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270" yWindow="75" windowWidth="19440" windowHeight="11145" tabRatio="727"/>
  </bookViews>
  <sheets>
    <sheet name="ÖSSZEFÜGGÉSEK" sheetId="75" r:id="rId1"/>
    <sheet name="Munka1" sheetId="122" r:id="rId2"/>
    <sheet name="1.1.sz.mell." sheetId="1" r:id="rId3"/>
    <sheet name="1.2.sz.mell." sheetId="95" r:id="rId4"/>
    <sheet name="1.3.sz. mell." sheetId="124" r:id="rId5"/>
    <sheet name="1.4.sz.mell." sheetId="97" r:id="rId6"/>
    <sheet name="2.1.sz.mell  " sheetId="73" r:id="rId7"/>
    <sheet name="2.2.sz.mell  " sheetId="61" r:id="rId8"/>
    <sheet name="3.sz.mell." sheetId="128" r:id="rId9"/>
    <sheet name="4.sz.mell." sheetId="129" r:id="rId10"/>
    <sheet name="5.sz.mell." sheetId="127" r:id="rId11"/>
    <sheet name="6.sz.mell." sheetId="63" r:id="rId12"/>
    <sheet name="7.sz.mell." sheetId="126" r:id="rId13"/>
    <sheet name="8. sz.mell." sheetId="125" r:id="rId14"/>
    <sheet name="9.1. sz. mell" sheetId="3" r:id="rId15"/>
    <sheet name="9.1.1. sz. mell " sheetId="113" r:id="rId16"/>
    <sheet name="9.1.2. sz. mell  " sheetId="114" r:id="rId17"/>
    <sheet name="9.1.3. sz. mell   " sheetId="115" r:id="rId18"/>
    <sheet name="9.2. sz. mell" sheetId="79" r:id="rId19"/>
    <sheet name="9.2.1. sz. mell" sheetId="98" r:id="rId20"/>
    <sheet name="9.2.2.sz.mell." sheetId="140" r:id="rId21"/>
    <sheet name="9.2.3. sz. mell" sheetId="100" r:id="rId22"/>
    <sheet name="9.3. sz. mell" sheetId="105" r:id="rId23"/>
    <sheet name="9.3.1. sz. mell" sheetId="106" r:id="rId24"/>
    <sheet name="9.3.2.sz.mell." sheetId="132" r:id="rId25"/>
    <sheet name="9.3.3.sz.mell." sheetId="131" r:id="rId26"/>
    <sheet name="9.4.sz.mell." sheetId="118" r:id="rId27"/>
    <sheet name="9.4.1.sz.mell." sheetId="117" r:id="rId28"/>
    <sheet name="9.4.2.sz.mell." sheetId="134" r:id="rId29"/>
    <sheet name="9.4.3.sz.mell." sheetId="133" r:id="rId30"/>
    <sheet name="10.sz.mell." sheetId="139" r:id="rId31"/>
    <sheet name="1.sz.tájékoztató" sheetId="138" r:id="rId32"/>
    <sheet name="2.sz.tájékoztató" sheetId="137" r:id="rId33"/>
    <sheet name="3.sz.tájékoztató" sheetId="136" r:id="rId34"/>
    <sheet name="4.sz.tájékoztató" sheetId="135" r:id="rId35"/>
    <sheet name="5.sz tájékoztató t." sheetId="2" r:id="rId36"/>
    <sheet name="6. sz. tájékoztató" sheetId="123" r:id="rId37"/>
    <sheet name="7. sz tájékoztató" sheetId="94" r:id="rId38"/>
    <sheet name="8. sz. táblázat" sheetId="120" r:id="rId39"/>
  </sheets>
  <definedNames>
    <definedName name="_xlnm.Print_Titles" localSheetId="14">'9.1. sz. mell'!$1:$6</definedName>
    <definedName name="_xlnm.Print_Titles" localSheetId="15">'9.1.1. sz. mell '!$1:$6</definedName>
    <definedName name="_xlnm.Print_Titles" localSheetId="16">'9.1.2. sz. mell  '!$1:$6</definedName>
    <definedName name="_xlnm.Print_Titles" localSheetId="17">'9.1.3. sz. mell   '!$1:$6</definedName>
    <definedName name="_xlnm.Print_Titles" localSheetId="18">'9.2. sz. mell'!$1:$6</definedName>
    <definedName name="_xlnm.Print_Titles" localSheetId="19">'9.2.1. sz. mell'!$1:$6</definedName>
    <definedName name="_xlnm.Print_Titles" localSheetId="21">'9.2.3. sz. mell'!$1:$6</definedName>
    <definedName name="_xlnm.Print_Titles" localSheetId="22">'9.3. sz. mell'!$1:$6</definedName>
    <definedName name="_xlnm.Print_Titles" localSheetId="23">'9.3.1. sz. mell'!$1:$6</definedName>
    <definedName name="_xlnm.Print_Area" localSheetId="2">'1.1.sz.mell.'!$A$1:$E$155</definedName>
    <definedName name="_xlnm.Print_Area" localSheetId="3">'1.2.sz.mell.'!$A$1:$E$157</definedName>
    <definedName name="_xlnm.Print_Area" localSheetId="5">'1.4.sz.mell.'!$A$1:$E$152</definedName>
  </definedNames>
  <calcPr calcId="145621"/>
</workbook>
</file>

<file path=xl/calcChain.xml><?xml version="1.0" encoding="utf-8"?>
<calcChain xmlns="http://schemas.openxmlformats.org/spreadsheetml/2006/main">
  <c r="F73" i="120" l="1"/>
  <c r="F74" i="120"/>
  <c r="F76" i="120"/>
  <c r="F75" i="120"/>
  <c r="F72" i="120"/>
  <c r="F71" i="120"/>
  <c r="F65" i="120"/>
  <c r="F61" i="120"/>
  <c r="F57" i="120"/>
  <c r="F53" i="120"/>
  <c r="F47" i="120"/>
  <c r="F48" i="120" s="1"/>
  <c r="F40" i="120"/>
  <c r="F41" i="120" s="1"/>
  <c r="F32" i="120"/>
  <c r="F17" i="120"/>
  <c r="F13" i="120"/>
  <c r="G76" i="94"/>
  <c r="G75" i="94"/>
  <c r="G74" i="94"/>
  <c r="G65" i="94"/>
  <c r="G64" i="94"/>
  <c r="G66" i="94" s="1"/>
  <c r="G63" i="94"/>
  <c r="G62" i="94"/>
  <c r="G58" i="94"/>
  <c r="G50" i="94"/>
  <c r="G43" i="94"/>
  <c r="G42" i="94"/>
  <c r="G41" i="94"/>
  <c r="G40" i="94"/>
  <c r="G36" i="94"/>
  <c r="G32" i="94"/>
  <c r="G28" i="94"/>
  <c r="G19" i="94"/>
  <c r="G18" i="94"/>
  <c r="G17" i="94"/>
  <c r="G13" i="94"/>
  <c r="G9" i="94"/>
  <c r="E13" i="95"/>
  <c r="F11" i="126"/>
  <c r="E15" i="113"/>
  <c r="E15" i="3"/>
  <c r="G14" i="123"/>
  <c r="G11" i="123"/>
  <c r="G5" i="123"/>
  <c r="F27" i="123"/>
  <c r="E13" i="63"/>
  <c r="E10" i="63"/>
  <c r="E14" i="63" s="1"/>
  <c r="H10" i="126"/>
  <c r="E8" i="117"/>
  <c r="E19" i="117"/>
  <c r="E25" i="117"/>
  <c r="E29" i="117"/>
  <c r="E36" i="117"/>
  <c r="E44" i="117"/>
  <c r="E50" i="117"/>
  <c r="E50" i="106"/>
  <c r="E44" i="106"/>
  <c r="E57" i="106" s="1"/>
  <c r="E36" i="106"/>
  <c r="E29" i="106"/>
  <c r="E25" i="106"/>
  <c r="E19" i="106"/>
  <c r="E8" i="106"/>
  <c r="E12" i="1"/>
  <c r="E35" i="117" l="1"/>
  <c r="E35" i="106"/>
  <c r="E40" i="106" s="1"/>
  <c r="F68" i="120"/>
  <c r="F19" i="120"/>
  <c r="F77" i="120"/>
  <c r="G44" i="94"/>
  <c r="G20" i="94"/>
  <c r="G77" i="94"/>
  <c r="E41" i="117"/>
  <c r="N39" i="2"/>
  <c r="E42" i="118" l="1"/>
  <c r="E44" i="105"/>
  <c r="E8" i="105"/>
  <c r="E19" i="105"/>
  <c r="E25" i="105"/>
  <c r="E29" i="105"/>
  <c r="E36" i="105"/>
  <c r="E50" i="105"/>
  <c r="E57" i="105" s="1"/>
  <c r="E45" i="100"/>
  <c r="E45" i="79"/>
  <c r="D45" i="79"/>
  <c r="E81" i="113"/>
  <c r="E77" i="113"/>
  <c r="E74" i="113"/>
  <c r="E69" i="113"/>
  <c r="E65" i="113"/>
  <c r="E59" i="113"/>
  <c r="E54" i="113"/>
  <c r="E48" i="113"/>
  <c r="E37" i="113"/>
  <c r="E31" i="113"/>
  <c r="E30" i="113" s="1"/>
  <c r="E23" i="113"/>
  <c r="E8" i="113"/>
  <c r="E141" i="113"/>
  <c r="E136" i="113"/>
  <c r="E131" i="113"/>
  <c r="E127" i="113"/>
  <c r="E146" i="113" s="1"/>
  <c r="E123" i="113"/>
  <c r="E109" i="113"/>
  <c r="E93" i="113"/>
  <c r="E140" i="3"/>
  <c r="E135" i="3"/>
  <c r="E130" i="3"/>
  <c r="E126" i="3"/>
  <c r="E122" i="3"/>
  <c r="E108" i="3"/>
  <c r="E97" i="3"/>
  <c r="E92" i="3" s="1"/>
  <c r="E81" i="3"/>
  <c r="E77" i="3"/>
  <c r="E74" i="3"/>
  <c r="E69" i="3"/>
  <c r="E65" i="3"/>
  <c r="E87" i="3" s="1"/>
  <c r="E59" i="3"/>
  <c r="E54" i="3"/>
  <c r="E48" i="3"/>
  <c r="E37" i="3"/>
  <c r="E31" i="3"/>
  <c r="E30" i="3"/>
  <c r="E23" i="3"/>
  <c r="E8" i="3"/>
  <c r="I30" i="61"/>
  <c r="I17" i="61"/>
  <c r="I32" i="61" s="1"/>
  <c r="E24" i="61"/>
  <c r="E18" i="61"/>
  <c r="E30" i="61" s="1"/>
  <c r="E17" i="61"/>
  <c r="I26" i="73"/>
  <c r="I18" i="73"/>
  <c r="E24" i="73"/>
  <c r="E19" i="73"/>
  <c r="E26" i="73" s="1"/>
  <c r="E18" i="73"/>
  <c r="E90" i="97"/>
  <c r="E142" i="95"/>
  <c r="E137" i="95"/>
  <c r="E132" i="95"/>
  <c r="E128" i="95"/>
  <c r="E147" i="95" s="1"/>
  <c r="E124" i="95"/>
  <c r="E110" i="95"/>
  <c r="E94" i="95"/>
  <c r="E79" i="95"/>
  <c r="E75" i="95"/>
  <c r="E72" i="95"/>
  <c r="E67" i="95"/>
  <c r="E63" i="95"/>
  <c r="E85" i="95" s="1"/>
  <c r="E156" i="95" s="1"/>
  <c r="E57" i="95"/>
  <c r="E52" i="95"/>
  <c r="E46" i="95"/>
  <c r="E35" i="95"/>
  <c r="E29" i="95"/>
  <c r="E28" i="95"/>
  <c r="E21" i="95"/>
  <c r="E6" i="95"/>
  <c r="E141" i="1"/>
  <c r="E136" i="1"/>
  <c r="E131" i="1"/>
  <c r="E127" i="1"/>
  <c r="E146" i="1" s="1"/>
  <c r="E123" i="1"/>
  <c r="E109" i="1"/>
  <c r="E93" i="1"/>
  <c r="E79" i="1"/>
  <c r="E75" i="1"/>
  <c r="E67" i="1"/>
  <c r="E63" i="1"/>
  <c r="E57" i="1"/>
  <c r="E52" i="1"/>
  <c r="E45" i="1"/>
  <c r="E34" i="1"/>
  <c r="E28" i="1"/>
  <c r="E27" i="1" s="1"/>
  <c r="E20" i="1"/>
  <c r="E5" i="1"/>
  <c r="H30" i="61"/>
  <c r="H17" i="61"/>
  <c r="D24" i="61"/>
  <c r="D18" i="61"/>
  <c r="D17" i="61"/>
  <c r="E27" i="123"/>
  <c r="D24" i="73"/>
  <c r="C24" i="73"/>
  <c r="H26" i="73"/>
  <c r="H18" i="73"/>
  <c r="D19" i="73"/>
  <c r="D18" i="73"/>
  <c r="H33" i="61" l="1"/>
  <c r="H30" i="73"/>
  <c r="E85" i="1"/>
  <c r="E145" i="3"/>
  <c r="E87" i="113"/>
  <c r="D30" i="61"/>
  <c r="E33" i="61"/>
  <c r="I34" i="61"/>
  <c r="I33" i="61"/>
  <c r="E29" i="73"/>
  <c r="I30" i="73"/>
  <c r="E127" i="95"/>
  <c r="E150" i="95" s="1"/>
  <c r="E62" i="95"/>
  <c r="E87" i="95" s="1"/>
  <c r="E126" i="1"/>
  <c r="E126" i="113"/>
  <c r="E149" i="113" s="1"/>
  <c r="E125" i="3"/>
  <c r="E148" i="3" s="1"/>
  <c r="E64" i="3"/>
  <c r="E89" i="3" s="1"/>
  <c r="E64" i="113"/>
  <c r="E89" i="113" s="1"/>
  <c r="E62" i="1"/>
  <c r="E87" i="1" s="1"/>
  <c r="E35" i="105"/>
  <c r="E40" i="105" s="1"/>
  <c r="E32" i="61"/>
  <c r="I29" i="73"/>
  <c r="I31" i="73" s="1"/>
  <c r="H32" i="61"/>
  <c r="H34" i="61" s="1"/>
  <c r="D32" i="61"/>
  <c r="D26" i="73"/>
  <c r="D29" i="73" s="1"/>
  <c r="H29" i="73"/>
  <c r="H31" i="73" s="1"/>
  <c r="C13" i="63"/>
  <c r="D13" i="63"/>
  <c r="G13" i="63"/>
  <c r="B13" i="63"/>
  <c r="C10" i="63"/>
  <c r="C14" i="63" s="1"/>
  <c r="D10" i="63"/>
  <c r="D14" i="63" s="1"/>
  <c r="F10" i="63"/>
  <c r="B10" i="63"/>
  <c r="E11" i="126"/>
  <c r="D11" i="126"/>
  <c r="G14" i="63"/>
  <c r="E123" i="97"/>
  <c r="D138" i="97"/>
  <c r="D133" i="97"/>
  <c r="D128" i="97"/>
  <c r="D124" i="97"/>
  <c r="D120" i="97"/>
  <c r="D106" i="97"/>
  <c r="D90" i="97"/>
  <c r="D77" i="97"/>
  <c r="C77" i="97"/>
  <c r="D73" i="97"/>
  <c r="C73" i="97"/>
  <c r="D70" i="97"/>
  <c r="C70" i="97"/>
  <c r="D65" i="97"/>
  <c r="C65" i="97"/>
  <c r="D61" i="97"/>
  <c r="D83" i="97" s="1"/>
  <c r="C61" i="97"/>
  <c r="C83" i="97" s="1"/>
  <c r="C151" i="97" s="1"/>
  <c r="D55" i="97"/>
  <c r="C55" i="97"/>
  <c r="D50" i="97"/>
  <c r="C50" i="97"/>
  <c r="D44" i="97"/>
  <c r="C44" i="97"/>
  <c r="D33" i="97"/>
  <c r="C33" i="97"/>
  <c r="D27" i="97"/>
  <c r="C27" i="97"/>
  <c r="D26" i="97"/>
  <c r="C26" i="97"/>
  <c r="D19" i="97"/>
  <c r="C19" i="97"/>
  <c r="D12" i="97"/>
  <c r="C12" i="97"/>
  <c r="D5" i="97"/>
  <c r="D60" i="97" s="1"/>
  <c r="C5" i="97"/>
  <c r="C60" i="97" s="1"/>
  <c r="D142" i="124"/>
  <c r="C142" i="124"/>
  <c r="D137" i="124"/>
  <c r="C137" i="124"/>
  <c r="D132" i="124"/>
  <c r="C132" i="124"/>
  <c r="D128" i="124"/>
  <c r="D147" i="124" s="1"/>
  <c r="C128" i="124"/>
  <c r="C147" i="124" s="1"/>
  <c r="D124" i="124"/>
  <c r="C124" i="124"/>
  <c r="D110" i="124"/>
  <c r="C110" i="124"/>
  <c r="D94" i="124"/>
  <c r="D127" i="124" s="1"/>
  <c r="C94" i="124"/>
  <c r="C127" i="124" s="1"/>
  <c r="D81" i="124"/>
  <c r="C81" i="124"/>
  <c r="D77" i="124"/>
  <c r="C77" i="124"/>
  <c r="D74" i="124"/>
  <c r="C74" i="124"/>
  <c r="D69" i="124"/>
  <c r="C69" i="124"/>
  <c r="D65" i="124"/>
  <c r="D87" i="124" s="1"/>
  <c r="C65" i="124"/>
  <c r="C87" i="124" s="1"/>
  <c r="D59" i="124"/>
  <c r="C59" i="124"/>
  <c r="D54" i="124"/>
  <c r="C54" i="124"/>
  <c r="D48" i="124"/>
  <c r="C48" i="124"/>
  <c r="D37" i="124"/>
  <c r="C37" i="124"/>
  <c r="D31" i="124"/>
  <c r="C31" i="124"/>
  <c r="D30" i="124"/>
  <c r="C30" i="124"/>
  <c r="D23" i="124"/>
  <c r="C23" i="124"/>
  <c r="D16" i="124"/>
  <c r="C16" i="124"/>
  <c r="D9" i="124"/>
  <c r="D64" i="124" s="1"/>
  <c r="D88" i="124" s="1"/>
  <c r="C9" i="124"/>
  <c r="C64" i="124" s="1"/>
  <c r="C88" i="124" s="1"/>
  <c r="D142" i="95"/>
  <c r="C142" i="95"/>
  <c r="D137" i="95"/>
  <c r="C137" i="95"/>
  <c r="D132" i="95"/>
  <c r="C132" i="95"/>
  <c r="D128" i="95"/>
  <c r="D147" i="95" s="1"/>
  <c r="C128" i="95"/>
  <c r="C147" i="95" s="1"/>
  <c r="D124" i="95"/>
  <c r="C124" i="95"/>
  <c r="D110" i="95"/>
  <c r="C110" i="95"/>
  <c r="D94" i="95"/>
  <c r="D127" i="95" s="1"/>
  <c r="D150" i="95" s="1"/>
  <c r="C94" i="95"/>
  <c r="C127" i="95" s="1"/>
  <c r="C150" i="95" s="1"/>
  <c r="D79" i="95"/>
  <c r="C79" i="95"/>
  <c r="D75" i="95"/>
  <c r="C75" i="95"/>
  <c r="D72" i="95"/>
  <c r="C72" i="95"/>
  <c r="D67" i="95"/>
  <c r="C67" i="95"/>
  <c r="D63" i="95"/>
  <c r="D85" i="95" s="1"/>
  <c r="D156" i="95" s="1"/>
  <c r="C63" i="95"/>
  <c r="C85" i="95" s="1"/>
  <c r="C156" i="95" s="1"/>
  <c r="D57" i="95"/>
  <c r="C57" i="95"/>
  <c r="D52" i="95"/>
  <c r="C52" i="95"/>
  <c r="D46" i="95"/>
  <c r="C46" i="95"/>
  <c r="D35" i="95"/>
  <c r="C35" i="95"/>
  <c r="D29" i="95"/>
  <c r="C29" i="95"/>
  <c r="D28" i="95"/>
  <c r="C28" i="95"/>
  <c r="D21" i="95"/>
  <c r="C21" i="95"/>
  <c r="D13" i="95"/>
  <c r="C13" i="95"/>
  <c r="D6" i="95"/>
  <c r="D62" i="95" s="1"/>
  <c r="C6" i="95"/>
  <c r="C62" i="95" s="1"/>
  <c r="C87" i="95" s="1"/>
  <c r="D141" i="1"/>
  <c r="C141" i="1"/>
  <c r="D136" i="1"/>
  <c r="C136" i="1"/>
  <c r="D131" i="1"/>
  <c r="C131" i="1"/>
  <c r="D127" i="1"/>
  <c r="D146" i="1" s="1"/>
  <c r="C127" i="1"/>
  <c r="D123" i="1"/>
  <c r="C123" i="1"/>
  <c r="D109" i="1"/>
  <c r="C109" i="1"/>
  <c r="D93" i="1"/>
  <c r="C93" i="1"/>
  <c r="C126" i="1" s="1"/>
  <c r="D79" i="1"/>
  <c r="C79" i="1"/>
  <c r="D75" i="1"/>
  <c r="C75" i="1"/>
  <c r="D67" i="1"/>
  <c r="C67" i="1"/>
  <c r="D63" i="1"/>
  <c r="C63" i="1"/>
  <c r="C85" i="1" s="1"/>
  <c r="D57" i="1"/>
  <c r="C57" i="1"/>
  <c r="D52" i="1"/>
  <c r="C52" i="1"/>
  <c r="D45" i="1"/>
  <c r="C45" i="1"/>
  <c r="D34" i="1"/>
  <c r="C34" i="1"/>
  <c r="D28" i="1"/>
  <c r="C28" i="1"/>
  <c r="C27" i="1" s="1"/>
  <c r="D27" i="1"/>
  <c r="D20" i="1"/>
  <c r="C20" i="1"/>
  <c r="D12" i="1"/>
  <c r="C12" i="1"/>
  <c r="D5" i="1"/>
  <c r="C5" i="1"/>
  <c r="E139" i="114"/>
  <c r="E134" i="114"/>
  <c r="E129" i="114"/>
  <c r="E125" i="114"/>
  <c r="E121" i="114"/>
  <c r="E107" i="114"/>
  <c r="E91" i="114"/>
  <c r="E80" i="114"/>
  <c r="E76" i="114"/>
  <c r="E73" i="114"/>
  <c r="E68" i="114"/>
  <c r="E64" i="114"/>
  <c r="E58" i="114"/>
  <c r="E53" i="114"/>
  <c r="E47" i="114"/>
  <c r="E36" i="114"/>
  <c r="E30" i="114"/>
  <c r="E29" i="114" s="1"/>
  <c r="E22" i="114"/>
  <c r="E15" i="114"/>
  <c r="E8" i="114"/>
  <c r="E139" i="115"/>
  <c r="E134" i="115"/>
  <c r="E129" i="115"/>
  <c r="E125" i="115"/>
  <c r="E121" i="115"/>
  <c r="E91" i="115"/>
  <c r="E80" i="115"/>
  <c r="E76" i="115"/>
  <c r="E73" i="115"/>
  <c r="E68" i="115"/>
  <c r="E64" i="115"/>
  <c r="E86" i="115" s="1"/>
  <c r="E58" i="115"/>
  <c r="E53" i="115"/>
  <c r="E47" i="115"/>
  <c r="E36" i="115"/>
  <c r="E30" i="115"/>
  <c r="E29" i="115" s="1"/>
  <c r="E22" i="115"/>
  <c r="E15" i="115"/>
  <c r="E8" i="115"/>
  <c r="D50" i="117"/>
  <c r="C50" i="117"/>
  <c r="D44" i="117"/>
  <c r="C44" i="117"/>
  <c r="C57" i="117" s="1"/>
  <c r="D36" i="117"/>
  <c r="C36" i="117"/>
  <c r="D29" i="117"/>
  <c r="C29" i="117"/>
  <c r="D25" i="117"/>
  <c r="C25" i="117"/>
  <c r="D19" i="117"/>
  <c r="C19" i="117"/>
  <c r="D8" i="117"/>
  <c r="D35" i="117" s="1"/>
  <c r="D41" i="117" s="1"/>
  <c r="C8" i="117"/>
  <c r="C35" i="117" s="1"/>
  <c r="C41" i="117" s="1"/>
  <c r="E48" i="118"/>
  <c r="E34" i="118"/>
  <c r="E27" i="118"/>
  <c r="E24" i="118"/>
  <c r="E19" i="118"/>
  <c r="E8" i="118"/>
  <c r="E51" i="100"/>
  <c r="E58" i="100" s="1"/>
  <c r="E36" i="100"/>
  <c r="E29" i="100"/>
  <c r="E25" i="100"/>
  <c r="E19" i="100"/>
  <c r="E8" i="100"/>
  <c r="E50" i="98"/>
  <c r="E44" i="98"/>
  <c r="E56" i="98" s="1"/>
  <c r="E36" i="98"/>
  <c r="E29" i="98"/>
  <c r="E25" i="98"/>
  <c r="E19" i="98"/>
  <c r="E8" i="98"/>
  <c r="E35" i="98" s="1"/>
  <c r="E40" i="98" s="1"/>
  <c r="E51" i="79"/>
  <c r="E36" i="79"/>
  <c r="E29" i="79"/>
  <c r="E25" i="79"/>
  <c r="E19" i="79"/>
  <c r="E8" i="79"/>
  <c r="F18" i="139"/>
  <c r="E18" i="139"/>
  <c r="D18" i="139"/>
  <c r="C18" i="139"/>
  <c r="G18" i="139" s="1"/>
  <c r="G17" i="139"/>
  <c r="G16" i="139"/>
  <c r="G15" i="139"/>
  <c r="G14" i="139"/>
  <c r="G13" i="139"/>
  <c r="G12" i="139"/>
  <c r="C49" i="140"/>
  <c r="C43" i="140"/>
  <c r="C54" i="140" s="1"/>
  <c r="C36" i="140"/>
  <c r="C29" i="140"/>
  <c r="C25" i="140"/>
  <c r="C19" i="140"/>
  <c r="C8" i="140"/>
  <c r="C49" i="132"/>
  <c r="C43" i="132"/>
  <c r="C36" i="132"/>
  <c r="C29" i="132"/>
  <c r="C25" i="132"/>
  <c r="C19" i="132"/>
  <c r="C8" i="132"/>
  <c r="C49" i="131"/>
  <c r="C43" i="131"/>
  <c r="C36" i="131"/>
  <c r="C29" i="131"/>
  <c r="C25" i="131"/>
  <c r="C19" i="131"/>
  <c r="C8" i="131"/>
  <c r="C49" i="133"/>
  <c r="C43" i="133"/>
  <c r="C36" i="133"/>
  <c r="C29" i="133"/>
  <c r="C25" i="133"/>
  <c r="C19" i="133"/>
  <c r="C8" i="133"/>
  <c r="C35" i="133" s="1"/>
  <c r="C40" i="133" s="1"/>
  <c r="C49" i="134"/>
  <c r="C43" i="134"/>
  <c r="C54" i="134" s="1"/>
  <c r="C36" i="134"/>
  <c r="C29" i="134"/>
  <c r="C25" i="134"/>
  <c r="C19" i="134"/>
  <c r="C8" i="134"/>
  <c r="C30" i="136"/>
  <c r="B30" i="136"/>
  <c r="I17" i="137"/>
  <c r="H16" i="137"/>
  <c r="G16" i="137"/>
  <c r="F16" i="137"/>
  <c r="E16" i="137"/>
  <c r="D16" i="137"/>
  <c r="I15" i="137"/>
  <c r="H14" i="137"/>
  <c r="G14" i="137"/>
  <c r="F14" i="137"/>
  <c r="E14" i="137"/>
  <c r="D14" i="137"/>
  <c r="I13" i="137"/>
  <c r="H12" i="137"/>
  <c r="G12" i="137"/>
  <c r="F12" i="137"/>
  <c r="E12" i="137"/>
  <c r="D12" i="137"/>
  <c r="I11" i="137"/>
  <c r="I10" i="137"/>
  <c r="H9" i="137"/>
  <c r="G9" i="137"/>
  <c r="F9" i="137"/>
  <c r="E9" i="137"/>
  <c r="D9" i="137"/>
  <c r="I9" i="137" s="1"/>
  <c r="I8" i="137"/>
  <c r="I7" i="137"/>
  <c r="H6" i="137"/>
  <c r="H18" i="137" s="1"/>
  <c r="G6" i="137"/>
  <c r="G18" i="137" s="1"/>
  <c r="F6" i="137"/>
  <c r="F18" i="137" s="1"/>
  <c r="E6" i="137"/>
  <c r="E18" i="137" s="1"/>
  <c r="D6" i="137"/>
  <c r="D18" i="137" s="1"/>
  <c r="E138" i="138"/>
  <c r="D138" i="138"/>
  <c r="C138" i="138"/>
  <c r="E133" i="138"/>
  <c r="D133" i="138"/>
  <c r="C133" i="138"/>
  <c r="E128" i="138"/>
  <c r="D128" i="138"/>
  <c r="C128" i="138"/>
  <c r="E124" i="138"/>
  <c r="E143" i="138" s="1"/>
  <c r="D124" i="138"/>
  <c r="D143" i="138" s="1"/>
  <c r="C124" i="138"/>
  <c r="C143" i="138" s="1"/>
  <c r="E120" i="138"/>
  <c r="D120" i="138"/>
  <c r="C120" i="138"/>
  <c r="E106" i="138"/>
  <c r="D106" i="138"/>
  <c r="C106" i="138"/>
  <c r="E90" i="138"/>
  <c r="E123" i="138" s="1"/>
  <c r="E144" i="138" s="1"/>
  <c r="D90" i="138"/>
  <c r="D123" i="138" s="1"/>
  <c r="D144" i="138" s="1"/>
  <c r="C90" i="138"/>
  <c r="C123" i="138" s="1"/>
  <c r="C144" i="138" s="1"/>
  <c r="E77" i="138"/>
  <c r="D77" i="138"/>
  <c r="C77" i="138"/>
  <c r="E73" i="138"/>
  <c r="D73" i="138"/>
  <c r="C73" i="138"/>
  <c r="E70" i="138"/>
  <c r="D70" i="138"/>
  <c r="C70" i="138"/>
  <c r="E65" i="138"/>
  <c r="D65" i="138"/>
  <c r="C65" i="138"/>
  <c r="E61" i="138"/>
  <c r="E83" i="138" s="1"/>
  <c r="D61" i="138"/>
  <c r="D83" i="138" s="1"/>
  <c r="C61" i="138"/>
  <c r="C83" i="138" s="1"/>
  <c r="E55" i="138"/>
  <c r="D55" i="138"/>
  <c r="C55" i="138"/>
  <c r="E50" i="138"/>
  <c r="D50" i="138"/>
  <c r="C50" i="138"/>
  <c r="E44" i="138"/>
  <c r="D44" i="138"/>
  <c r="C44" i="138"/>
  <c r="E33" i="138"/>
  <c r="D33" i="138"/>
  <c r="C33" i="138"/>
  <c r="E27" i="138"/>
  <c r="D27" i="138"/>
  <c r="C27" i="138"/>
  <c r="E26" i="138"/>
  <c r="D26" i="138"/>
  <c r="C26" i="138"/>
  <c r="E19" i="138"/>
  <c r="D19" i="138"/>
  <c r="C19" i="138"/>
  <c r="E12" i="138"/>
  <c r="D12" i="138"/>
  <c r="C12" i="138"/>
  <c r="E5" i="138"/>
  <c r="E60" i="138" s="1"/>
  <c r="E84" i="138" s="1"/>
  <c r="D5" i="138"/>
  <c r="D60" i="138" s="1"/>
  <c r="D84" i="138" s="1"/>
  <c r="C5" i="138"/>
  <c r="C60" i="138" s="1"/>
  <c r="C84" i="138" s="1"/>
  <c r="D50" i="125"/>
  <c r="D43" i="125"/>
  <c r="C43" i="125"/>
  <c r="B43" i="125"/>
  <c r="E42" i="125"/>
  <c r="E41" i="125"/>
  <c r="E40" i="125"/>
  <c r="E39" i="125"/>
  <c r="D36" i="125"/>
  <c r="C36" i="125"/>
  <c r="B36" i="125"/>
  <c r="E35" i="125"/>
  <c r="E34" i="125"/>
  <c r="E33" i="125"/>
  <c r="E32" i="125"/>
  <c r="E31" i="125"/>
  <c r="E30" i="125"/>
  <c r="E29" i="125"/>
  <c r="E36" i="125" s="1"/>
  <c r="D21" i="125"/>
  <c r="C21" i="125"/>
  <c r="B21" i="125"/>
  <c r="E20" i="125"/>
  <c r="E19" i="125"/>
  <c r="E18" i="125"/>
  <c r="E17" i="125"/>
  <c r="D14" i="125"/>
  <c r="C14" i="125"/>
  <c r="B14" i="125"/>
  <c r="E13" i="125"/>
  <c r="E12" i="125"/>
  <c r="E11" i="125"/>
  <c r="E10" i="125"/>
  <c r="E9" i="125"/>
  <c r="E8" i="125"/>
  <c r="E7" i="125"/>
  <c r="B11" i="126"/>
  <c r="H11" i="126"/>
  <c r="C9" i="127"/>
  <c r="C12" i="129"/>
  <c r="E11" i="128"/>
  <c r="D11" i="128"/>
  <c r="C11" i="128"/>
  <c r="F10" i="128"/>
  <c r="F9" i="128"/>
  <c r="F8" i="128"/>
  <c r="F7" i="128"/>
  <c r="F6" i="128"/>
  <c r="F76" i="94"/>
  <c r="F75" i="94"/>
  <c r="F74" i="94"/>
  <c r="E142" i="124"/>
  <c r="E137" i="124"/>
  <c r="E132" i="124"/>
  <c r="E128" i="124"/>
  <c r="E124" i="124"/>
  <c r="E110" i="124"/>
  <c r="E94" i="124"/>
  <c r="E81" i="124"/>
  <c r="E77" i="124"/>
  <c r="E74" i="124"/>
  <c r="E69" i="124"/>
  <c r="E65" i="124"/>
  <c r="E59" i="124"/>
  <c r="E54" i="124"/>
  <c r="E48" i="124"/>
  <c r="E37" i="124"/>
  <c r="E31" i="124"/>
  <c r="E30" i="124" s="1"/>
  <c r="E23" i="124"/>
  <c r="E16" i="124"/>
  <c r="E9" i="124"/>
  <c r="D15" i="113"/>
  <c r="D15" i="3"/>
  <c r="E74" i="120"/>
  <c r="D74" i="120"/>
  <c r="E73" i="120"/>
  <c r="D73" i="120"/>
  <c r="E72" i="120"/>
  <c r="D72" i="120"/>
  <c r="E71" i="120"/>
  <c r="D71" i="120"/>
  <c r="E53" i="120"/>
  <c r="E17" i="120"/>
  <c r="F65" i="94"/>
  <c r="F64" i="94"/>
  <c r="F63" i="94"/>
  <c r="F66" i="94" s="1"/>
  <c r="F62" i="94"/>
  <c r="F58" i="94"/>
  <c r="D27" i="123"/>
  <c r="E77" i="97"/>
  <c r="E73" i="97"/>
  <c r="E70" i="97"/>
  <c r="E65" i="97"/>
  <c r="E61" i="97"/>
  <c r="E83" i="97" s="1"/>
  <c r="E151" i="97" s="1"/>
  <c r="E55" i="97"/>
  <c r="E50" i="97"/>
  <c r="E44" i="97"/>
  <c r="E27" i="97"/>
  <c r="E26" i="97" s="1"/>
  <c r="E19" i="97"/>
  <c r="E12" i="97"/>
  <c r="E5" i="97"/>
  <c r="F39" i="2"/>
  <c r="D48" i="118"/>
  <c r="D42" i="118"/>
  <c r="D34" i="118"/>
  <c r="D27" i="118"/>
  <c r="D24" i="118"/>
  <c r="D19" i="118"/>
  <c r="D8" i="118"/>
  <c r="D50" i="106"/>
  <c r="D44" i="106"/>
  <c r="D36" i="106"/>
  <c r="D29" i="106"/>
  <c r="D25" i="106"/>
  <c r="D19" i="106"/>
  <c r="D8" i="106"/>
  <c r="D50" i="105"/>
  <c r="D44" i="105"/>
  <c r="D36" i="105"/>
  <c r="D29" i="105"/>
  <c r="D25" i="105"/>
  <c r="D19" i="105"/>
  <c r="D8" i="105"/>
  <c r="D51" i="100"/>
  <c r="D45" i="100"/>
  <c r="D58" i="100" s="1"/>
  <c r="D36" i="100"/>
  <c r="D29" i="100"/>
  <c r="D25" i="100"/>
  <c r="D19" i="100"/>
  <c r="D8" i="100"/>
  <c r="D50" i="98"/>
  <c r="D44" i="98"/>
  <c r="D36" i="98"/>
  <c r="D29" i="98"/>
  <c r="D25" i="98"/>
  <c r="D19" i="98"/>
  <c r="D8" i="98"/>
  <c r="D35" i="98" s="1"/>
  <c r="D40" i="98" s="1"/>
  <c r="D51" i="79"/>
  <c r="D36" i="79"/>
  <c r="D29" i="79"/>
  <c r="D25" i="79"/>
  <c r="D19" i="79"/>
  <c r="D8" i="79"/>
  <c r="D35" i="79" s="1"/>
  <c r="D41" i="79" s="1"/>
  <c r="D139" i="115"/>
  <c r="D134" i="115"/>
  <c r="D129" i="115"/>
  <c r="D125" i="115"/>
  <c r="D121" i="115"/>
  <c r="D107" i="115"/>
  <c r="D91" i="115"/>
  <c r="D80" i="115"/>
  <c r="D76" i="115"/>
  <c r="D73" i="115"/>
  <c r="D68" i="115"/>
  <c r="D64" i="115"/>
  <c r="D58" i="115"/>
  <c r="D53" i="115"/>
  <c r="D47" i="115"/>
  <c r="D36" i="115"/>
  <c r="D30" i="115"/>
  <c r="D29" i="115" s="1"/>
  <c r="D22" i="115"/>
  <c r="D15" i="115"/>
  <c r="D8" i="115"/>
  <c r="D139" i="114"/>
  <c r="D134" i="114"/>
  <c r="D129" i="114"/>
  <c r="D125" i="114"/>
  <c r="D121" i="114"/>
  <c r="D107" i="114"/>
  <c r="D91" i="114"/>
  <c r="D80" i="114"/>
  <c r="D76" i="114"/>
  <c r="D73" i="114"/>
  <c r="D68" i="114"/>
  <c r="D64" i="114"/>
  <c r="D58" i="114"/>
  <c r="D53" i="114"/>
  <c r="D47" i="114"/>
  <c r="D36" i="114"/>
  <c r="D30" i="114"/>
  <c r="D29" i="114" s="1"/>
  <c r="D22" i="114"/>
  <c r="D15" i="114"/>
  <c r="D8" i="114"/>
  <c r="D141" i="113"/>
  <c r="D136" i="113"/>
  <c r="D131" i="113"/>
  <c r="D127" i="113"/>
  <c r="D123" i="113"/>
  <c r="D109" i="113"/>
  <c r="D93" i="113"/>
  <c r="D81" i="113"/>
  <c r="D77" i="113"/>
  <c r="D74" i="113"/>
  <c r="D69" i="113"/>
  <c r="D65" i="113"/>
  <c r="D59" i="113"/>
  <c r="D54" i="113"/>
  <c r="D48" i="113"/>
  <c r="D37" i="113"/>
  <c r="D31" i="113"/>
  <c r="D30" i="113"/>
  <c r="D23" i="113"/>
  <c r="D8" i="113"/>
  <c r="D140" i="3"/>
  <c r="D135" i="3"/>
  <c r="D130" i="3"/>
  <c r="D126" i="3"/>
  <c r="D122" i="3"/>
  <c r="D108" i="3"/>
  <c r="D97" i="3"/>
  <c r="D92" i="3" s="1"/>
  <c r="D81" i="3"/>
  <c r="D77" i="3"/>
  <c r="D74" i="3"/>
  <c r="D69" i="3"/>
  <c r="D65" i="3"/>
  <c r="D59" i="3"/>
  <c r="D54" i="3"/>
  <c r="D48" i="3"/>
  <c r="D37" i="3"/>
  <c r="D31" i="3"/>
  <c r="D30" i="3" s="1"/>
  <c r="D23" i="3"/>
  <c r="D8" i="3"/>
  <c r="G30" i="61"/>
  <c r="G17" i="61"/>
  <c r="C24" i="61"/>
  <c r="C18" i="61"/>
  <c r="C17" i="61"/>
  <c r="G26" i="73"/>
  <c r="G18" i="73"/>
  <c r="C19" i="73"/>
  <c r="C26" i="73" s="1"/>
  <c r="C18" i="73"/>
  <c r="E76" i="94"/>
  <c r="E75" i="94"/>
  <c r="E74" i="94"/>
  <c r="F50" i="94"/>
  <c r="F43" i="94"/>
  <c r="F42" i="94"/>
  <c r="F41" i="94"/>
  <c r="F40" i="94"/>
  <c r="F36" i="94"/>
  <c r="F32" i="94"/>
  <c r="F28" i="94"/>
  <c r="F17" i="94"/>
  <c r="F18" i="94"/>
  <c r="F19" i="94"/>
  <c r="F13" i="94"/>
  <c r="F9" i="94"/>
  <c r="E76" i="120"/>
  <c r="E75" i="120"/>
  <c r="E65" i="120"/>
  <c r="E61" i="120"/>
  <c r="E57" i="120"/>
  <c r="E47" i="120"/>
  <c r="E48" i="120" s="1"/>
  <c r="E40" i="120"/>
  <c r="E41" i="120" s="1"/>
  <c r="E13" i="120"/>
  <c r="E19" i="120" s="1"/>
  <c r="E32" i="120"/>
  <c r="D76" i="120"/>
  <c r="D75" i="120"/>
  <c r="D77" i="120"/>
  <c r="D65" i="120"/>
  <c r="D61" i="120"/>
  <c r="D57" i="120"/>
  <c r="D53" i="120"/>
  <c r="D47" i="120"/>
  <c r="D48" i="120" s="1"/>
  <c r="D40" i="120"/>
  <c r="D41" i="120" s="1"/>
  <c r="D32" i="120"/>
  <c r="D13" i="120"/>
  <c r="D19" i="120" s="1"/>
  <c r="E65" i="94"/>
  <c r="E64" i="94"/>
  <c r="E63" i="94"/>
  <c r="E50" i="94"/>
  <c r="E43" i="94"/>
  <c r="E42" i="94"/>
  <c r="E41" i="94"/>
  <c r="E40" i="94"/>
  <c r="E36" i="94"/>
  <c r="E32" i="94"/>
  <c r="E28" i="94"/>
  <c r="E19" i="94"/>
  <c r="E18" i="94"/>
  <c r="E17" i="94"/>
  <c r="E13" i="94"/>
  <c r="E9" i="94"/>
  <c r="C98" i="113"/>
  <c r="C93" i="113" s="1"/>
  <c r="C97" i="3"/>
  <c r="C45" i="79"/>
  <c r="J39" i="2"/>
  <c r="C42" i="118"/>
  <c r="C48" i="118"/>
  <c r="C8" i="118"/>
  <c r="C19" i="118"/>
  <c r="C33" i="118" s="1"/>
  <c r="C39" i="118" s="1"/>
  <c r="C24" i="118"/>
  <c r="C27" i="118"/>
  <c r="C34" i="118"/>
  <c r="C139" i="115"/>
  <c r="C134" i="115"/>
  <c r="C129" i="115"/>
  <c r="C125" i="115"/>
  <c r="C121" i="115"/>
  <c r="C107" i="115"/>
  <c r="C91" i="115"/>
  <c r="C80" i="115"/>
  <c r="C76" i="115"/>
  <c r="C73" i="115"/>
  <c r="C68" i="115"/>
  <c r="C64" i="115"/>
  <c r="C58" i="115"/>
  <c r="C53" i="115"/>
  <c r="C47" i="115"/>
  <c r="C36" i="115"/>
  <c r="C30" i="115"/>
  <c r="C29" i="115" s="1"/>
  <c r="C22" i="115"/>
  <c r="C15" i="115"/>
  <c r="C8" i="115"/>
  <c r="C139" i="114"/>
  <c r="C134" i="114"/>
  <c r="C129" i="114"/>
  <c r="C125" i="114"/>
  <c r="C121" i="114"/>
  <c r="C107" i="114"/>
  <c r="C91" i="114"/>
  <c r="C80" i="114"/>
  <c r="C76" i="114"/>
  <c r="C73" i="114"/>
  <c r="C68" i="114"/>
  <c r="C64" i="114"/>
  <c r="C58" i="114"/>
  <c r="C53" i="114"/>
  <c r="C47" i="114"/>
  <c r="C36" i="114"/>
  <c r="C30" i="114"/>
  <c r="C29" i="114" s="1"/>
  <c r="C22" i="114"/>
  <c r="C15" i="114"/>
  <c r="C8" i="114"/>
  <c r="C141" i="113"/>
  <c r="C136" i="113"/>
  <c r="C131" i="113"/>
  <c r="C127" i="113"/>
  <c r="C123" i="113"/>
  <c r="C109" i="113"/>
  <c r="C81" i="113"/>
  <c r="C77" i="113"/>
  <c r="C74" i="113"/>
  <c r="C69" i="113"/>
  <c r="C65" i="113"/>
  <c r="C59" i="113"/>
  <c r="C54" i="113"/>
  <c r="C48" i="113"/>
  <c r="C37" i="113"/>
  <c r="C31" i="113"/>
  <c r="C30" i="113" s="1"/>
  <c r="C23" i="113"/>
  <c r="C15" i="113"/>
  <c r="C8" i="113"/>
  <c r="C50" i="106"/>
  <c r="C44" i="106"/>
  <c r="C57" i="106" s="1"/>
  <c r="C36" i="106"/>
  <c r="C29" i="106"/>
  <c r="C25" i="106"/>
  <c r="C19" i="106"/>
  <c r="C8" i="106"/>
  <c r="C50" i="105"/>
  <c r="C44" i="105"/>
  <c r="C57" i="105" s="1"/>
  <c r="C36" i="105"/>
  <c r="C29" i="105"/>
  <c r="C25" i="105"/>
  <c r="C19" i="105"/>
  <c r="C8" i="105"/>
  <c r="C51" i="100"/>
  <c r="C45" i="100"/>
  <c r="C36" i="100"/>
  <c r="C29" i="100"/>
  <c r="C25" i="100"/>
  <c r="C19" i="100"/>
  <c r="C8" i="100"/>
  <c r="C35" i="100" s="1"/>
  <c r="C41" i="100" s="1"/>
  <c r="C50" i="98"/>
  <c r="C44" i="98"/>
  <c r="C56" i="98" s="1"/>
  <c r="C36" i="98"/>
  <c r="C29" i="98"/>
  <c r="C25" i="98"/>
  <c r="C19" i="98"/>
  <c r="C8" i="98"/>
  <c r="C35" i="98" s="1"/>
  <c r="C40" i="98" s="1"/>
  <c r="C92" i="3"/>
  <c r="C108" i="3"/>
  <c r="C122" i="3"/>
  <c r="C51" i="79"/>
  <c r="C36" i="79"/>
  <c r="C29" i="79"/>
  <c r="C25" i="79"/>
  <c r="C19" i="79"/>
  <c r="C140" i="3"/>
  <c r="C135" i="3"/>
  <c r="C130" i="3"/>
  <c r="C126" i="3"/>
  <c r="C81" i="3"/>
  <c r="C74" i="3"/>
  <c r="C77" i="3"/>
  <c r="C69" i="3"/>
  <c r="C65" i="3"/>
  <c r="C59" i="3"/>
  <c r="C54" i="3"/>
  <c r="C48" i="3"/>
  <c r="C37" i="3"/>
  <c r="C31" i="3"/>
  <c r="C30" i="3" s="1"/>
  <c r="C23" i="3"/>
  <c r="C15" i="3"/>
  <c r="C8" i="3"/>
  <c r="C8" i="79"/>
  <c r="C35" i="79" s="1"/>
  <c r="C41" i="79" s="1"/>
  <c r="C63" i="114" l="1"/>
  <c r="E86" i="114"/>
  <c r="D87" i="95"/>
  <c r="D155" i="95"/>
  <c r="D151" i="97"/>
  <c r="D143" i="97"/>
  <c r="C146" i="113"/>
  <c r="C86" i="114"/>
  <c r="C63" i="115"/>
  <c r="C87" i="115" s="1"/>
  <c r="C86" i="115"/>
  <c r="C144" i="115"/>
  <c r="C30" i="61"/>
  <c r="G33" i="61"/>
  <c r="D56" i="98"/>
  <c r="D35" i="106"/>
  <c r="D40" i="106" s="1"/>
  <c r="D54" i="118"/>
  <c r="F11" i="128"/>
  <c r="E14" i="125"/>
  <c r="E21" i="125"/>
  <c r="E43" i="125"/>
  <c r="I12" i="137"/>
  <c r="I14" i="137"/>
  <c r="I16" i="137"/>
  <c r="C35" i="134"/>
  <c r="C40" i="134" s="1"/>
  <c r="C54" i="133"/>
  <c r="C35" i="131"/>
  <c r="C40" i="131" s="1"/>
  <c r="C35" i="140"/>
  <c r="C40" i="140" s="1"/>
  <c r="E34" i="61"/>
  <c r="D33" i="61"/>
  <c r="E155" i="95"/>
  <c r="B14" i="63"/>
  <c r="E57" i="117"/>
  <c r="D57" i="106"/>
  <c r="C35" i="105"/>
  <c r="C40" i="105" s="1"/>
  <c r="D57" i="105"/>
  <c r="D35" i="105"/>
  <c r="D40" i="105" s="1"/>
  <c r="C58" i="100"/>
  <c r="D35" i="100"/>
  <c r="D41" i="100" s="1"/>
  <c r="E58" i="79"/>
  <c r="D58" i="79"/>
  <c r="C58" i="79"/>
  <c r="D86" i="115"/>
  <c r="D144" i="115"/>
  <c r="E124" i="115"/>
  <c r="E144" i="115"/>
  <c r="C124" i="114"/>
  <c r="D86" i="114"/>
  <c r="D124" i="114"/>
  <c r="D144" i="114"/>
  <c r="E144" i="114"/>
  <c r="D146" i="113"/>
  <c r="C126" i="113"/>
  <c r="C149" i="113" s="1"/>
  <c r="D87" i="113"/>
  <c r="C84" i="97"/>
  <c r="C150" i="97"/>
  <c r="D123" i="97"/>
  <c r="D146" i="97" s="1"/>
  <c r="D84" i="97"/>
  <c r="D150" i="97"/>
  <c r="C153" i="124"/>
  <c r="D153" i="124"/>
  <c r="C155" i="95"/>
  <c r="D62" i="1"/>
  <c r="C146" i="1"/>
  <c r="E153" i="1"/>
  <c r="C62" i="1"/>
  <c r="D85" i="1"/>
  <c r="D87" i="1" s="1"/>
  <c r="D126" i="1"/>
  <c r="E35" i="100"/>
  <c r="E41" i="100" s="1"/>
  <c r="E35" i="79"/>
  <c r="E60" i="97"/>
  <c r="E146" i="97"/>
  <c r="G30" i="73"/>
  <c r="C30" i="73"/>
  <c r="E124" i="114"/>
  <c r="E145" i="114" s="1"/>
  <c r="E63" i="114"/>
  <c r="E87" i="114" s="1"/>
  <c r="D152" i="124"/>
  <c r="D148" i="124"/>
  <c r="C152" i="124"/>
  <c r="C148" i="124"/>
  <c r="E63" i="115"/>
  <c r="E87" i="115" s="1"/>
  <c r="D87" i="3"/>
  <c r="D145" i="3"/>
  <c r="E33" i="118"/>
  <c r="E39" i="118" s="1"/>
  <c r="E54" i="118"/>
  <c r="D33" i="118"/>
  <c r="D39" i="118" s="1"/>
  <c r="D57" i="117"/>
  <c r="C54" i="118"/>
  <c r="C54" i="131"/>
  <c r="C54" i="132"/>
  <c r="C35" i="132"/>
  <c r="C40" i="132" s="1"/>
  <c r="I6" i="137"/>
  <c r="I18" i="137" s="1"/>
  <c r="E147" i="124"/>
  <c r="E64" i="124"/>
  <c r="E87" i="124"/>
  <c r="E127" i="124"/>
  <c r="D126" i="113"/>
  <c r="D149" i="113" s="1"/>
  <c r="D64" i="113"/>
  <c r="D89" i="113" s="1"/>
  <c r="D124" i="115"/>
  <c r="D145" i="115" s="1"/>
  <c r="D64" i="3"/>
  <c r="D125" i="3"/>
  <c r="D148" i="3" s="1"/>
  <c r="D68" i="120"/>
  <c r="E68" i="120"/>
  <c r="E77" i="120"/>
  <c r="D63" i="115"/>
  <c r="D87" i="115" s="1"/>
  <c r="D63" i="114"/>
  <c r="D87" i="114" s="1"/>
  <c r="G32" i="61"/>
  <c r="C32" i="61"/>
  <c r="G29" i="73"/>
  <c r="G31" i="73" s="1"/>
  <c r="C29" i="73"/>
  <c r="C64" i="113"/>
  <c r="F77" i="94"/>
  <c r="C64" i="3"/>
  <c r="C87" i="3"/>
  <c r="C145" i="3"/>
  <c r="C125" i="3"/>
  <c r="C35" i="106"/>
  <c r="C40" i="106" s="1"/>
  <c r="C87" i="113"/>
  <c r="C144" i="114"/>
  <c r="C124" i="115"/>
  <c r="C145" i="115" s="1"/>
  <c r="F44" i="94"/>
  <c r="F20" i="94"/>
  <c r="E20" i="94"/>
  <c r="E66" i="94"/>
  <c r="E77" i="94"/>
  <c r="E44" i="94"/>
  <c r="C145" i="114"/>
  <c r="G34" i="61" l="1"/>
  <c r="D34" i="61"/>
  <c r="C87" i="114"/>
  <c r="E145" i="115"/>
  <c r="D145" i="114"/>
  <c r="D89" i="3"/>
  <c r="E41" i="79"/>
  <c r="E152" i="124"/>
  <c r="E84" i="97"/>
  <c r="E150" i="97"/>
  <c r="E152" i="1"/>
  <c r="C148" i="3"/>
  <c r="E153" i="124"/>
  <c r="E148" i="124"/>
  <c r="E88" i="124"/>
  <c r="C89" i="113"/>
  <c r="C89" i="3"/>
</calcChain>
</file>

<file path=xl/sharedStrings.xml><?xml version="1.0" encoding="utf-8"?>
<sst xmlns="http://schemas.openxmlformats.org/spreadsheetml/2006/main" count="4795" uniqueCount="863">
  <si>
    <t>Ingatlanhasznosítás</t>
  </si>
  <si>
    <t>KULTÚRHÁZ ÉS KÖNYVTÁR ÖSSZESEN</t>
  </si>
  <si>
    <t>HOSSZABB KÖZFOGLALKOZTATÁS  ÖSSZES</t>
  </si>
  <si>
    <t>Járulékok, adók</t>
  </si>
  <si>
    <t>1.1.7.</t>
  </si>
  <si>
    <t>Költségvetési szervek  működése összesen</t>
  </si>
  <si>
    <t>KOMMUNÁLIS ÁGAZAT ÖSSZESEN</t>
  </si>
  <si>
    <t>Közművelődés összesen</t>
  </si>
  <si>
    <t>Könyvtár összesen</t>
  </si>
  <si>
    <t>Szociális étkeztetés</t>
  </si>
  <si>
    <t>1.2.8.</t>
  </si>
  <si>
    <t>1.3.9.</t>
  </si>
  <si>
    <t>SZOCIÁLIS SEGÉLYEZÉS, CSALÁDVÉDELEM ÖSSZ</t>
  </si>
  <si>
    <t>1.4.10.</t>
  </si>
  <si>
    <t>Rendszeres szociális segély</t>
  </si>
  <si>
    <t>ÖNKORMÁNYZATI IGAZGATÁS ÖSSZESEN</t>
  </si>
  <si>
    <t>Alsós oktatás működtetési feladatok</t>
  </si>
  <si>
    <t>Felsős oktatás működtetési feladatok</t>
  </si>
  <si>
    <t>Művészetoktatás működtetési feladatok</t>
  </si>
  <si>
    <t xml:space="preserve">Háziorvosi alapellátás </t>
  </si>
  <si>
    <t>HÁZIORVOSi ELLÁTÁS ÖSSZESEN</t>
  </si>
  <si>
    <t xml:space="preserve">Fogorvosi alapellátás </t>
  </si>
  <si>
    <t>FOGORVOSI ALAPELLÁTÁS ÖSSZESEN</t>
  </si>
  <si>
    <t>Közutak üzemeltetése, fenntartása</t>
  </si>
  <si>
    <t>Árvíz- és belvízvédelemmel összefüggő tev.</t>
  </si>
  <si>
    <t>Köztemető-fenntartás és működtetés</t>
  </si>
  <si>
    <t>Iskolai intézményi étkeztetés</t>
  </si>
  <si>
    <t>Óvodai intézményi étkeztetés</t>
  </si>
  <si>
    <t>Óvodai étkeztetés összesen</t>
  </si>
  <si>
    <t>2014.         eredeti       ( e Ft )</t>
  </si>
  <si>
    <t>Önkormányzati jogalkotás / Önkormányzatok jogalkotó és általános igazgatási tevékenysége</t>
  </si>
  <si>
    <t>Sportlétesítmények működtetése</t>
  </si>
  <si>
    <t>2014.          eredeti            ( E Ft )</t>
  </si>
  <si>
    <t>2014.    eredeti             ( E Ft )</t>
  </si>
  <si>
    <t xml:space="preserve"> Önkormányzati hivatalok igazgatási tevékenység</t>
  </si>
  <si>
    <t>Foglalkozást helyettesítő támogatás</t>
  </si>
  <si>
    <t>Szoc .ellátás</t>
  </si>
  <si>
    <t>Rendszeres gyermekvédelmi támogatás</t>
  </si>
  <si>
    <r>
      <t>Átmeneti segély/</t>
    </r>
    <r>
      <rPr>
        <i/>
        <sz val="10"/>
        <rFont val="Arial CE"/>
        <charset val="238"/>
      </rPr>
      <t>Önkormányzati segély</t>
    </r>
  </si>
  <si>
    <r>
      <t>Temetési segély/</t>
    </r>
    <r>
      <rPr>
        <i/>
        <sz val="10"/>
        <rFont val="Arial CE"/>
        <charset val="238"/>
      </rPr>
      <t>Önkormányzati segély</t>
    </r>
  </si>
  <si>
    <r>
      <t>Rendkívüli gyermekvédelmi tám./</t>
    </r>
    <r>
      <rPr>
        <i/>
        <sz val="10"/>
        <rFont val="Arial CE"/>
        <charset val="238"/>
      </rPr>
      <t>Önkormányzati segél</t>
    </r>
    <r>
      <rPr>
        <sz val="10"/>
        <rFont val="Arial CE"/>
        <family val="2"/>
        <charset val="238"/>
      </rPr>
      <t>y</t>
    </r>
  </si>
  <si>
    <t>Nappali ellátás</t>
  </si>
  <si>
    <t>JOGCÍMEK  MEGNEVEZÉSE</t>
  </si>
  <si>
    <t>EREDETI</t>
  </si>
  <si>
    <t>MÓDOSÍTOTT</t>
  </si>
  <si>
    <t>E Ft</t>
  </si>
  <si>
    <t>Mutató</t>
  </si>
  <si>
    <t>Fajlagos</t>
  </si>
  <si>
    <t>Előirányz.</t>
  </si>
  <si>
    <t>Sorrend</t>
  </si>
  <si>
    <t>Önkormányzati Hivatal támogatása</t>
  </si>
  <si>
    <t>Zöldterület-gazdálkodás</t>
  </si>
  <si>
    <t>Közvilágítás fenntartása</t>
  </si>
  <si>
    <t>283 200 Ft/km</t>
  </si>
  <si>
    <t>Köztemető-fenntartás</t>
  </si>
  <si>
    <t>69 Ft /m2</t>
  </si>
  <si>
    <t>Közutak fenntartása</t>
  </si>
  <si>
    <t>227 000 Ft/km</t>
  </si>
  <si>
    <t>Beszámítás</t>
  </si>
  <si>
    <t>Önkormányzati feladatok</t>
  </si>
  <si>
    <t>Üdülőhelyi feladatok</t>
  </si>
  <si>
    <t>Lakott külterülettel kapcs.</t>
  </si>
  <si>
    <t>Pénzbeli szociális juttatás</t>
  </si>
  <si>
    <t>Családsegítő szolgálat kieg.</t>
  </si>
  <si>
    <t>Gyermekjóléti szolgálat kieg.</t>
  </si>
  <si>
    <t>Szociális és gyermekjóléti kiegészítés</t>
  </si>
  <si>
    <t>Szoc. étkeztetés</t>
  </si>
  <si>
    <t>Idősek klubja</t>
  </si>
  <si>
    <t>Szakmai dolgozók bértám.</t>
  </si>
  <si>
    <t>Intézmény-üzemelt. tám.</t>
  </si>
  <si>
    <t>Bölcsődei ellátás kiegészítés</t>
  </si>
  <si>
    <t>Óvodai ellátás/ Ped. bértám.8 hó</t>
  </si>
  <si>
    <t>Óvodai ellátás/Ped. bértám. 4 hó</t>
  </si>
  <si>
    <t>Óvodai ellátás/Ped. bértám. 4 hó kieg</t>
  </si>
  <si>
    <t>Közvetlem segítők bértám. 8 hó</t>
  </si>
  <si>
    <t>Közvetlem segítők bértám. 4 hó</t>
  </si>
  <si>
    <t>Óvodaműködtetési támogatás</t>
  </si>
  <si>
    <t>Étkezés Óvoda                 12 hó</t>
  </si>
  <si>
    <t>Étkezés Iskola                  12 hó</t>
  </si>
  <si>
    <t>Étkeztetés kiegészítés</t>
  </si>
  <si>
    <t>Kulturális feladatok támogatása</t>
  </si>
  <si>
    <t>Tájékoztató a 2014. évi állami támogatásokról</t>
  </si>
  <si>
    <t>Járdaépítés fordított áfája</t>
  </si>
  <si>
    <t>2014</t>
  </si>
  <si>
    <t>Telekelőkészítés</t>
  </si>
  <si>
    <t>Felhalmozási célú önkormányzati támogatások (vis maior)</t>
  </si>
  <si>
    <t>6.6.</t>
  </si>
  <si>
    <t>Beruházási (felhalmozási) kiadások előirányzata beruházásonként</t>
  </si>
  <si>
    <t xml:space="preserve"> - ebből EU támogatás</t>
  </si>
  <si>
    <t>Vállalkozási maradvány igénybevétele</t>
  </si>
  <si>
    <t xml:space="preserve"> - ebből EU-s forrásból tám. megvalósuló programok, projektek kiadásai</t>
  </si>
  <si>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</si>
  <si>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</si>
  <si>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</si>
  <si>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</si>
  <si>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</si>
  <si>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</si>
  <si>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</si>
  <si>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</si>
  <si>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</si>
  <si>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</si>
  <si>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</si>
  <si>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</si>
  <si>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</si>
  <si>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</si>
  <si>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</si>
  <si>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</si>
  <si>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</si>
  <si>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</si>
  <si>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</si>
  <si>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</si>
  <si>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</si>
  <si>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</si>
  <si>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</si>
  <si>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</si>
  <si>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</si>
  <si>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</si>
  <si>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</si>
  <si>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</si>
  <si>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</si>
  <si>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</si>
  <si>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</si>
  <si>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</si>
  <si>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</si>
  <si>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</si>
  <si>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</si>
  <si>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01</t>
  </si>
  <si>
    <t>Ezer forintban !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</si>
  <si>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</si>
  <si>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</si>
  <si>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</si>
  <si>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</si>
  <si>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</si>
  <si>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Általános tartalék</t>
  </si>
  <si>
    <t>Céltartalék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</si>
  <si>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</si>
  <si>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</si>
  <si>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</si>
  <si>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</si>
  <si>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</si>
  <si>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</si>
  <si>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</si>
  <si>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</si>
  <si>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</si>
  <si>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</si>
  <si>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</si>
  <si>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</si>
  <si>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</si>
  <si>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</si>
  <si>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</si>
  <si>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</si>
  <si>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</si>
  <si>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</si>
  <si>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</si>
  <si>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</si>
  <si>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</si>
  <si>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</si>
  <si>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</si>
  <si>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</si>
  <si>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</si>
  <si>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</si>
  <si>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</si>
  <si>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</si>
  <si>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</si>
  <si>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</si>
  <si>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</si>
  <si>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</si>
  <si>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</si>
  <si>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</si>
  <si>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</si>
  <si>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</si>
  <si>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</si>
  <si>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</si>
  <si>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</si>
  <si>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</si>
  <si>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</si>
  <si>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</si>
  <si>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</si>
  <si>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</si>
  <si>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</si>
  <si>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</si>
  <si>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</si>
  <si>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</si>
  <si>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</si>
  <si>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</si>
  <si>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</si>
  <si>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</si>
  <si>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</si>
  <si>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</si>
  <si>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</si>
  <si>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</si>
  <si>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</si>
  <si>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</si>
  <si>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</si>
  <si>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</si>
  <si>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</si>
  <si>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</si>
  <si>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</si>
  <si>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</si>
  <si>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</si>
  <si>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</si>
  <si>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</si>
  <si>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</si>
  <si>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</si>
  <si>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</si>
  <si>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</si>
  <si>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</si>
  <si>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</si>
  <si>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</si>
  <si>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</si>
  <si>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</si>
  <si>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</si>
  <si>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</si>
  <si>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</si>
  <si>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2014.</t>
  </si>
  <si>
    <t>Feladat megnevezése</t>
  </si>
  <si>
    <t>Költségvetési szerv megnevezése</t>
  </si>
  <si>
    <t>Száma</t>
  </si>
  <si>
    <t>Éves engedélyezett létszám előirányzat (fő)</t>
  </si>
  <si>
    <t>Közfoglalkoztatottak létszáma (fő)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</si>
  <si>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</si>
  <si>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</si>
  <si>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</si>
  <si>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</si>
  <si>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</si>
  <si>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</si>
  <si>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</si>
  <si>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</si>
  <si>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</si>
  <si>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</si>
  <si>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</si>
  <si>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</si>
  <si>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</si>
  <si>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</si>
  <si>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</si>
  <si>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</si>
  <si>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</si>
  <si>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</si>
  <si>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</si>
  <si>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</si>
  <si>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</si>
  <si>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</si>
  <si>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</si>
  <si>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</si>
  <si>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</si>
  <si>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1. sz. melléklet Kiadások táblázat 3. oszlop 9 sora =</t>
  </si>
  <si>
    <t>2014. évi előirányzat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</si>
  <si>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</si>
  <si>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</si>
  <si>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</si>
  <si>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</si>
  <si>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</si>
  <si>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</si>
  <si>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</si>
  <si>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</si>
  <si>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</si>
  <si>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</si>
  <si>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</si>
  <si>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</si>
  <si>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</si>
  <si>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</si>
  <si>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</si>
  <si>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</si>
  <si>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</si>
  <si>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</si>
  <si>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</si>
  <si>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</si>
  <si>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</si>
  <si>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</si>
  <si>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</si>
  <si>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</si>
  <si>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</si>
  <si>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</si>
  <si>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</si>
  <si>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</si>
  <si>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</si>
  <si>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</si>
  <si>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</si>
  <si>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</si>
  <si>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</si>
  <si>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</si>
  <si>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</si>
  <si>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</si>
  <si>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</si>
  <si>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</si>
  <si>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</si>
  <si>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</si>
  <si>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</si>
  <si>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</si>
  <si>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</si>
  <si>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</si>
  <si>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</si>
  <si>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</si>
  <si>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</si>
  <si>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</si>
  <si>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</si>
  <si>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</si>
  <si>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</si>
  <si>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</si>
  <si>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</si>
  <si>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</si>
  <si>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</si>
  <si>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</si>
  <si>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</si>
  <si>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</si>
  <si>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</si>
  <si>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</si>
  <si>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</si>
  <si>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</si>
  <si>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</si>
  <si>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</si>
  <si>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</si>
  <si>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</si>
  <si>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</si>
  <si>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</si>
  <si>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</si>
  <si>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</si>
  <si>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</si>
  <si>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</si>
  <si>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</si>
  <si>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</si>
  <si>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</si>
  <si>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</si>
  <si>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</si>
  <si>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</si>
  <si>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</si>
  <si>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</si>
  <si>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</si>
  <si>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</si>
  <si>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</si>
  <si>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</si>
  <si>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</si>
  <si>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</si>
  <si>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</si>
  <si>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</si>
  <si>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</si>
  <si>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</si>
  <si>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</si>
  <si>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</si>
  <si>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</si>
  <si>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</si>
  <si>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</si>
  <si>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</si>
  <si>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</si>
  <si>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</si>
  <si>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</si>
  <si>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</si>
  <si>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</si>
  <si>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</si>
  <si>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</si>
  <si>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</si>
  <si>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</si>
  <si>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</si>
  <si>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</si>
  <si>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</si>
  <si>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</si>
  <si>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</si>
  <si>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</si>
  <si>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</si>
  <si>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</si>
  <si>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</si>
  <si>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</si>
  <si>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</si>
  <si>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</si>
  <si>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</si>
  <si>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</si>
  <si>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</si>
  <si>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</si>
  <si>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</si>
  <si>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</si>
  <si>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</si>
  <si>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</si>
  <si>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</si>
  <si>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</si>
  <si>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</si>
  <si>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</si>
  <si>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</si>
  <si>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</si>
  <si>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</si>
  <si>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</si>
  <si>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</si>
  <si>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</si>
  <si>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</si>
  <si>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</si>
  <si>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</si>
  <si>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</si>
  <si>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</si>
  <si>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</si>
  <si>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</si>
  <si>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</si>
  <si>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</si>
  <si>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</si>
  <si>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</si>
  <si>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</si>
  <si>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</si>
  <si>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</si>
  <si>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</si>
  <si>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</si>
  <si>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</si>
  <si>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</si>
  <si>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</si>
  <si>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</si>
  <si>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</si>
  <si>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</si>
  <si>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</si>
  <si>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</si>
  <si>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</si>
  <si>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</si>
  <si>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Működési célú átvett pénzeszközök</t>
  </si>
  <si>
    <t>4.-ből EU-s támogatás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</si>
  <si>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</si>
  <si>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</si>
  <si>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</si>
  <si>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Működési célú finanszírozási bevételek összesen (14.+19.)</t>
  </si>
  <si>
    <t>BEVÉTEL ÖSSZESEN (13.+22.)</t>
  </si>
  <si>
    <t>Likviditási célú hitelek törlesztése</t>
  </si>
  <si>
    <t>Költségvetési kiadások összesen (1.+...+12.)</t>
  </si>
  <si>
    <t>Működési célú finanszírozási kiadások összesen (14.+...+21.)</t>
  </si>
  <si>
    <t>KIADÁSOK ÖSSZESEN (13.+22.)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</si>
  <si>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</si>
  <si>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</si>
  <si>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</si>
  <si>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</si>
  <si>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</si>
  <si>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</si>
  <si>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</si>
  <si>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</si>
  <si>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</si>
  <si>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</si>
  <si>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</si>
  <si>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2014. évi előirányzat BEVÉTELEK</t>
  </si>
  <si>
    <t>2014. évi előirányzat KIADÁSOK</t>
  </si>
  <si>
    <t>1. sz. melléklet Bevételek táblázat 3. oszlop 9 sora =</t>
  </si>
  <si>
    <t xml:space="preserve">2.1. számú melléklet 3. oszlop 13. sor + 2.2. számú melléklet 3. oszlop 12. sor </t>
  </si>
  <si>
    <t>1. sz. melléklet Bevételek táblázat 3. oszlop 16 sora =</t>
  </si>
  <si>
    <t xml:space="preserve">2.1. számú melléklet 3. oszlop 22. sor + 2.2. számú melléklet 3. oszlop 25. sor </t>
  </si>
  <si>
    <t>1. sz. melléklet Bevételek táblázat 3. oszlop 17 sora =</t>
  </si>
  <si>
    <t xml:space="preserve">2.1. számú melléklet 3. oszlop 23. sor + 2.2. számú melléklet 3. oszlop 26. sor </t>
  </si>
  <si>
    <t xml:space="preserve">2.1. számú melléklet 5. oszlop 23. sor + 2.2. számú melléklet 5. oszlop 26. sor </t>
  </si>
  <si>
    <t xml:space="preserve">2.1. számú melléklet 5. oszlop 22. sor + 2.2. számú melléklet 5. oszlop 25. sor </t>
  </si>
  <si>
    <t xml:space="preserve">2.1. számú melléklet 5. oszlop 13. sor + 2.2. számú melléklet 5. oszlop 12. sor </t>
  </si>
  <si>
    <t>1. sz. melléklet Kiadások táblázat 3. oszlop 4 sora =</t>
  </si>
  <si>
    <t>1. sz. melléklet Kiadások táblázat 3. oszlop 10 sora =</t>
  </si>
  <si>
    <t>Belföldi értékpapírok kiadásai (6.1. + … + 6.4.)</t>
  </si>
  <si>
    <t xml:space="preserve"> 10.</t>
  </si>
  <si>
    <t>2.-ból EU-s támogatás</t>
  </si>
  <si>
    <t>Költségvetési bevételek összesen (1.+2.+4.+5.+7.+…+12.)</t>
  </si>
  <si>
    <t>Költségvetési bevételek összesen: (1.+3.+4.+6.+…+11.)</t>
  </si>
  <si>
    <t>Költségvetési kiadások összesen: (1.+3.+5.+...+11.)</t>
  </si>
  <si>
    <t>Összes bevétel, kiadás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</si>
  <si>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</si>
  <si>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</si>
  <si>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</si>
  <si>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</si>
  <si>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</si>
  <si>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</si>
  <si>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</si>
  <si>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</si>
  <si>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</si>
  <si>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</si>
  <si>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</si>
  <si>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</si>
  <si>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</si>
  <si>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</si>
  <si>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</si>
  <si>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</si>
  <si>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</si>
  <si>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</si>
  <si>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</si>
  <si>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</si>
  <si>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</si>
  <si>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BEVÉTELEK ÖSSZESEN: (9+16)</t>
  </si>
  <si>
    <t>Kötelező feladatok bevételei, kiadásai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</si>
  <si>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</si>
  <si>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</si>
  <si>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</si>
  <si>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</si>
  <si>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</si>
  <si>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</si>
  <si>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</si>
  <si>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</si>
  <si>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</si>
  <si>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Állami (államigazgatási) feladatok bevételei, kiadása</t>
  </si>
  <si>
    <t>04</t>
  </si>
  <si>
    <t>Közös önkormányzati hivatal</t>
  </si>
  <si>
    <t>Kultúrház és Könyvtár</t>
  </si>
  <si>
    <t>Szent György Otthon</t>
  </si>
  <si>
    <t>Kommunális adó</t>
  </si>
  <si>
    <t>Házi segítségnyújtás</t>
  </si>
  <si>
    <t>1.6.12.</t>
  </si>
  <si>
    <t>TÁRSULÁS FINANSZÍROZÁSA</t>
  </si>
  <si>
    <t>2.1.13.</t>
  </si>
  <si>
    <t>Házi segítségnyújtás összesen</t>
  </si>
  <si>
    <t>Önkormányzati jogalkotás összesen</t>
  </si>
  <si>
    <t>Alsós oktatás összesen</t>
  </si>
  <si>
    <t>Felsős oktatás összesen</t>
  </si>
  <si>
    <t>Zeneiskolai oktatás összesen</t>
  </si>
  <si>
    <t>Támogatások - Műk. c. pénzeátadás</t>
  </si>
  <si>
    <t>INTÉZMÉNY-MŰKÖDTETÉS ÖSSZESEN</t>
  </si>
  <si>
    <t>Igazgatási tevékenység összesen</t>
  </si>
  <si>
    <t>1.5.11.</t>
  </si>
  <si>
    <t>Közös Önkormányzati  Hivatal összesen</t>
  </si>
  <si>
    <t>Iskola/kultúrfelújítás</t>
  </si>
  <si>
    <t>Állami t.visszaf</t>
  </si>
  <si>
    <t>Közös Önkormányzati Hivatal</t>
  </si>
  <si>
    <t>KÖZÖS ÖNKORMÁNYZATI HIVATAL ÖSSZ</t>
  </si>
  <si>
    <t>Ssz.</t>
  </si>
  <si>
    <t>I.</t>
  </si>
  <si>
    <t>KIEMELT ELŐIR.</t>
  </si>
  <si>
    <t>Személyi jutt.</t>
  </si>
  <si>
    <t>Dologi</t>
  </si>
  <si>
    <t>Iskolai étkeztetés összesen</t>
  </si>
  <si>
    <t>Bölcsődei ellátás</t>
  </si>
  <si>
    <t>Gyermekjóléti szolgálat</t>
  </si>
  <si>
    <t>Családsegítő szolgálat</t>
  </si>
  <si>
    <t>Közművelődés</t>
  </si>
  <si>
    <t>Könyvtár</t>
  </si>
  <si>
    <t>Teleház</t>
  </si>
  <si>
    <t>Művészeti csoportok</t>
  </si>
  <si>
    <t>Kultúrház intézmény összesen</t>
  </si>
  <si>
    <t>Bentlakásos  ellátás</t>
  </si>
  <si>
    <t>Nappali Klub összesen</t>
  </si>
  <si>
    <t>Szociális étkeztetés összesen</t>
  </si>
  <si>
    <t>Szent György Otthon intézmény összesen</t>
  </si>
  <si>
    <t>SZENT GYÖRGY OTTHON ÖSSZESEN</t>
  </si>
  <si>
    <t>KÖLTSÉGVETÉSI SZERVEK MŰKÖDÉSE ÖSSZESEN</t>
  </si>
  <si>
    <t>FELADATOK</t>
  </si>
  <si>
    <t>Köztisztaság</t>
  </si>
  <si>
    <t>Lakóingatlan üzemeltetése</t>
  </si>
  <si>
    <t>Nem lakóingatlan üzemeltetése</t>
  </si>
  <si>
    <t>Közvilágítás</t>
  </si>
  <si>
    <t>Szem.jutt.</t>
  </si>
  <si>
    <t>ZÖLDTERÜLET-KEZELÉS,PARK  ÖSSZESEN</t>
  </si>
  <si>
    <t>Szoc.ellátás</t>
  </si>
  <si>
    <t>Ápolási díj méltányossági alapon</t>
  </si>
  <si>
    <t>Szoc. ellátás</t>
  </si>
  <si>
    <t>Lakásfenntartási támogatás</t>
  </si>
  <si>
    <t>Tám.ért.kiad</t>
  </si>
  <si>
    <t>Védőnők</t>
  </si>
  <si>
    <t>VÉDŐNŐK   ÖSSZESEN</t>
  </si>
  <si>
    <t>EGÉSZSÉGÜGY   ÖSSZESEN</t>
  </si>
  <si>
    <t>Pénze. átad.</t>
  </si>
  <si>
    <t>Önkormányzati feladatok összesen</t>
  </si>
  <si>
    <t>ÖNKORMÁNYZATI  FELADATOK ÖSSZESEN</t>
  </si>
  <si>
    <t>Zöldterület-kezelés</t>
  </si>
  <si>
    <t>ÖSSZESEN</t>
  </si>
  <si>
    <t>Államigazgatási feladatok bevételei, kiadásai</t>
  </si>
  <si>
    <t xml:space="preserve">   - Egyéb működési célú támogatások ÁH-n belülre (társulás)</t>
  </si>
  <si>
    <t xml:space="preserve">   - Egyéb felhalmozási célú támogatások államháztartáson kívülre (lakosság)</t>
  </si>
  <si>
    <t>Felhalmozási célú támogatások államháztartáson belülről ( vis maior)</t>
  </si>
  <si>
    <t xml:space="preserve">   - Egyéb működési célú támogatások ÁH-n belülre (KÖH finanszírozása)</t>
  </si>
  <si>
    <t>Irányító szervi (önkormányzati) támogatás (intézményfinanszírozás) (-2000+2342)</t>
  </si>
  <si>
    <t>Időskorúak tartós bentlakásos ellátása közvetett tevékenység</t>
  </si>
  <si>
    <t>Közvetett tevékenység</t>
  </si>
  <si>
    <t>Bentlakásos ellátás/Időskorúak demens bentlakásos ellátás</t>
  </si>
  <si>
    <t>2014. eredeti             ( E Ft )</t>
  </si>
  <si>
    <t>2014. 06.  módosított             ( E Ft )</t>
  </si>
  <si>
    <t>2014.              eredeti            ( E Ft )</t>
  </si>
  <si>
    <t>2014. 06. módosított         ( E Ft )</t>
  </si>
  <si>
    <t>2014.06.  módosított             ( E Ft )</t>
  </si>
  <si>
    <t>2014.06. módosított      ( e Ft )</t>
  </si>
  <si>
    <t>Foglalkoztatást helyettesítő támogatásra  jogosultak hosszabb időtartamú közfoglalkoztatása START</t>
  </si>
  <si>
    <t>Országgyűlési választások</t>
  </si>
  <si>
    <t>Országgyűlési választás</t>
  </si>
  <si>
    <t>EP választás</t>
  </si>
  <si>
    <t>Európai Parlamenti választások</t>
  </si>
  <si>
    <t>-</t>
  </si>
  <si>
    <t>Traktorvásárlás</t>
  </si>
  <si>
    <t>Támogatott szervezet neve</t>
  </si>
  <si>
    <t>Támogatás célja</t>
  </si>
  <si>
    <t>Helytörténeti Értékmentő Alapítvány</t>
  </si>
  <si>
    <t>Hozzájárulás a dologi kiadásokhoz</t>
  </si>
  <si>
    <t>Táti Tűzoltóegyesület</t>
  </si>
  <si>
    <t>Német Nemzetiségi Fúvószenekar</t>
  </si>
  <si>
    <t>Sportegyesület ( bérleti díj)</t>
  </si>
  <si>
    <t>Sportegyesület</t>
  </si>
  <si>
    <t>Katolikus Egyház</t>
  </si>
  <si>
    <t>Református Egyház</t>
  </si>
  <si>
    <t>Egyebek</t>
  </si>
  <si>
    <t>29.</t>
  </si>
  <si>
    <t>Összesen:</t>
  </si>
  <si>
    <t>K I M U T A T Á S 
a 2014. évben céljelleggel juttatott támogatásokról</t>
  </si>
  <si>
    <t>Lakosság</t>
  </si>
  <si>
    <t>Hozzájár.a házrobbanás kárenyhítéséhez</t>
  </si>
  <si>
    <t>Nyári gyermekétkeztetés</t>
  </si>
  <si>
    <t>Felhalmozási c. önkorm. tám. ( adósságkonszolidációban részt nem vettek tám. )</t>
  </si>
  <si>
    <t>Egyéb működési célú támogatások bevételei ( OEP)</t>
  </si>
  <si>
    <t>Egyéb működési célú támogatások bevételei ( Munkaügyi Kp)</t>
  </si>
  <si>
    <t>Helyi önkormányzatok kiegészítő támogatásai (ÖNHIKI)</t>
  </si>
  <si>
    <t>Egyéb működési célú támogatások bevételei ( KIK)</t>
  </si>
  <si>
    <t>Egyéb működési célú támogatások bevételei ( Választások)</t>
  </si>
  <si>
    <t>Egyéb felhalmozási célú átvett pénzeszköz (Házrobbanás)</t>
  </si>
  <si>
    <t>Egyéb működési célú támogatások bevételei ( Bérkompenzáció)</t>
  </si>
  <si>
    <t>Egyéb működési célú támogatások bevételei ( Szociális ágazati pótlék)</t>
  </si>
  <si>
    <t>Egyéb működési célú támogatások bevételei (Bérkompenzáció)</t>
  </si>
  <si>
    <t>Egyéb működési célú támogatások bevételei (Választások)</t>
  </si>
  <si>
    <t>Működési célú központosított előirányzatok (gyermekétk, e-út, könyvtári)</t>
  </si>
  <si>
    <t xml:space="preserve">   - Egyéb működési célú támogatások ÁH-n belülre (intézményfin.)</t>
  </si>
  <si>
    <t xml:space="preserve">   - Egyéb működési célú támogatások ÁH-n belülre (Bursa)</t>
  </si>
  <si>
    <t xml:space="preserve">   - Egyéb működési célú támogatások államháztartáson kívülre (tám)</t>
  </si>
  <si>
    <t>Tát Város Önkormányzat</t>
  </si>
  <si>
    <t>2014. ÉVI KÖLTSÉGVETÉS</t>
  </si>
  <si>
    <t>ÖNKÉNT VÁLLALT FELADATAINAK MÉRLEGE</t>
  </si>
  <si>
    <t>Egyéb működési célú támogatások bevételei  (Bérkomp)</t>
  </si>
  <si>
    <t>Egyéb működési célú támogatások bevételei  (KIK)</t>
  </si>
  <si>
    <t>Egyéb működési célú támogatások bevételei (Munkaügyi Kp)</t>
  </si>
  <si>
    <t>Egyéb működési célú támogatások bevételei (OEP)</t>
  </si>
  <si>
    <t>Egyéb működési célú támogatások bevételei (Szociális ágazati pótlék)</t>
  </si>
  <si>
    <t>Felhalmozási célú önkormányzati támogatások (adósságkonsz)</t>
  </si>
  <si>
    <t xml:space="preserve">Egyéb működési célú kiadások </t>
  </si>
  <si>
    <t xml:space="preserve">   - Egyéb működési célú támogatások ÁH-n belülre (tám)</t>
  </si>
  <si>
    <t>Tát Város Önkormányzat adósságot keletkeztető ügyletekből és kezességvállalásokból fennálló kötelezettségei</t>
  </si>
  <si>
    <t>Sor-szám</t>
  </si>
  <si>
    <t>MEGNEVEZÉS</t>
  </si>
  <si>
    <t>Évek</t>
  </si>
  <si>
    <t>Összesen
(6=3+4+5)</t>
  </si>
  <si>
    <t>2015.</t>
  </si>
  <si>
    <t>2016.</t>
  </si>
  <si>
    <t>2017.</t>
  </si>
  <si>
    <t>ÖSSZES KÖTELEZETTSÉG</t>
  </si>
  <si>
    <t>Tát Város Önkormányzat saját bevételeinek részletezése az adósságot keletkeztető ügyletből származó tárgyévi fizetési kötelezettség megállapításához</t>
  </si>
  <si>
    <t>Bevételi jogcímek</t>
  </si>
  <si>
    <t>Helyi adók</t>
  </si>
  <si>
    <t>Az önkormányzati vagyon és az önkormányzatot megillető vagyoni értékű jog értékesítéséből és hasznosításából származó bevétel</t>
  </si>
  <si>
    <t>Osztalék, a koncessziós díj és a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</si>
  <si>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</si>
  <si>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</si>
  <si>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</si>
  <si>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</si>
  <si>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</si>
  <si>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Tát Város Önkormányzat 2014. évi adósságot keletkeztető fejlesztési céljai</t>
  </si>
  <si>
    <t>Fejlesztési cél leírása</t>
  </si>
  <si>
    <t>Fejlesztés várható kiadása</t>
  </si>
  <si>
    <t>ADÓSSÁGOT KELETKEZTETŐ ÜGYLETEK VÁRHATÓ EGYÜTTES ÖSSZEGE</t>
  </si>
  <si>
    <t>Felújítási kiadások előirányzata felújításonként</t>
  </si>
  <si>
    <t>Felújítás  megnevezése</t>
  </si>
  <si>
    <t>Támogatás</t>
  </si>
  <si>
    <t xml:space="preserve">Kultúrház tetőfelújítás </t>
  </si>
  <si>
    <t>Energetikai korszerűsítés önrész</t>
  </si>
  <si>
    <t>Vis maior felújítás</t>
  </si>
  <si>
    <t>Szent György Otthon felújítás</t>
  </si>
  <si>
    <t>EU-s projekt neve, azonosítója:</t>
  </si>
  <si>
    <t>KEOP-5.5.0/B/12-2013-0131</t>
  </si>
  <si>
    <t>Energetikai korszerűsítés a táti III. Béla Általános Iskola "B" épületében és a</t>
  </si>
  <si>
    <t>Kultúrház és Könyvtár épületében</t>
  </si>
  <si>
    <t>Ezer forintban!</t>
  </si>
  <si>
    <t>Források</t>
  </si>
  <si>
    <t>2015.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</si>
  <si>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</si>
  <si>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</si>
  <si>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</si>
  <si>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</si>
  <si>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</si>
  <si>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</si>
  <si>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</si>
  <si>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</si>
  <si>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</si>
  <si>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</si>
  <si>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</si>
  <si>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</si>
  <si>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</si>
  <si>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TIOP-3.4.2.-11/1-2012-0318</t>
  </si>
  <si>
    <t>Önkormányzaton kívüli EU-s projektekhez történő hozzájárulás 2014. évi előirányzat</t>
  </si>
  <si>
    <t>Támogatott neve</t>
  </si>
  <si>
    <t>Hozzájárulás  (E Ft)</t>
  </si>
  <si>
    <t>Nemleges</t>
  </si>
  <si>
    <t>2013. évi eredeti</t>
  </si>
  <si>
    <t>2013. évi 
módosított</t>
  </si>
  <si>
    <t xml:space="preserve">   Rövid lejáratú  hitelek, kölcsönök felvétele</t>
  </si>
  <si>
    <t>Többéves kihatással járó döntések számszerűsítése évenkénti bontásban és összesítve célok szerint</t>
  </si>
  <si>
    <t>Kötelezettség jogcíme</t>
  </si>
  <si>
    <t>Köt. váll.
 éve</t>
  </si>
  <si>
    <t>2014 előtti kifizetés</t>
  </si>
  <si>
    <t>Kiadás vonzata évenként</t>
  </si>
  <si>
    <t>2016. 
után</t>
  </si>
  <si>
    <t>9=(4+5+6+7+8)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</si>
  <si>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</si>
  <si>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</si>
  <si>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</si>
  <si>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</si>
  <si>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</si>
  <si>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</si>
  <si>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Bursa Hungarica  és ÁH-n kívülitámogatás</t>
  </si>
  <si>
    <t>Összesen (1+4+7+9+11)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</si>
  <si>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</si>
  <si>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</si>
  <si>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</si>
  <si>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</si>
  <si>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</si>
  <si>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</si>
  <si>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</si>
  <si>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</si>
  <si>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</si>
  <si>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</si>
  <si>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</si>
  <si>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</si>
  <si>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</si>
  <si>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</si>
  <si>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</si>
  <si>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</si>
  <si>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</si>
  <si>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</si>
  <si>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</si>
  <si>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Előirányzat-felhasználási terv
2014. évre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</si>
  <si>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</si>
  <si>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</si>
  <si>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</si>
  <si>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</si>
  <si>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</si>
  <si>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</si>
  <si>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</si>
  <si>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</si>
  <si>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</si>
  <si>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</si>
  <si>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</si>
  <si>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</si>
  <si>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Működési célú támogatások ÁH-on belül</t>
  </si>
  <si>
    <t>Felhalmozási célú támogatások ÁH-on belül</t>
  </si>
  <si>
    <t>Működési bevételek</t>
  </si>
  <si>
    <t>Finanszírozási bevételek</t>
  </si>
  <si>
    <t>Bevételek összesen:</t>
  </si>
  <si>
    <t xml:space="preserve"> Egyéb működési célú kiadások</t>
  </si>
  <si>
    <t>Finanszírozási kiadások</t>
  </si>
  <si>
    <t>Kiadások összesen:</t>
  </si>
  <si>
    <t>Egyenleg</t>
  </si>
  <si>
    <t>Adatszolgáltatás 
az elismert tartozásállományról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</si>
  <si>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</si>
  <si>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</si>
  <si>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</si>
  <si>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</si>
  <si>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</si>
  <si>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</si>
  <si>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</si>
  <si>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</si>
  <si>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</si>
  <si>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</si>
  <si>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</si>
  <si>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</si>
  <si>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</si>
  <si>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</si>
  <si>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</si>
  <si>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</si>
  <si>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......................, 2014. .......................... hó ..... nap</t>
  </si>
  <si>
    <t>költségvetési szerv vezetője</t>
  </si>
  <si>
    <t>Önként vállalt feladatok bevételei, kiadásai</t>
  </si>
  <si>
    <t>Állami (államigazgatási) feladatok bevételei, kiadásai</t>
  </si>
  <si>
    <r>
      <t xml:space="preserve">   Működési költségvetés kiadásai </t>
    </r>
    <r>
      <rPr>
        <sz val="7"/>
        <rFont val="Times New Roman CE"/>
        <charset val="238"/>
      </rPr>
      <t>(1.1+…+1.5.)</t>
    </r>
  </si>
  <si>
    <r>
      <t xml:space="preserve">   Felhalmozási költségvetés kiadásai </t>
    </r>
    <r>
      <rPr>
        <sz val="7"/>
        <rFont val="Times New Roman CE"/>
        <charset val="238"/>
      </rPr>
      <t>(2.1.+2.3.+2.5.)</t>
    </r>
  </si>
  <si>
    <t xml:space="preserve">2.2. melléklet a 1/2014. (I.28.) önkormányzati rendelethez     </t>
  </si>
  <si>
    <t>9.1. melléklet a 1/2014. (I.28.) önkormányzati rendelethez*</t>
  </si>
  <si>
    <t>9.2. melléklet a 1/2014. (I.28.) önkormányzati rendelethez*</t>
  </si>
  <si>
    <t>9.2.1. melléklet a 1/2014. (I.28.) önkormányzati rendelethez*</t>
  </si>
  <si>
    <t>9.2.3. melléklet a 1/2014. (I.28.) önkormányzati rendelethez*</t>
  </si>
  <si>
    <t>9.3. melléklet az 1/2014. (I.28.) önkormányzati rendelethez*</t>
  </si>
  <si>
    <t>9.3.1. melléklet az 1/2014. (I.28.) önkormányzati rendelethez*</t>
  </si>
  <si>
    <t>9.4. melléklet az 1/2014. (I.28.) önkormányzati rendelethez*</t>
  </si>
  <si>
    <t>9.4.1. melléklet az 1/2014. (I.28.) önkormányzati rendelethez*</t>
  </si>
  <si>
    <t>10. melléklet az 1/2014. (I.28.) önkormányzati rendelethez</t>
  </si>
  <si>
    <t xml:space="preserve">2.1. melléklet a 1/2014. (I.28.) önkormányzati rendelethez*     </t>
  </si>
  <si>
    <t>5. sz. tájékoztató tábla*</t>
  </si>
  <si>
    <t xml:space="preserve">   - Egyéb felhalmozási célú támogatások (társulás)</t>
  </si>
  <si>
    <t xml:space="preserve">   - Egyéb felhalmozási célú támogatások ÁH-n belülre (társulás)</t>
  </si>
  <si>
    <t>a 2014. évben céljelleggel juttatott támogatásokról</t>
  </si>
  <si>
    <t>9.2.2. melléklet az 1/2014. (I.28.) önkormányzati rendelethez</t>
  </si>
  <si>
    <t>9.3.2. melléklet az 1/2014. (I.28.) önkormányzati rendelethez</t>
  </si>
  <si>
    <t>9.3.3. melléklet az 1/2014. (I.28.) önkormányzati rendelethez</t>
  </si>
  <si>
    <t>9.4.2. melléklet az 1/2014. (I.28.) önkormányzati rendelethez</t>
  </si>
  <si>
    <t>9.4.3. melléklet az 1/2014. (I.28.) önkormányzati rendelethez</t>
  </si>
  <si>
    <t>Függő kiadások</t>
  </si>
  <si>
    <t>Függő bevételek</t>
  </si>
  <si>
    <t>Függő kiadás</t>
  </si>
  <si>
    <t>Záró pénzkészlet</t>
  </si>
  <si>
    <t>Bankszámla egyenlege</t>
  </si>
  <si>
    <t xml:space="preserve">Költségvetési szerv </t>
  </si>
  <si>
    <t>Bankszámla egyenleg</t>
  </si>
  <si>
    <t>KIADÁSOK ÖSSZESEN: (1.+2.+3.+4.)</t>
  </si>
  <si>
    <t>KIADÁSOK ÖSSZESEN: (4+9+10+11)</t>
  </si>
  <si>
    <t>Bankszámlaegyenleg</t>
  </si>
  <si>
    <t xml:space="preserve">    18.</t>
  </si>
  <si>
    <t>BEVÉTELEK ÖSSZESEN: (9+16+17)</t>
  </si>
  <si>
    <t>Függő bevétel</t>
  </si>
  <si>
    <t xml:space="preserve">   - Részesedés</t>
  </si>
  <si>
    <t>- Vagyoni típusú adók (kommunális adó)</t>
  </si>
  <si>
    <t>- Termékek és szolgáltatások adói (iparűzési adó)</t>
  </si>
  <si>
    <t>Egyéb áruhasználati és szolgáltatási adók (idegenforgalmi adó)</t>
  </si>
  <si>
    <t>Egyéb közhatalmi bevételek (Pótlék, bírság)</t>
  </si>
  <si>
    <t>Egyéb működési célú támogatások bevételei ( Szeretlek Magyarország!)</t>
  </si>
  <si>
    <t>Működési célú garancia- és kezességvállalásból megtérülések  (Alapítvány)</t>
  </si>
  <si>
    <t>Felhalmozási célú  támogatások ( érdekeltségnövelő tám.)</t>
  </si>
  <si>
    <t xml:space="preserve">   - Egyéb felhalmozási célú támogatások ÁH-n belülre(KÖH fin)</t>
  </si>
  <si>
    <t>Tát Város  Önkormányzat által fenntartott Szent György Otthon - Szent János Ispotály integrált intézmény korszerűsítése ( tartalék listán)</t>
  </si>
  <si>
    <t xml:space="preserve">2014. év utáni szükséglet
</t>
  </si>
  <si>
    <t>KÖH számítógép csere</t>
  </si>
  <si>
    <t>Kultúrház prgrambeszerzés</t>
  </si>
  <si>
    <t>Telekvisszavásárlás</t>
  </si>
  <si>
    <t>ÖNKORMÁNYZAT ÖSSZ.</t>
  </si>
  <si>
    <t>INTÉZMÉNYI ÖSSZ.</t>
  </si>
  <si>
    <t xml:space="preserve">   - Egyéb felhalmozási célú támogatások ÁH-n belülre (finansz)</t>
  </si>
  <si>
    <t>Egyéb működési célú támogatások bevételei ( Szeretlek Magyarország!))</t>
  </si>
  <si>
    <t>Felhalmozási c. önkorm. tám. ( érdekeltségnövelő tám. )</t>
  </si>
  <si>
    <t>- Vagyoni típusú adók ( kommunális adó)</t>
  </si>
  <si>
    <t xml:space="preserve">   -Részesedés</t>
  </si>
  <si>
    <t>Egyéb működési célú támogatások bevételei (Szeretlek Magyarország!))</t>
  </si>
  <si>
    <t>Felhalmozási célú önkormányzati támogatások (érdekeltségnövelő tám.)</t>
  </si>
  <si>
    <t>Egyéb áruhasználati és szolgáltatási adók ( idegenforgalmi adó)</t>
  </si>
  <si>
    <t>Egyéb közhatalmi bevételek (pótlék, bírság)</t>
  </si>
  <si>
    <t xml:space="preserve">Működési célú visszatérítendő támogatások, kölcsönök visszatér. </t>
  </si>
  <si>
    <t xml:space="preserve">   - Egyéb felhalmozási célú támogatások (fin)</t>
  </si>
  <si>
    <t>Bankszámlák egyenlege</t>
  </si>
  <si>
    <t xml:space="preserve">Egyéb működési célú átvett pénzeszköz </t>
  </si>
  <si>
    <t>Működési célú támogatások bevételei államháztartáson belülről (Választások)</t>
  </si>
  <si>
    <t>Egyéb működési célú támogatások bevételei (Szeretlek Magyarország!)</t>
  </si>
  <si>
    <t>Felhalm. célú  megtérülések ÁH-n kívülről</t>
  </si>
  <si>
    <t>Működési célú megtérülések ÁH-n kívülről</t>
  </si>
  <si>
    <t>KÖLTSÉGVETÉSI ÉS FINANSZÍROZÁSI BEVÉTELEK ÖSSZESEN: (9+16+17)</t>
  </si>
  <si>
    <t>2014. 06. módosított előirányzat</t>
  </si>
  <si>
    <t>2014. 09. módosított előirányzat</t>
  </si>
  <si>
    <t>2014. 06.  módosított előirányzat</t>
  </si>
  <si>
    <t>2014. 09.  módosított előirányzat</t>
  </si>
  <si>
    <t>2014.09. módosított előirányzat</t>
  </si>
  <si>
    <t>Eredeti előirányzat</t>
  </si>
  <si>
    <t>Módosított előirányzat</t>
  </si>
  <si>
    <t>Működési célú közp.t előirányzatok (ny.gyermekétk, e-útdíj)</t>
  </si>
  <si>
    <t>Hozzájárulás a felújítási kiadásokhoz</t>
  </si>
  <si>
    <t>Katolikus Egyház Tát</t>
  </si>
  <si>
    <t>2014. 06. módosított  előirányzat</t>
  </si>
  <si>
    <t>2014. eredeti előirányzat</t>
  </si>
  <si>
    <t xml:space="preserve">Fűkasza </t>
  </si>
  <si>
    <t>Hozzájárulás a beruházási kiadásokhoz</t>
  </si>
  <si>
    <t>Lakosságnak juttatandó ( telek)</t>
  </si>
  <si>
    <t>Besorolás</t>
  </si>
  <si>
    <t>KÖTELEZŐ DOLOGI</t>
  </si>
  <si>
    <t>ÖNKÉNTES DOLOGI</t>
  </si>
  <si>
    <t>ÖNKÉNTES FELHALMOZÁSI</t>
  </si>
  <si>
    <t>Működési célú átvétel  ÁH-n kívülről (Alapítvány)</t>
  </si>
  <si>
    <t xml:space="preserve"> Működési célú pénzeszközátvétel (Alapítvány)</t>
  </si>
  <si>
    <t>Felhalm. célú  pénzátvétel ( Otthon Alapítványtól)</t>
  </si>
  <si>
    <t>2014. 09. módosított  előirányzat</t>
  </si>
  <si>
    <t xml:space="preserve"> - az 1.5-ből: - Társulás</t>
  </si>
  <si>
    <t>2014. 09.  módosított             ( E Ft )</t>
  </si>
  <si>
    <t>2014. 09.  módosított ( E Ft )</t>
  </si>
  <si>
    <t>2014.09.  módosított             ( E Ft )</t>
  </si>
  <si>
    <t>2014. 09. módosított         ( E Ft )</t>
  </si>
  <si>
    <t>2014.09. módosított      ( e Ft )</t>
  </si>
  <si>
    <t>*Módosította a 12/2014. (IX.30.) önkormányzati rendelet 1. melléklete</t>
  </si>
  <si>
    <t>*Módosította a 12/2014. (IX.30.) önkormányzati rendelet 2. melléklete</t>
  </si>
  <si>
    <t>*Módosította a 12/2014. (IX.30.) önkormányzati rendelet 3. melléklete</t>
  </si>
  <si>
    <t>*Módosította a 12/2014. (IX.30.) önkormányzati rendelet 4. melléklete</t>
  </si>
  <si>
    <t>*Módosította a 12/2014. (IX.30.) önkormányzati rendelet 5. melléklete</t>
  </si>
  <si>
    <t>*Módosította a 12/2014. (IX.30.) önkormányzati rendelet 6 . melléklete</t>
  </si>
  <si>
    <t>*Módosította a 12/2014. (IX.30.) önkormányzati rendelet 7. melléklete</t>
  </si>
  <si>
    <t>*Módosította a 12/2014. (IX.30.) önkormányzati rendelet 8. melléklete</t>
  </si>
  <si>
    <t>*Módosította a 12/2014. (IX.30.) önkormányzati rendelet 9. melléklete</t>
  </si>
  <si>
    <t>*Módosította a 12/2014. (IX.30.) önkormányzati rendelet 10. melléklete</t>
  </si>
  <si>
    <t>*Módosította a 12/2014. (IX.30.) önkormányzati rendelet 11. melléklete</t>
  </si>
  <si>
    <t>*Módosította a 12/2014. (IX.30.) önkormányzati rendelet 12. melléklete</t>
  </si>
  <si>
    <t>*Módosította a 12/2014. (IX.30.) önkormányzati rendelet 13. melléklete</t>
  </si>
  <si>
    <t>*Módosította a 12/2014. (IX.30.) önkormányzati rendelet 14. melléklete</t>
  </si>
  <si>
    <t>*Módosította a 12/2014. (IX.30.) önkormányzati rendelet 15. melléklete</t>
  </si>
  <si>
    <t>*Módosította a 12/2014. (IX.30.) önkormányzati rendelet 16. melléklete</t>
  </si>
  <si>
    <t>*Módosította a 12/2014. (IX.30.) önkormányzati rendelet 17. melléklete</t>
  </si>
  <si>
    <t>*Módosította a 12/2014. (IX.30.) önkormányzati rendelet 18. melléklete</t>
  </si>
  <si>
    <t>*Módosította a 12/2014. (IX.30.) önkormányzati rendelet 19. melléklete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</si>
</sst>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#,###"/>
    <numFmt numFmtId="165" formatCode="#,##0.0"/>
    <numFmt numFmtId="166" formatCode="0.0"/>
    <numFmt numFmtId="167" formatCode="_-* #,##0\ _F_t_-;\-* #,##0\ _F_t_-;_-* &quot;-&quot;??\ _F_t_-;_-@_-"/>
  </numFmts>
  <fonts count="68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b/>
      <sz val="14"/>
      <color indexed="10"/>
      <name val="Times New Roman CE"/>
      <charset val="238"/>
    </font>
    <font>
      <sz val="10"/>
      <name val="MS Sans Serif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sz val="10"/>
      <name val="Arial CE"/>
      <family val="2"/>
      <charset val="238"/>
    </font>
    <font>
      <b/>
      <sz val="10"/>
      <name val="MS Sans Serif"/>
      <family val="2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1"/>
      <name val="Arial"/>
      <family val="2"/>
      <charset val="238"/>
    </font>
    <font>
      <i/>
      <sz val="10"/>
      <name val="Arial CE"/>
      <charset val="238"/>
    </font>
    <font>
      <i/>
      <sz val="12"/>
      <name val="Times New Roman CE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1"/>
      <name val="Times New Roman CE"/>
      <charset val="238"/>
    </font>
    <font>
      <b/>
      <i/>
      <sz val="8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2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7"/>
      <name val="Times New Roman CE"/>
      <family val="1"/>
      <charset val="238"/>
    </font>
    <font>
      <b/>
      <i/>
      <sz val="7"/>
      <name val="Times New Roman CE"/>
      <charset val="238"/>
    </font>
    <font>
      <sz val="7"/>
      <name val="Times New Roman CE"/>
      <charset val="238"/>
    </font>
    <font>
      <b/>
      <i/>
      <sz val="7"/>
      <name val="Times New Roman CE"/>
      <family val="1"/>
      <charset val="238"/>
    </font>
    <font>
      <sz val="7"/>
      <name val="Times New Roman CE"/>
      <family val="1"/>
      <charset val="238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7"/>
      <name val="Times New Roman CE"/>
      <charset val="238"/>
    </font>
    <font>
      <sz val="11"/>
      <name val="Times New Roman CE"/>
      <charset val="238"/>
    </font>
    <font>
      <sz val="10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darkHorizontal"/>
    </fill>
    <fill>
      <patternFill patternType="solid">
        <fgColor indexed="65"/>
        <bgColor indexed="64"/>
      </patternFill>
    </fill>
  </fills>
  <borders count="17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medium">
        <color indexed="64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/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 style="medium">
        <color indexed="64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64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thin">
        <color indexed="8"/>
      </right>
      <top style="medium">
        <color indexed="8"/>
      </top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/>
      <diagonal/>
    </border>
    <border>
      <left style="thin">
        <color indexed="64"/>
      </left>
      <right style="hair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hair">
        <color indexed="8"/>
      </left>
      <right/>
      <top style="thin">
        <color indexed="64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</borders>
  <cellStyleXfs count="8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37" fillId="0" borderId="0"/>
    <xf numFmtId="0" fontId="37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</cellStyleXfs>
  <cellXfs count="1167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5" applyFont="1" applyFill="1" applyBorder="1" applyAlignment="1" applyProtection="1">
      <alignment horizontal="center" vertical="center" wrapText="1"/>
    </xf>
    <xf numFmtId="0" fontId="6" fillId="0" borderId="0" xfId="5" applyFont="1" applyFill="1" applyBorder="1" applyAlignment="1" applyProtection="1">
      <alignment vertical="center" wrapText="1"/>
    </xf>
    <xf numFmtId="0" fontId="18" fillId="0" borderId="1" xfId="5" applyFont="1" applyFill="1" applyBorder="1" applyAlignment="1" applyProtection="1">
      <alignment horizontal="left" vertical="center" wrapText="1" indent="1"/>
    </xf>
    <xf numFmtId="0" fontId="18" fillId="0" borderId="2" xfId="5" applyFont="1" applyFill="1" applyBorder="1" applyAlignment="1" applyProtection="1">
      <alignment horizontal="left" vertical="center" wrapText="1" indent="1"/>
    </xf>
    <xf numFmtId="0" fontId="18" fillId="0" borderId="3" xfId="5" applyFont="1" applyFill="1" applyBorder="1" applyAlignment="1" applyProtection="1">
      <alignment horizontal="left" vertical="center" wrapText="1" indent="1"/>
    </xf>
    <xf numFmtId="0" fontId="18" fillId="0" borderId="4" xfId="5" applyFont="1" applyFill="1" applyBorder="1" applyAlignment="1" applyProtection="1">
      <alignment horizontal="left" vertical="center" wrapText="1" indent="1"/>
    </xf>
    <xf numFmtId="0" fontId="18" fillId="0" borderId="5" xfId="5" applyFont="1" applyFill="1" applyBorder="1" applyAlignment="1" applyProtection="1">
      <alignment horizontal="left" vertical="center" wrapText="1" indent="1"/>
    </xf>
    <xf numFmtId="0" fontId="18" fillId="0" borderId="6" xfId="5" applyFont="1" applyFill="1" applyBorder="1" applyAlignment="1" applyProtection="1">
      <alignment horizontal="left" vertical="center" wrapText="1" indent="1"/>
    </xf>
    <xf numFmtId="49" fontId="18" fillId="0" borderId="7" xfId="5" applyNumberFormat="1" applyFont="1" applyFill="1" applyBorder="1" applyAlignment="1" applyProtection="1">
      <alignment horizontal="left" vertical="center" wrapText="1" indent="1"/>
    </xf>
    <xf numFmtId="49" fontId="18" fillId="0" borderId="8" xfId="5" applyNumberFormat="1" applyFont="1" applyFill="1" applyBorder="1" applyAlignment="1" applyProtection="1">
      <alignment horizontal="left" vertical="center" wrapText="1" indent="1"/>
    </xf>
    <xf numFmtId="49" fontId="18" fillId="0" borderId="9" xfId="5" applyNumberFormat="1" applyFont="1" applyFill="1" applyBorder="1" applyAlignment="1" applyProtection="1">
      <alignment horizontal="left" vertical="center" wrapText="1" indent="1"/>
    </xf>
    <xf numFmtId="49" fontId="18" fillId="0" borderId="10" xfId="5" applyNumberFormat="1" applyFont="1" applyFill="1" applyBorder="1" applyAlignment="1" applyProtection="1">
      <alignment horizontal="left" vertical="center" wrapText="1" indent="1"/>
    </xf>
    <xf numFmtId="49" fontId="18" fillId="0" borderId="11" xfId="5" applyNumberFormat="1" applyFont="1" applyFill="1" applyBorder="1" applyAlignment="1" applyProtection="1">
      <alignment horizontal="left" vertical="center" wrapText="1" indent="1"/>
    </xf>
    <xf numFmtId="49" fontId="18" fillId="0" borderId="12" xfId="5" applyNumberFormat="1" applyFont="1" applyFill="1" applyBorder="1" applyAlignment="1" applyProtection="1">
      <alignment horizontal="left" vertical="center" wrapText="1" indent="1"/>
    </xf>
    <xf numFmtId="0" fontId="18" fillId="0" borderId="0" xfId="5" applyFont="1" applyFill="1" applyBorder="1" applyAlignment="1" applyProtection="1">
      <alignment horizontal="left" vertical="center" wrapText="1" indent="1"/>
    </xf>
    <xf numFmtId="0" fontId="17" fillId="0" borderId="13" xfId="5" applyFont="1" applyFill="1" applyBorder="1" applyAlignment="1" applyProtection="1">
      <alignment horizontal="left" vertical="center" wrapText="1" indent="1"/>
    </xf>
    <xf numFmtId="0" fontId="17" fillId="0" borderId="14" xfId="5" applyFont="1" applyFill="1" applyBorder="1" applyAlignment="1" applyProtection="1">
      <alignment horizontal="left" vertical="center" wrapText="1" indent="1"/>
    </xf>
    <xf numFmtId="0" fontId="17" fillId="0" borderId="15" xfId="5" applyFont="1" applyFill="1" applyBorder="1" applyAlignment="1" applyProtection="1">
      <alignment horizontal="left" vertical="center" wrapText="1" indent="1"/>
    </xf>
    <xf numFmtId="0" fontId="7" fillId="0" borderId="13" xfId="5" applyFont="1" applyFill="1" applyBorder="1" applyAlignment="1" applyProtection="1">
      <alignment horizontal="center" vertical="center" wrapText="1"/>
    </xf>
    <xf numFmtId="0" fontId="7" fillId="0" borderId="14" xfId="5" applyFont="1" applyFill="1" applyBorder="1" applyAlignment="1" applyProtection="1">
      <alignment horizontal="center" vertical="center" wrapText="1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0" fontId="17" fillId="0" borderId="14" xfId="5" applyFont="1" applyFill="1" applyBorder="1" applyAlignment="1" applyProtection="1">
      <alignment vertical="center" wrapText="1"/>
    </xf>
    <xf numFmtId="0" fontId="17" fillId="0" borderId="19" xfId="5" applyFont="1" applyFill="1" applyBorder="1" applyAlignment="1" applyProtection="1">
      <alignment vertical="center" wrapText="1"/>
    </xf>
    <xf numFmtId="0" fontId="17" fillId="0" borderId="13" xfId="5" applyFont="1" applyFill="1" applyBorder="1" applyAlignment="1" applyProtection="1">
      <alignment horizontal="center" vertical="center" wrapText="1"/>
    </xf>
    <xf numFmtId="0" fontId="17" fillId="0" borderId="14" xfId="5" applyFont="1" applyFill="1" applyBorder="1" applyAlignment="1" applyProtection="1">
      <alignment horizontal="center" vertical="center" wrapText="1"/>
    </xf>
    <xf numFmtId="0" fontId="17" fillId="0" borderId="21" xfId="5" applyFont="1" applyFill="1" applyBorder="1" applyAlignment="1" applyProtection="1">
      <alignment horizontal="center" vertical="center" wrapText="1"/>
    </xf>
    <xf numFmtId="0" fontId="7" fillId="0" borderId="21" xfId="5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5" fillId="0" borderId="0" xfId="0" applyFont="1" applyFill="1" applyAlignment="1">
      <alignment vertical="center"/>
    </xf>
    <xf numFmtId="0" fontId="0" fillId="0" borderId="0" xfId="0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right" wrapText="1"/>
    </xf>
    <xf numFmtId="164" fontId="7" fillId="0" borderId="21" xfId="0" applyNumberFormat="1" applyFont="1" applyFill="1" applyBorder="1" applyAlignment="1" applyProtection="1">
      <alignment horizontal="center" vertical="center" wrapText="1"/>
    </xf>
    <xf numFmtId="164" fontId="17" fillId="0" borderId="22" xfId="0" applyNumberFormat="1" applyFont="1" applyFill="1" applyBorder="1" applyAlignment="1" applyProtection="1">
      <alignment horizontal="center" vertical="center" wrapText="1"/>
    </xf>
    <xf numFmtId="164" fontId="17" fillId="0" borderId="2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164" fontId="25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/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3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14" xfId="5" applyFont="1" applyFill="1" applyBorder="1" applyAlignment="1" applyProtection="1">
      <alignment horizontal="left" vertical="center" wrapText="1" indent="1"/>
    </xf>
    <xf numFmtId="164" fontId="24" fillId="0" borderId="13" xfId="0" applyNumberFormat="1" applyFont="1" applyFill="1" applyBorder="1" applyAlignment="1" applyProtection="1">
      <alignment horizontal="left" vertical="center" wrapText="1" indent="1"/>
    </xf>
    <xf numFmtId="0" fontId="30" fillId="0" borderId="0" xfId="0" applyFont="1" applyFill="1"/>
    <xf numFmtId="0" fontId="25" fillId="0" borderId="23" xfId="5" applyFont="1" applyFill="1" applyBorder="1" applyAlignment="1" applyProtection="1">
      <alignment horizontal="left" vertical="center" wrapText="1" indent="1"/>
    </xf>
    <xf numFmtId="0" fontId="18" fillId="0" borderId="2" xfId="5" applyFont="1" applyFill="1" applyBorder="1" applyAlignment="1" applyProtection="1">
      <alignment horizontal="left" indent="6"/>
    </xf>
    <xf numFmtId="0" fontId="18" fillId="0" borderId="2" xfId="5" applyFont="1" applyFill="1" applyBorder="1" applyAlignment="1" applyProtection="1">
      <alignment horizontal="left" vertical="center" wrapText="1" indent="6"/>
    </xf>
    <xf numFmtId="0" fontId="18" fillId="0" borderId="6" xfId="5" applyFont="1" applyFill="1" applyBorder="1" applyAlignment="1" applyProtection="1">
      <alignment horizontal="left" vertical="center" wrapText="1" indent="6"/>
    </xf>
    <xf numFmtId="0" fontId="18" fillId="0" borderId="31" xfId="5" applyFont="1" applyFill="1" applyBorder="1" applyAlignment="1" applyProtection="1">
      <alignment horizontal="left" vertical="center" wrapText="1" indent="6"/>
    </xf>
    <xf numFmtId="0" fontId="33" fillId="0" borderId="0" xfId="0" applyFont="1" applyFill="1"/>
    <xf numFmtId="0" fontId="34" fillId="0" borderId="0" xfId="0" applyFont="1"/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17" fillId="0" borderId="21" xfId="0" applyFont="1" applyFill="1" applyBorder="1" applyAlignment="1" applyProtection="1">
      <alignment horizontal="center" vertical="center" wrapText="1"/>
    </xf>
    <xf numFmtId="0" fontId="24" fillId="0" borderId="13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9" xfId="0" applyFont="1" applyFill="1" applyBorder="1" applyAlignment="1" applyProtection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 wrapText="1"/>
    </xf>
    <xf numFmtId="0" fontId="7" fillId="0" borderId="38" xfId="0" applyFont="1" applyFill="1" applyBorder="1" applyAlignment="1" applyProtection="1">
      <alignment horizontal="center" vertical="center" wrapText="1"/>
    </xf>
    <xf numFmtId="0" fontId="7" fillId="0" borderId="39" xfId="0" applyFont="1" applyFill="1" applyBorder="1" applyAlignment="1" applyProtection="1">
      <alignment horizontal="center" vertical="center" wrapText="1"/>
    </xf>
    <xf numFmtId="164" fontId="7" fillId="0" borderId="40" xfId="0" applyNumberFormat="1" applyFont="1" applyFill="1" applyBorder="1" applyAlignment="1" applyProtection="1">
      <alignment horizontal="center" vertical="center" wrapText="1"/>
    </xf>
    <xf numFmtId="0" fontId="24" fillId="0" borderId="14" xfId="0" applyFont="1" applyFill="1" applyBorder="1" applyAlignment="1" applyProtection="1">
      <alignment horizontal="left" vertical="center" wrapText="1" indent="1"/>
    </xf>
    <xf numFmtId="0" fontId="23" fillId="0" borderId="13" xfId="0" applyFont="1" applyBorder="1" applyAlignment="1" applyProtection="1">
      <alignment horizontal="center" vertical="center" wrapText="1"/>
    </xf>
    <xf numFmtId="0" fontId="31" fillId="0" borderId="41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7" fillId="0" borderId="42" xfId="0" applyFont="1" applyFill="1" applyBorder="1" applyAlignment="1" applyProtection="1">
      <alignment horizontal="center" vertical="center" wrapText="1"/>
    </xf>
    <xf numFmtId="0" fontId="7" fillId="0" borderId="4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1" xfId="0" applyFont="1" applyFill="1" applyBorder="1" applyAlignment="1" applyProtection="1">
      <alignment vertical="center" wrapText="1"/>
    </xf>
    <xf numFmtId="0" fontId="32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4" fontId="18" fillId="0" borderId="4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0" xfId="5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4" xfId="0" applyFont="1" applyBorder="1" applyAlignment="1" applyProtection="1">
      <alignment horizontal="left" vertical="center" wrapText="1" indent="1"/>
    </xf>
    <xf numFmtId="0" fontId="22" fillId="0" borderId="2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vertical="center" wrapText="1" indent="1"/>
    </xf>
    <xf numFmtId="0" fontId="23" fillId="0" borderId="22" xfId="0" applyFont="1" applyBorder="1" applyAlignment="1" applyProtection="1">
      <alignment horizontal="left" vertical="center" wrapText="1" indent="1"/>
    </xf>
    <xf numFmtId="164" fontId="17" fillId="0" borderId="33" xfId="5" applyNumberFormat="1" applyFont="1" applyFill="1" applyBorder="1" applyAlignment="1" applyProtection="1">
      <alignment horizontal="right" vertical="center" wrapText="1" indent="1"/>
    </xf>
    <xf numFmtId="164" fontId="17" fillId="0" borderId="21" xfId="5" applyNumberFormat="1" applyFont="1" applyFill="1" applyBorder="1" applyAlignment="1" applyProtection="1">
      <alignment horizontal="right" vertical="center" wrapText="1" indent="1"/>
    </xf>
    <xf numFmtId="164" fontId="18" fillId="0" borderId="20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6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0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8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6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5" applyNumberFormat="1" applyFont="1" applyFill="1" applyBorder="1" applyAlignment="1" applyProtection="1">
      <alignment horizontal="right" vertical="center" wrapText="1" indent="1"/>
    </xf>
    <xf numFmtId="164" fontId="6" fillId="0" borderId="0" xfId="5" applyNumberFormat="1" applyFont="1" applyFill="1" applyBorder="1" applyAlignment="1" applyProtection="1">
      <alignment horizontal="right" vertical="center" wrapText="1" indent="1"/>
    </xf>
    <xf numFmtId="164" fontId="18" fillId="0" borderId="32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1" xfId="0" applyNumberFormat="1" applyFont="1" applyBorder="1" applyAlignment="1" applyProtection="1">
      <alignment horizontal="righ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0" applyNumberFormat="1" applyFont="1" applyFill="1" applyBorder="1" applyAlignment="1" applyProtection="1">
      <alignment horizontal="right" vertical="center" wrapText="1" indent="1"/>
    </xf>
    <xf numFmtId="164" fontId="25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3" xfId="0" applyNumberFormat="1" applyFont="1" applyFill="1" applyBorder="1" applyAlignment="1" applyProtection="1">
      <alignment horizontal="centerContinuous" vertical="center" wrapText="1"/>
    </xf>
    <xf numFmtId="164" fontId="7" fillId="0" borderId="14" xfId="0" applyNumberFormat="1" applyFont="1" applyFill="1" applyBorder="1" applyAlignment="1" applyProtection="1">
      <alignment horizontal="centerContinuous" vertical="center" wrapText="1"/>
    </xf>
    <xf numFmtId="164" fontId="7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4" fillId="0" borderId="25" xfId="0" applyNumberFormat="1" applyFont="1" applyFill="1" applyBorder="1" applyAlignment="1" applyProtection="1">
      <alignment horizontal="center" vertical="center" wrapText="1"/>
    </xf>
    <xf numFmtId="164" fontId="24" fillId="0" borderId="13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24" fillId="0" borderId="21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18" fillId="0" borderId="8" xfId="0" applyNumberFormat="1" applyFont="1" applyFill="1" applyBorder="1" applyAlignment="1" applyProtection="1">
      <alignment horizontal="left" vertical="center" wrapText="1" indent="1"/>
    </xf>
    <xf numFmtId="164" fontId="18" fillId="0" borderId="47" xfId="0" applyNumberFormat="1" applyFont="1" applyFill="1" applyBorder="1" applyAlignment="1" applyProtection="1">
      <alignment horizontal="left" vertical="center" wrapText="1" indent="1"/>
    </xf>
    <xf numFmtId="164" fontId="27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25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28" fillId="0" borderId="2" xfId="0" applyNumberFormat="1" applyFont="1" applyFill="1" applyBorder="1" applyAlignment="1" applyProtection="1">
      <alignment horizontal="right" vertical="center" wrapText="1" indent="1"/>
    </xf>
    <xf numFmtId="164" fontId="27" fillId="0" borderId="13" xfId="0" applyNumberFormat="1" applyFont="1" applyFill="1" applyBorder="1" applyAlignment="1" applyProtection="1">
      <alignment horizontal="left" vertical="center" wrapText="1" indent="1"/>
    </xf>
    <xf numFmtId="164" fontId="27" fillId="0" borderId="48" xfId="0" applyNumberFormat="1" applyFont="1" applyFill="1" applyBorder="1" applyAlignment="1" applyProtection="1">
      <alignment horizontal="right" vertical="center" wrapText="1" indent="1"/>
    </xf>
    <xf numFmtId="164" fontId="2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2"/>
    </xf>
    <xf numFmtId="164" fontId="25" fillId="0" borderId="2" xfId="0" applyNumberFormat="1" applyFont="1" applyFill="1" applyBorder="1" applyAlignment="1" applyProtection="1">
      <alignment horizontal="left" vertical="center" wrapText="1" indent="2"/>
    </xf>
    <xf numFmtId="164" fontId="28" fillId="0" borderId="2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2"/>
    </xf>
    <xf numFmtId="164" fontId="18" fillId="0" borderId="10" xfId="0" applyNumberFormat="1" applyFont="1" applyFill="1" applyBorder="1" applyAlignment="1" applyProtection="1">
      <alignment horizontal="left" vertical="center" wrapText="1" indent="2"/>
    </xf>
    <xf numFmtId="164" fontId="28" fillId="0" borderId="3" xfId="0" applyNumberFormat="1" applyFont="1" applyFill="1" applyBorder="1" applyAlignment="1" applyProtection="1">
      <alignment horizontal="right" vertical="center" wrapText="1" indent="1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 applyProtection="1">
      <alignment horizontal="center" vertical="center"/>
    </xf>
    <xf numFmtId="0" fontId="7" fillId="0" borderId="20" xfId="0" quotePrefix="1" applyFont="1" applyFill="1" applyBorder="1" applyAlignment="1" applyProtection="1">
      <alignment horizontal="right" vertical="center" indent="1"/>
    </xf>
    <xf numFmtId="0" fontId="7" fillId="0" borderId="49" xfId="0" applyFont="1" applyFill="1" applyBorder="1" applyAlignment="1" applyProtection="1">
      <alignment horizontal="right" vertical="center" indent="1"/>
    </xf>
    <xf numFmtId="0" fontId="7" fillId="0" borderId="33" xfId="0" applyFont="1" applyFill="1" applyBorder="1" applyAlignment="1" applyProtection="1">
      <alignment horizontal="right" vertical="center" wrapText="1" indent="1"/>
    </xf>
    <xf numFmtId="164" fontId="7" fillId="0" borderId="40" xfId="0" applyNumberFormat="1" applyFont="1" applyFill="1" applyBorder="1" applyAlignment="1" applyProtection="1">
      <alignment horizontal="right" vertical="center" wrapText="1" indent="1"/>
    </xf>
    <xf numFmtId="164" fontId="1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8" xfId="0" applyNumberFormat="1" applyFont="1" applyFill="1" applyBorder="1" applyAlignment="1" applyProtection="1">
      <alignment horizontal="right" vertical="center" wrapText="1" indent="1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164" fontId="17" fillId="0" borderId="48" xfId="0" applyNumberFormat="1" applyFont="1" applyFill="1" applyBorder="1" applyAlignment="1" applyProtection="1">
      <alignment horizontal="right" vertical="center" wrapText="1" indent="1"/>
    </xf>
    <xf numFmtId="164" fontId="17" fillId="0" borderId="2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7" fillId="0" borderId="20" xfId="0" applyNumberFormat="1" applyFont="1" applyFill="1" applyBorder="1" applyAlignment="1" applyProtection="1">
      <alignment horizontal="right" vertical="center"/>
    </xf>
    <xf numFmtId="49" fontId="7" fillId="0" borderId="49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 wrapText="1"/>
    </xf>
    <xf numFmtId="0" fontId="21" fillId="0" borderId="23" xfId="0" applyFont="1" applyBorder="1" applyAlignment="1" applyProtection="1">
      <alignment horizontal="left" vertical="center" wrapText="1" indent="1"/>
    </xf>
    <xf numFmtId="0" fontId="10" fillId="0" borderId="0" xfId="5" applyFont="1" applyFill="1" applyProtection="1"/>
    <xf numFmtId="0" fontId="10" fillId="0" borderId="0" xfId="5" applyFont="1" applyFill="1" applyAlignment="1" applyProtection="1">
      <alignment horizontal="right" vertical="center" indent="1"/>
    </xf>
    <xf numFmtId="0" fontId="35" fillId="0" borderId="0" xfId="0" applyFont="1" applyFill="1" applyAlignment="1" applyProtection="1">
      <alignment horizontal="left" vertical="center" wrapText="1"/>
    </xf>
    <xf numFmtId="0" fontId="35" fillId="0" borderId="0" xfId="0" applyFont="1" applyFill="1" applyAlignment="1" applyProtection="1">
      <alignment vertical="center" wrapText="1"/>
    </xf>
    <xf numFmtId="0" fontId="35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18" fillId="0" borderId="7" xfId="0" applyNumberFormat="1" applyFont="1" applyFill="1" applyBorder="1" applyAlignment="1" applyProtection="1">
      <alignment horizontal="left" vertical="center" wrapText="1" indent="1"/>
    </xf>
    <xf numFmtId="164" fontId="18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8" xfId="5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52" xfId="0" applyFont="1" applyFill="1" applyBorder="1" applyAlignment="1" applyProtection="1">
      <alignment horizontal="center" vertical="center" wrapText="1"/>
    </xf>
    <xf numFmtId="0" fontId="7" fillId="0" borderId="42" xfId="0" applyFont="1" applyFill="1" applyBorder="1" applyAlignment="1" applyProtection="1">
      <alignment horizontal="center" vertical="center" wrapText="1"/>
    </xf>
    <xf numFmtId="0" fontId="17" fillId="0" borderId="15" xfId="5" applyFont="1" applyFill="1" applyBorder="1" applyAlignment="1" applyProtection="1">
      <alignment horizontal="center" vertical="center" wrapText="1"/>
    </xf>
    <xf numFmtId="0" fontId="17" fillId="0" borderId="19" xfId="5" applyFont="1" applyFill="1" applyBorder="1" applyAlignment="1" applyProtection="1">
      <alignment horizontal="center" vertical="center" wrapText="1"/>
    </xf>
    <xf numFmtId="0" fontId="17" fillId="0" borderId="33" xfId="5" applyFont="1" applyFill="1" applyBorder="1" applyAlignment="1" applyProtection="1">
      <alignment horizontal="center" vertical="center" wrapText="1"/>
    </xf>
    <xf numFmtId="164" fontId="18" fillId="0" borderId="30" xfId="5" applyNumberFormat="1" applyFont="1" applyFill="1" applyBorder="1" applyAlignment="1" applyProtection="1">
      <alignment horizontal="right" vertical="center" wrapText="1" indent="1"/>
    </xf>
    <xf numFmtId="0" fontId="18" fillId="0" borderId="3" xfId="5" applyFont="1" applyFill="1" applyBorder="1" applyAlignment="1" applyProtection="1">
      <alignment horizontal="left" vertical="center" wrapText="1" indent="6"/>
    </xf>
    <xf numFmtId="0" fontId="10" fillId="0" borderId="0" xfId="5" applyFill="1" applyProtection="1"/>
    <xf numFmtId="0" fontId="18" fillId="0" borderId="0" xfId="5" applyFont="1" applyFill="1" applyProtection="1"/>
    <xf numFmtId="0" fontId="13" fillId="0" borderId="0" xfId="5" applyFont="1" applyFill="1" applyProtection="1"/>
    <xf numFmtId="0" fontId="22" fillId="0" borderId="3" xfId="0" applyFont="1" applyBorder="1" applyAlignment="1" applyProtection="1">
      <alignment horizontal="left" wrapText="1" indent="1"/>
    </xf>
    <xf numFmtId="0" fontId="22" fillId="0" borderId="2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horizontal="left" wrapText="1" indent="1"/>
    </xf>
    <xf numFmtId="0" fontId="23" fillId="0" borderId="13" xfId="0" applyFont="1" applyBorder="1" applyAlignment="1" applyProtection="1">
      <alignment wrapText="1"/>
    </xf>
    <xf numFmtId="0" fontId="22" fillId="0" borderId="6" xfId="0" applyFont="1" applyBorder="1" applyAlignment="1" applyProtection="1">
      <alignment wrapText="1"/>
    </xf>
    <xf numFmtId="0" fontId="22" fillId="0" borderId="9" xfId="0" applyFont="1" applyBorder="1" applyAlignment="1" applyProtection="1">
      <alignment wrapText="1"/>
    </xf>
    <xf numFmtId="0" fontId="22" fillId="0" borderId="8" xfId="0" applyFont="1" applyBorder="1" applyAlignment="1" applyProtection="1">
      <alignment wrapText="1"/>
    </xf>
    <xf numFmtId="0" fontId="22" fillId="0" borderId="10" xfId="0" applyFont="1" applyBorder="1" applyAlignment="1" applyProtection="1">
      <alignment wrapText="1"/>
    </xf>
    <xf numFmtId="0" fontId="23" fillId="0" borderId="14" xfId="0" applyFont="1" applyBorder="1" applyAlignment="1" applyProtection="1">
      <alignment wrapText="1"/>
    </xf>
    <xf numFmtId="0" fontId="23" fillId="0" borderId="22" xfId="0" applyFont="1" applyBorder="1" applyAlignment="1" applyProtection="1">
      <alignment wrapText="1"/>
    </xf>
    <xf numFmtId="0" fontId="23" fillId="0" borderId="23" xfId="0" applyFont="1" applyBorder="1" applyAlignment="1" applyProtection="1">
      <alignment wrapText="1"/>
    </xf>
    <xf numFmtId="0" fontId="10" fillId="0" borderId="0" xfId="5" applyFill="1" applyAlignment="1" applyProtection="1"/>
    <xf numFmtId="164" fontId="21" fillId="0" borderId="21" xfId="0" quotePrefix="1" applyNumberFormat="1" applyFont="1" applyBorder="1" applyAlignment="1" applyProtection="1">
      <alignment horizontal="right" vertical="center" wrapText="1" indent="1"/>
    </xf>
    <xf numFmtId="0" fontId="20" fillId="0" borderId="0" xfId="5" applyFont="1" applyFill="1" applyProtection="1"/>
    <xf numFmtId="0" fontId="19" fillId="0" borderId="0" xfId="5" applyFont="1" applyFill="1" applyProtection="1"/>
    <xf numFmtId="0" fontId="10" fillId="0" borderId="0" xfId="5" applyFill="1" applyBorder="1" applyProtection="1"/>
    <xf numFmtId="164" fontId="2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8" fillId="0" borderId="9" xfId="5" applyNumberFormat="1" applyFont="1" applyFill="1" applyBorder="1" applyAlignment="1" applyProtection="1">
      <alignment horizontal="center" vertical="center" wrapText="1"/>
    </xf>
    <xf numFmtId="49" fontId="18" fillId="0" borderId="8" xfId="5" applyNumberFormat="1" applyFont="1" applyFill="1" applyBorder="1" applyAlignment="1" applyProtection="1">
      <alignment horizontal="center" vertical="center" wrapText="1"/>
    </xf>
    <xf numFmtId="49" fontId="18" fillId="0" borderId="10" xfId="5" applyNumberFormat="1" applyFont="1" applyFill="1" applyBorder="1" applyAlignment="1" applyProtection="1">
      <alignment horizontal="center" vertical="center" wrapText="1"/>
    </xf>
    <xf numFmtId="0" fontId="23" fillId="0" borderId="13" xfId="0" applyFont="1" applyBorder="1" applyAlignment="1" applyProtection="1">
      <alignment horizontal="center" wrapText="1"/>
    </xf>
    <xf numFmtId="0" fontId="22" fillId="0" borderId="9" xfId="0" applyFont="1" applyBorder="1" applyAlignment="1" applyProtection="1">
      <alignment horizontal="center" wrapText="1"/>
    </xf>
    <xf numFmtId="0" fontId="22" fillId="0" borderId="8" xfId="0" applyFont="1" applyBorder="1" applyAlignment="1" applyProtection="1">
      <alignment horizontal="center" wrapText="1"/>
    </xf>
    <xf numFmtId="0" fontId="22" fillId="0" borderId="10" xfId="0" applyFont="1" applyBorder="1" applyAlignment="1" applyProtection="1">
      <alignment horizontal="center" wrapText="1"/>
    </xf>
    <xf numFmtId="0" fontId="23" fillId="0" borderId="22" xfId="0" applyFont="1" applyBorder="1" applyAlignment="1" applyProtection="1">
      <alignment horizontal="center" wrapText="1"/>
    </xf>
    <xf numFmtId="0" fontId="18" fillId="0" borderId="0" xfId="0" applyFont="1" applyFill="1" applyAlignment="1" applyProtection="1">
      <alignment horizontal="center" vertical="center" wrapText="1"/>
    </xf>
    <xf numFmtId="49" fontId="18" fillId="0" borderId="11" xfId="5" applyNumberFormat="1" applyFont="1" applyFill="1" applyBorder="1" applyAlignment="1" applyProtection="1">
      <alignment horizontal="center" vertical="center" wrapText="1"/>
    </xf>
    <xf numFmtId="49" fontId="18" fillId="0" borderId="7" xfId="5" applyNumberFormat="1" applyFont="1" applyFill="1" applyBorder="1" applyAlignment="1" applyProtection="1">
      <alignment horizontal="center" vertical="center" wrapText="1"/>
    </xf>
    <xf numFmtId="49" fontId="18" fillId="0" borderId="12" xfId="5" applyNumberFormat="1" applyFont="1" applyFill="1" applyBorder="1" applyAlignment="1" applyProtection="1">
      <alignment horizontal="center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0" fontId="7" fillId="0" borderId="37" xfId="0" applyFont="1" applyFill="1" applyBorder="1" applyAlignment="1" applyProtection="1">
      <alignment horizontal="center" vertical="center" wrapText="1"/>
    </xf>
    <xf numFmtId="49" fontId="25" fillId="0" borderId="11" xfId="0" applyNumberFormat="1" applyFont="1" applyFill="1" applyBorder="1" applyAlignment="1" applyProtection="1">
      <alignment horizontal="center" vertical="center" wrapText="1"/>
    </xf>
    <xf numFmtId="49" fontId="25" fillId="0" borderId="8" xfId="0" applyNumberFormat="1" applyFont="1" applyFill="1" applyBorder="1" applyAlignment="1" applyProtection="1">
      <alignment horizontal="center" vertical="center" wrapText="1"/>
    </xf>
    <xf numFmtId="49" fontId="25" fillId="0" borderId="9" xfId="0" applyNumberFormat="1" applyFont="1" applyFill="1" applyBorder="1" applyAlignment="1" applyProtection="1">
      <alignment horizontal="center" vertical="center" wrapText="1"/>
    </xf>
    <xf numFmtId="0" fontId="25" fillId="0" borderId="3" xfId="5" applyFont="1" applyFill="1" applyBorder="1" applyAlignment="1" applyProtection="1">
      <alignment horizontal="left" vertical="center" wrapText="1" indent="1"/>
    </xf>
    <xf numFmtId="0" fontId="25" fillId="0" borderId="2" xfId="5" applyFont="1" applyFill="1" applyBorder="1" applyAlignment="1" applyProtection="1">
      <alignment horizontal="left" vertical="center" wrapText="1" indent="1"/>
    </xf>
    <xf numFmtId="0" fontId="25" fillId="0" borderId="23" xfId="5" quotePrefix="1" applyFont="1" applyFill="1" applyBorder="1" applyAlignment="1" applyProtection="1">
      <alignment horizontal="left" vertical="center" wrapText="1" indent="1"/>
    </xf>
    <xf numFmtId="0" fontId="32" fillId="0" borderId="0" xfId="0" applyFont="1" applyAlignment="1" applyProtection="1">
      <alignment horizontal="right" vertical="top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4" fontId="18" fillId="2" borderId="16" xfId="5" applyNumberFormat="1" applyFont="1" applyFill="1" applyBorder="1" applyAlignment="1" applyProtection="1">
      <alignment horizontal="right" vertical="center" wrapText="1" indent="1"/>
    </xf>
    <xf numFmtId="164" fontId="18" fillId="2" borderId="18" xfId="5" applyNumberFormat="1" applyFont="1" applyFill="1" applyBorder="1" applyAlignment="1" applyProtection="1">
      <alignment horizontal="right" vertical="center" wrapText="1" indent="1"/>
    </xf>
    <xf numFmtId="164" fontId="25" fillId="0" borderId="30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5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" xfId="0" applyNumberFormat="1" applyFont="1" applyFill="1" applyBorder="1" applyAlignment="1" applyProtection="1">
      <alignment horizontal="right" vertical="center" wrapText="1" indent="1"/>
    </xf>
    <xf numFmtId="0" fontId="37" fillId="0" borderId="0" xfId="3"/>
    <xf numFmtId="3" fontId="39" fillId="0" borderId="59" xfId="3" applyNumberFormat="1" applyFont="1" applyFill="1" applyBorder="1" applyAlignment="1">
      <alignment horizontal="center"/>
    </xf>
    <xf numFmtId="3" fontId="39" fillId="0" borderId="60" xfId="3" applyNumberFormat="1" applyFont="1" applyFill="1" applyBorder="1"/>
    <xf numFmtId="3" fontId="39" fillId="0" borderId="30" xfId="3" applyNumberFormat="1" applyFont="1" applyFill="1" applyBorder="1"/>
    <xf numFmtId="3" fontId="39" fillId="0" borderId="61" xfId="3" applyNumberFormat="1" applyFont="1" applyFill="1" applyBorder="1" applyAlignment="1">
      <alignment horizontal="center"/>
    </xf>
    <xf numFmtId="3" fontId="39" fillId="0" borderId="62" xfId="3" applyNumberFormat="1" applyFont="1" applyFill="1" applyBorder="1"/>
    <xf numFmtId="3" fontId="39" fillId="0" borderId="63" xfId="3" applyNumberFormat="1" applyFont="1" applyFill="1" applyBorder="1" applyAlignment="1">
      <alignment horizontal="center"/>
    </xf>
    <xf numFmtId="3" fontId="39" fillId="0" borderId="64" xfId="3" applyNumberFormat="1" applyFont="1" applyFill="1" applyBorder="1"/>
    <xf numFmtId="3" fontId="39" fillId="0" borderId="65" xfId="3" applyNumberFormat="1" applyFont="1" applyFill="1" applyBorder="1" applyAlignment="1">
      <alignment horizontal="center"/>
    </xf>
    <xf numFmtId="3" fontId="38" fillId="3" borderId="16" xfId="3" applyNumberFormat="1" applyFont="1" applyFill="1" applyBorder="1" applyAlignment="1">
      <alignment horizontal="right"/>
    </xf>
    <xf numFmtId="3" fontId="39" fillId="0" borderId="16" xfId="3" applyNumberFormat="1" applyFont="1" applyFill="1" applyBorder="1"/>
    <xf numFmtId="0" fontId="39" fillId="0" borderId="69" xfId="3" applyFont="1" applyBorder="1" applyAlignment="1"/>
    <xf numFmtId="3" fontId="38" fillId="0" borderId="42" xfId="3" applyNumberFormat="1" applyFont="1" applyFill="1" applyBorder="1" applyAlignment="1">
      <alignment horizontal="center"/>
    </xf>
    <xf numFmtId="3" fontId="38" fillId="0" borderId="0" xfId="3" applyNumberFormat="1" applyFont="1" applyFill="1" applyBorder="1" applyAlignment="1">
      <alignment horizontal="center"/>
    </xf>
    <xf numFmtId="3" fontId="38" fillId="0" borderId="0" xfId="3" applyNumberFormat="1" applyFont="1" applyFill="1" applyBorder="1"/>
    <xf numFmtId="3" fontId="39" fillId="0" borderId="0" xfId="3" applyNumberFormat="1" applyFont="1" applyFill="1" applyBorder="1"/>
    <xf numFmtId="3" fontId="38" fillId="0" borderId="0" xfId="3" applyNumberFormat="1" applyFont="1" applyFill="1" applyBorder="1" applyAlignment="1">
      <alignment horizontal="right"/>
    </xf>
    <xf numFmtId="3" fontId="39" fillId="0" borderId="53" xfId="3" applyNumberFormat="1" applyFont="1" applyFill="1" applyBorder="1"/>
    <xf numFmtId="3" fontId="39" fillId="0" borderId="44" xfId="3" applyNumberFormat="1" applyFont="1" applyFill="1" applyBorder="1"/>
    <xf numFmtId="3" fontId="39" fillId="0" borderId="76" xfId="3" applyNumberFormat="1" applyFont="1" applyFill="1" applyBorder="1" applyAlignment="1">
      <alignment horizontal="center"/>
    </xf>
    <xf numFmtId="3" fontId="39" fillId="0" borderId="77" xfId="3" applyNumberFormat="1" applyFont="1" applyFill="1" applyBorder="1" applyAlignment="1">
      <alignment horizontal="center"/>
    </xf>
    <xf numFmtId="3" fontId="39" fillId="0" borderId="39" xfId="3" applyNumberFormat="1" applyFont="1" applyFill="1" applyBorder="1" applyAlignment="1"/>
    <xf numFmtId="3" fontId="39" fillId="4" borderId="16" xfId="3" applyNumberFormat="1" applyFont="1" applyFill="1" applyBorder="1"/>
    <xf numFmtId="3" fontId="39" fillId="4" borderId="44" xfId="3" applyNumberFormat="1" applyFont="1" applyFill="1" applyBorder="1"/>
    <xf numFmtId="3" fontId="39" fillId="0" borderId="58" xfId="3" applyNumberFormat="1" applyFont="1" applyFill="1" applyBorder="1" applyAlignment="1">
      <alignment horizontal="left"/>
    </xf>
    <xf numFmtId="3" fontId="39" fillId="0" borderId="78" xfId="3" applyNumberFormat="1" applyFont="1" applyFill="1" applyBorder="1"/>
    <xf numFmtId="3" fontId="39" fillId="0" borderId="66" xfId="3" applyNumberFormat="1" applyFont="1" applyFill="1" applyBorder="1"/>
    <xf numFmtId="3" fontId="38" fillId="3" borderId="21" xfId="3" applyNumberFormat="1" applyFont="1" applyFill="1" applyBorder="1" applyAlignment="1">
      <alignment horizontal="right"/>
    </xf>
    <xf numFmtId="3" fontId="38" fillId="0" borderId="0" xfId="3" applyNumberFormat="1" applyFont="1" applyFill="1" applyBorder="1" applyAlignment="1"/>
    <xf numFmtId="3" fontId="39" fillId="0" borderId="79" xfId="3" applyNumberFormat="1" applyFont="1" applyFill="1" applyBorder="1" applyAlignment="1">
      <alignment horizontal="center"/>
    </xf>
    <xf numFmtId="3" fontId="39" fillId="0" borderId="80" xfId="3" applyNumberFormat="1" applyFont="1" applyFill="1" applyBorder="1" applyAlignment="1">
      <alignment horizontal="center"/>
    </xf>
    <xf numFmtId="3" fontId="39" fillId="0" borderId="81" xfId="3" applyNumberFormat="1" applyFont="1" applyFill="1" applyBorder="1" applyAlignment="1">
      <alignment horizontal="center"/>
    </xf>
    <xf numFmtId="3" fontId="39" fillId="0" borderId="18" xfId="3" applyNumberFormat="1" applyFont="1" applyFill="1" applyBorder="1"/>
    <xf numFmtId="3" fontId="39" fillId="0" borderId="82" xfId="3" applyNumberFormat="1" applyFont="1" applyFill="1" applyBorder="1" applyAlignment="1">
      <alignment horizontal="center"/>
    </xf>
    <xf numFmtId="3" fontId="38" fillId="0" borderId="58" xfId="3" applyNumberFormat="1" applyFont="1" applyFill="1" applyBorder="1" applyAlignment="1"/>
    <xf numFmtId="3" fontId="39" fillId="0" borderId="47" xfId="3" applyNumberFormat="1" applyFont="1" applyFill="1" applyBorder="1" applyAlignment="1">
      <alignment horizontal="center"/>
    </xf>
    <xf numFmtId="3" fontId="39" fillId="0" borderId="30" xfId="3" applyNumberFormat="1" applyFont="1" applyFill="1" applyBorder="1" applyAlignment="1">
      <alignment horizontal="right"/>
    </xf>
    <xf numFmtId="3" fontId="39" fillId="0" borderId="17" xfId="3" applyNumberFormat="1" applyFont="1" applyFill="1" applyBorder="1" applyAlignment="1">
      <alignment horizontal="right"/>
    </xf>
    <xf numFmtId="3" fontId="39" fillId="0" borderId="83" xfId="3" applyNumberFormat="1" applyFont="1" applyFill="1" applyBorder="1" applyAlignment="1">
      <alignment horizontal="center"/>
    </xf>
    <xf numFmtId="3" fontId="37" fillId="0" borderId="84" xfId="3" applyNumberFormat="1" applyFont="1" applyFill="1" applyBorder="1" applyAlignment="1">
      <alignment horizontal="center"/>
    </xf>
    <xf numFmtId="3" fontId="42" fillId="0" borderId="85" xfId="3" applyNumberFormat="1" applyFont="1" applyFill="1" applyBorder="1"/>
    <xf numFmtId="3" fontId="37" fillId="0" borderId="61" xfId="3" applyNumberFormat="1" applyFont="1" applyFill="1" applyBorder="1" applyAlignment="1">
      <alignment horizontal="center"/>
    </xf>
    <xf numFmtId="3" fontId="42" fillId="0" borderId="62" xfId="3" applyNumberFormat="1" applyFont="1" applyFill="1" applyBorder="1"/>
    <xf numFmtId="3" fontId="42" fillId="0" borderId="26" xfId="3" applyNumberFormat="1" applyFont="1" applyFill="1" applyBorder="1"/>
    <xf numFmtId="3" fontId="43" fillId="0" borderId="65" xfId="3" applyNumberFormat="1" applyFont="1" applyFill="1" applyBorder="1" applyAlignment="1">
      <alignment horizontal="center"/>
    </xf>
    <xf numFmtId="3" fontId="44" fillId="0" borderId="66" xfId="3" applyNumberFormat="1" applyFont="1" applyFill="1" applyBorder="1" applyAlignment="1"/>
    <xf numFmtId="3" fontId="44" fillId="0" borderId="87" xfId="3" applyNumberFormat="1" applyFont="1" applyFill="1" applyBorder="1" applyAlignment="1"/>
    <xf numFmtId="3" fontId="44" fillId="3" borderId="88" xfId="3" applyNumberFormat="1" applyFont="1" applyFill="1" applyBorder="1"/>
    <xf numFmtId="3" fontId="43" fillId="0" borderId="47" xfId="3" applyNumberFormat="1" applyFont="1" applyFill="1" applyBorder="1" applyAlignment="1">
      <alignment horizontal="center"/>
    </xf>
    <xf numFmtId="3" fontId="42" fillId="0" borderId="60" xfId="3" applyNumberFormat="1" applyFont="1" applyFill="1" applyBorder="1"/>
    <xf numFmtId="3" fontId="45" fillId="0" borderId="89" xfId="3" applyNumberFormat="1" applyFont="1" applyFill="1" applyBorder="1"/>
    <xf numFmtId="3" fontId="45" fillId="0" borderId="26" xfId="3" applyNumberFormat="1" applyFont="1" applyFill="1" applyBorder="1"/>
    <xf numFmtId="3" fontId="43" fillId="0" borderId="82" xfId="3" applyNumberFormat="1" applyFont="1" applyFill="1" applyBorder="1" applyAlignment="1">
      <alignment horizontal="center"/>
    </xf>
    <xf numFmtId="3" fontId="44" fillId="0" borderId="90" xfId="3" applyNumberFormat="1" applyFont="1" applyFill="1" applyBorder="1" applyAlignment="1"/>
    <xf numFmtId="3" fontId="44" fillId="0" borderId="58" xfId="3" applyNumberFormat="1" applyFont="1" applyFill="1" applyBorder="1" applyAlignment="1"/>
    <xf numFmtId="3" fontId="44" fillId="3" borderId="26" xfId="3" applyNumberFormat="1" applyFont="1" applyFill="1" applyBorder="1"/>
    <xf numFmtId="3" fontId="37" fillId="0" borderId="91" xfId="3" applyNumberFormat="1" applyFont="1" applyFill="1" applyBorder="1" applyAlignment="1">
      <alignment horizontal="center"/>
    </xf>
    <xf numFmtId="3" fontId="42" fillId="0" borderId="92" xfId="3" applyNumberFormat="1" applyFont="1" applyFill="1" applyBorder="1"/>
    <xf numFmtId="3" fontId="42" fillId="0" borderId="27" xfId="3" applyNumberFormat="1" applyFont="1" applyFill="1" applyBorder="1"/>
    <xf numFmtId="3" fontId="43" fillId="0" borderId="93" xfId="3" quotePrefix="1" applyNumberFormat="1" applyFont="1" applyFill="1" applyBorder="1" applyAlignment="1">
      <alignment horizontal="center"/>
    </xf>
    <xf numFmtId="3" fontId="42" fillId="0" borderId="95" xfId="3" applyNumberFormat="1" applyFont="1" applyFill="1" applyBorder="1"/>
    <xf numFmtId="3" fontId="45" fillId="0" borderId="27" xfId="3" applyNumberFormat="1" applyFont="1" applyFill="1" applyBorder="1"/>
    <xf numFmtId="3" fontId="43" fillId="0" borderId="96" xfId="3" quotePrefix="1" applyNumberFormat="1" applyFont="1" applyFill="1" applyBorder="1" applyAlignment="1">
      <alignment horizontal="center"/>
    </xf>
    <xf numFmtId="3" fontId="45" fillId="0" borderId="90" xfId="3" applyNumberFormat="1" applyFont="1" applyFill="1" applyBorder="1" applyAlignment="1"/>
    <xf numFmtId="3" fontId="46" fillId="0" borderId="90" xfId="3" applyNumberFormat="1" applyFont="1" applyFill="1" applyBorder="1" applyAlignment="1"/>
    <xf numFmtId="3" fontId="42" fillId="0" borderId="90" xfId="3" applyNumberFormat="1" applyFont="1" applyFill="1" applyBorder="1"/>
    <xf numFmtId="3" fontId="46" fillId="4" borderId="26" xfId="3" applyNumberFormat="1" applyFont="1" applyFill="1" applyBorder="1"/>
    <xf numFmtId="3" fontId="37" fillId="0" borderId="59" xfId="3" applyNumberFormat="1" applyFont="1" applyFill="1" applyBorder="1" applyAlignment="1">
      <alignment horizontal="center"/>
    </xf>
    <xf numFmtId="3" fontId="42" fillId="0" borderId="101" xfId="3" applyNumberFormat="1" applyFont="1" applyFill="1" applyBorder="1"/>
    <xf numFmtId="3" fontId="43" fillId="0" borderId="102" xfId="3" applyNumberFormat="1" applyFont="1" applyFill="1" applyBorder="1" applyAlignment="1">
      <alignment horizontal="center"/>
    </xf>
    <xf numFmtId="3" fontId="44" fillId="3" borderId="48" xfId="3" applyNumberFormat="1" applyFont="1" applyFill="1" applyBorder="1"/>
    <xf numFmtId="3" fontId="43" fillId="0" borderId="0" xfId="3" applyNumberFormat="1" applyFont="1" applyFill="1" applyBorder="1" applyAlignment="1">
      <alignment horizontal="center"/>
    </xf>
    <xf numFmtId="3" fontId="44" fillId="0" borderId="0" xfId="3" applyNumberFormat="1" applyFont="1" applyFill="1" applyBorder="1" applyAlignment="1"/>
    <xf numFmtId="3" fontId="40" fillId="0" borderId="21" xfId="3" applyNumberFormat="1" applyFont="1" applyBorder="1" applyAlignment="1">
      <alignment horizontal="center" wrapText="1"/>
    </xf>
    <xf numFmtId="3" fontId="39" fillId="0" borderId="30" xfId="3" applyNumberFormat="1" applyFont="1" applyBorder="1" applyAlignment="1">
      <alignment horizontal="right"/>
    </xf>
    <xf numFmtId="3" fontId="39" fillId="0" borderId="104" xfId="3" applyNumberFormat="1" applyFont="1" applyFill="1" applyBorder="1" applyAlignment="1">
      <alignment horizontal="right"/>
    </xf>
    <xf numFmtId="3" fontId="39" fillId="0" borderId="105" xfId="3" applyNumberFormat="1" applyFont="1" applyFill="1" applyBorder="1" applyAlignment="1">
      <alignment horizontal="right"/>
    </xf>
    <xf numFmtId="3" fontId="38" fillId="4" borderId="25" xfId="3" applyNumberFormat="1" applyFont="1" applyFill="1" applyBorder="1" applyAlignment="1">
      <alignment horizontal="right"/>
    </xf>
    <xf numFmtId="0" fontId="47" fillId="0" borderId="0" xfId="3" applyFont="1"/>
    <xf numFmtId="3" fontId="38" fillId="0" borderId="106" xfId="4" applyNumberFormat="1" applyFont="1" applyFill="1" applyBorder="1" applyAlignment="1">
      <alignment horizontal="center" vertical="center" wrapText="1"/>
    </xf>
    <xf numFmtId="3" fontId="44" fillId="0" borderId="107" xfId="4" applyNumberFormat="1" applyFont="1" applyFill="1" applyBorder="1" applyAlignment="1">
      <alignment horizontal="center" vertical="center" wrapText="1"/>
    </xf>
    <xf numFmtId="3" fontId="37" fillId="0" borderId="108" xfId="4" applyNumberFormat="1" applyFont="1" applyBorder="1" applyAlignment="1">
      <alignment horizontal="center" vertical="center" wrapText="1"/>
    </xf>
    <xf numFmtId="3" fontId="44" fillId="0" borderId="109" xfId="4" applyNumberFormat="1" applyFont="1" applyFill="1" applyBorder="1" applyAlignment="1">
      <alignment horizontal="center" vertical="center" wrapText="1"/>
    </xf>
    <xf numFmtId="3" fontId="37" fillId="0" borderId="59" xfId="4" applyNumberFormat="1" applyFont="1" applyFill="1" applyBorder="1" applyAlignment="1">
      <alignment horizontal="center"/>
    </xf>
    <xf numFmtId="3" fontId="42" fillId="0" borderId="110" xfId="4" applyNumberFormat="1" applyFont="1" applyFill="1" applyBorder="1"/>
    <xf numFmtId="3" fontId="42" fillId="0" borderId="111" xfId="4" applyNumberFormat="1" applyFont="1" applyFill="1" applyBorder="1"/>
    <xf numFmtId="3" fontId="42" fillId="0" borderId="26" xfId="4" applyNumberFormat="1" applyFont="1" applyFill="1" applyBorder="1"/>
    <xf numFmtId="3" fontId="37" fillId="0" borderId="61" xfId="4" applyNumberFormat="1" applyFont="1" applyFill="1" applyBorder="1" applyAlignment="1">
      <alignment horizontal="center"/>
    </xf>
    <xf numFmtId="3" fontId="42" fillId="0" borderId="112" xfId="4" applyNumberFormat="1" applyFont="1" applyFill="1" applyBorder="1"/>
    <xf numFmtId="3" fontId="42" fillId="0" borderId="113" xfId="4" applyNumberFormat="1" applyFont="1" applyFill="1" applyBorder="1"/>
    <xf numFmtId="3" fontId="42" fillId="5" borderId="26" xfId="4" applyNumberFormat="1" applyFont="1" applyFill="1" applyBorder="1"/>
    <xf numFmtId="3" fontId="37" fillId="0" borderId="63" xfId="4" applyNumberFormat="1" applyFont="1" applyFill="1" applyBorder="1" applyAlignment="1">
      <alignment horizontal="center"/>
    </xf>
    <xf numFmtId="3" fontId="42" fillId="0" borderId="114" xfId="4" applyNumberFormat="1" applyFont="1" applyFill="1" applyBorder="1"/>
    <xf numFmtId="3" fontId="37" fillId="0" borderId="65" xfId="4" applyNumberFormat="1" applyFont="1" applyFill="1" applyBorder="1" applyAlignment="1">
      <alignment horizontal="center"/>
    </xf>
    <xf numFmtId="3" fontId="44" fillId="3" borderId="88" xfId="4" applyNumberFormat="1" applyFont="1" applyFill="1" applyBorder="1"/>
    <xf numFmtId="3" fontId="42" fillId="0" borderId="78" xfId="4" applyNumberFormat="1" applyFont="1" applyFill="1" applyBorder="1" applyAlignment="1">
      <alignment vertical="center" wrapText="1"/>
    </xf>
    <xf numFmtId="3" fontId="37" fillId="0" borderId="115" xfId="4" applyNumberFormat="1" applyFont="1" applyFill="1" applyBorder="1" applyAlignment="1">
      <alignment horizontal="center"/>
    </xf>
    <xf numFmtId="3" fontId="42" fillId="0" borderId="116" xfId="4" applyNumberFormat="1" applyFont="1" applyFill="1" applyBorder="1"/>
    <xf numFmtId="3" fontId="42" fillId="0" borderId="117" xfId="4" applyNumberFormat="1" applyFont="1" applyFill="1" applyBorder="1"/>
    <xf numFmtId="3" fontId="43" fillId="0" borderId="102" xfId="4" quotePrefix="1" applyNumberFormat="1" applyFont="1" applyFill="1" applyBorder="1" applyAlignment="1">
      <alignment horizontal="center"/>
    </xf>
    <xf numFmtId="3" fontId="44" fillId="0" borderId="118" xfId="4" applyNumberFormat="1" applyFont="1" applyFill="1" applyBorder="1" applyAlignment="1"/>
    <xf numFmtId="3" fontId="44" fillId="3" borderId="25" xfId="4" applyNumberFormat="1" applyFont="1" applyFill="1" applyBorder="1"/>
    <xf numFmtId="3" fontId="37" fillId="0" borderId="97" xfId="4" applyNumberFormat="1" applyFont="1" applyFill="1" applyBorder="1" applyAlignment="1">
      <alignment horizontal="center"/>
    </xf>
    <xf numFmtId="3" fontId="42" fillId="0" borderId="99" xfId="4" applyNumberFormat="1" applyFont="1" applyFill="1" applyBorder="1"/>
    <xf numFmtId="3" fontId="42" fillId="0" borderId="28" xfId="4" applyNumberFormat="1" applyFont="1" applyFill="1" applyBorder="1"/>
    <xf numFmtId="3" fontId="43" fillId="0" borderId="119" xfId="4" quotePrefix="1" applyNumberFormat="1" applyFont="1" applyFill="1" applyBorder="1" applyAlignment="1">
      <alignment horizontal="center"/>
    </xf>
    <xf numFmtId="3" fontId="44" fillId="3" borderId="120" xfId="4" applyNumberFormat="1" applyFont="1" applyFill="1" applyBorder="1"/>
    <xf numFmtId="3" fontId="37" fillId="0" borderId="121" xfId="4" applyNumberFormat="1" applyFont="1" applyFill="1" applyBorder="1" applyAlignment="1">
      <alignment horizontal="center"/>
    </xf>
    <xf numFmtId="3" fontId="42" fillId="0" borderId="122" xfId="4" applyNumberFormat="1" applyFont="1" applyFill="1" applyBorder="1" applyAlignment="1">
      <alignment vertical="center"/>
    </xf>
    <xf numFmtId="3" fontId="42" fillId="0" borderId="123" xfId="4" applyNumberFormat="1" applyFont="1" applyFill="1" applyBorder="1"/>
    <xf numFmtId="3" fontId="44" fillId="3" borderId="26" xfId="4" applyNumberFormat="1" applyFont="1" applyFill="1" applyBorder="1"/>
    <xf numFmtId="0" fontId="37" fillId="0" borderId="100" xfId="4" applyFont="1" applyBorder="1" applyAlignment="1">
      <alignment vertical="center"/>
    </xf>
    <xf numFmtId="3" fontId="42" fillId="0" borderId="124" xfId="4" applyNumberFormat="1" applyFont="1" applyFill="1" applyBorder="1"/>
    <xf numFmtId="3" fontId="44" fillId="3" borderId="103" xfId="4" applyNumberFormat="1" applyFont="1" applyFill="1" applyBorder="1"/>
    <xf numFmtId="3" fontId="42" fillId="0" borderId="85" xfId="4" applyNumberFormat="1" applyFont="1" applyFill="1" applyBorder="1"/>
    <xf numFmtId="3" fontId="42" fillId="0" borderId="86" xfId="4" applyNumberFormat="1" applyFont="1" applyFill="1" applyBorder="1"/>
    <xf numFmtId="3" fontId="42" fillId="0" borderId="62" xfId="4" applyNumberFormat="1" applyFont="1" applyFill="1" applyBorder="1"/>
    <xf numFmtId="3" fontId="42" fillId="0" borderId="125" xfId="4" applyNumberFormat="1" applyFont="1" applyFill="1" applyBorder="1"/>
    <xf numFmtId="3" fontId="37" fillId="0" borderId="126" xfId="4" applyNumberFormat="1" applyFont="1" applyFill="1" applyBorder="1"/>
    <xf numFmtId="3" fontId="39" fillId="0" borderId="26" xfId="4" applyNumberFormat="1" applyFont="1" applyFill="1" applyBorder="1"/>
    <xf numFmtId="3" fontId="43" fillId="0" borderId="115" xfId="4" applyNumberFormat="1" applyFont="1" applyFill="1" applyBorder="1" applyAlignment="1">
      <alignment horizontal="center"/>
    </xf>
    <xf numFmtId="3" fontId="44" fillId="0" borderId="127" xfId="4" applyNumberFormat="1" applyFont="1" applyFill="1" applyBorder="1" applyAlignment="1"/>
    <xf numFmtId="3" fontId="44" fillId="0" borderId="128" xfId="4" applyNumberFormat="1" applyFont="1" applyFill="1" applyBorder="1" applyAlignment="1"/>
    <xf numFmtId="3" fontId="44" fillId="3" borderId="89" xfId="4" applyNumberFormat="1" applyFont="1" applyFill="1" applyBorder="1"/>
    <xf numFmtId="3" fontId="44" fillId="3" borderId="129" xfId="4" applyNumberFormat="1" applyFont="1" applyFill="1" applyBorder="1"/>
    <xf numFmtId="3" fontId="42" fillId="0" borderId="60" xfId="4" applyNumberFormat="1" applyFont="1" applyFill="1" applyBorder="1"/>
    <xf numFmtId="3" fontId="39" fillId="0" borderId="30" xfId="4" applyNumberFormat="1" applyFont="1" applyFill="1" applyBorder="1" applyAlignment="1">
      <alignment horizontal="right"/>
    </xf>
    <xf numFmtId="3" fontId="39" fillId="0" borderId="16" xfId="4" applyNumberFormat="1" applyFont="1" applyFill="1" applyBorder="1" applyAlignment="1">
      <alignment horizontal="right"/>
    </xf>
    <xf numFmtId="3" fontId="43" fillId="0" borderId="65" xfId="4" applyNumberFormat="1" applyFont="1" applyFill="1" applyBorder="1" applyAlignment="1">
      <alignment horizontal="center"/>
    </xf>
    <xf numFmtId="3" fontId="44" fillId="0" borderId="66" xfId="4" applyNumberFormat="1" applyFont="1" applyFill="1" applyBorder="1" applyAlignment="1"/>
    <xf numFmtId="3" fontId="44" fillId="0" borderId="69" xfId="4" applyNumberFormat="1" applyFont="1" applyFill="1" applyBorder="1" applyAlignment="1"/>
    <xf numFmtId="3" fontId="44" fillId="3" borderId="130" xfId="4" applyNumberFormat="1" applyFont="1" applyFill="1" applyBorder="1"/>
    <xf numFmtId="3" fontId="42" fillId="0" borderId="66" xfId="4" applyNumberFormat="1" applyFont="1" applyFill="1" applyBorder="1"/>
    <xf numFmtId="3" fontId="43" fillId="0" borderId="42" xfId="4" quotePrefix="1" applyNumberFormat="1" applyFont="1" applyFill="1" applyBorder="1" applyAlignment="1">
      <alignment horizontal="center"/>
    </xf>
    <xf numFmtId="3" fontId="44" fillId="0" borderId="34" xfId="4" applyNumberFormat="1" applyFont="1" applyFill="1" applyBorder="1" applyAlignment="1"/>
    <xf numFmtId="0" fontId="37" fillId="0" borderId="43" xfId="4" applyFont="1" applyBorder="1" applyAlignment="1"/>
    <xf numFmtId="3" fontId="44" fillId="3" borderId="48" xfId="4" applyNumberFormat="1" applyFont="1" applyFill="1" applyBorder="1"/>
    <xf numFmtId="3" fontId="43" fillId="0" borderId="0" xfId="4" quotePrefix="1" applyNumberFormat="1" applyFont="1" applyFill="1" applyBorder="1" applyAlignment="1">
      <alignment horizontal="center"/>
    </xf>
    <xf numFmtId="3" fontId="44" fillId="0" borderId="0" xfId="4" applyNumberFormat="1" applyFont="1" applyFill="1" applyBorder="1" applyAlignment="1"/>
    <xf numFmtId="0" fontId="37" fillId="0" borderId="0" xfId="4" applyFont="1" applyBorder="1" applyAlignment="1"/>
    <xf numFmtId="3" fontId="44" fillId="0" borderId="0" xfId="4" applyNumberFormat="1" applyFont="1" applyFill="1" applyBorder="1"/>
    <xf numFmtId="3" fontId="37" fillId="0" borderId="84" xfId="4" applyNumberFormat="1" applyFont="1" applyFill="1" applyBorder="1" applyAlignment="1">
      <alignment horizontal="center"/>
    </xf>
    <xf numFmtId="3" fontId="37" fillId="0" borderId="70" xfId="4" applyNumberFormat="1" applyFont="1" applyFill="1" applyBorder="1" applyAlignment="1">
      <alignment horizontal="center"/>
    </xf>
    <xf numFmtId="3" fontId="42" fillId="0" borderId="71" xfId="4" applyNumberFormat="1" applyFont="1" applyFill="1" applyBorder="1"/>
    <xf numFmtId="3" fontId="37" fillId="0" borderId="72" xfId="4" applyNumberFormat="1" applyFont="1" applyFill="1" applyBorder="1" applyAlignment="1">
      <alignment horizontal="center"/>
    </xf>
    <xf numFmtId="3" fontId="42" fillId="0" borderId="67" xfId="4" applyNumberFormat="1" applyFont="1" applyFill="1" applyBorder="1"/>
    <xf numFmtId="3" fontId="46" fillId="0" borderId="131" xfId="4" applyNumberFormat="1" applyFont="1" applyFill="1" applyBorder="1" applyAlignment="1">
      <alignment vertical="center"/>
    </xf>
    <xf numFmtId="3" fontId="37" fillId="0" borderId="132" xfId="4" applyNumberFormat="1" applyFont="1" applyFill="1" applyBorder="1" applyAlignment="1">
      <alignment horizontal="center"/>
    </xf>
    <xf numFmtId="3" fontId="46" fillId="4" borderId="133" xfId="4" applyNumberFormat="1" applyFont="1" applyFill="1" applyBorder="1"/>
    <xf numFmtId="3" fontId="44" fillId="0" borderId="43" xfId="4" applyNumberFormat="1" applyFont="1" applyFill="1" applyBorder="1" applyAlignment="1"/>
    <xf numFmtId="0" fontId="37" fillId="0" borderId="21" xfId="4" applyFont="1" applyBorder="1" applyAlignment="1"/>
    <xf numFmtId="3" fontId="42" fillId="3" borderId="86" xfId="4" applyNumberFormat="1" applyFont="1" applyFill="1" applyBorder="1"/>
    <xf numFmtId="3" fontId="42" fillId="3" borderId="26" xfId="4" applyNumberFormat="1" applyFont="1" applyFill="1" applyBorder="1"/>
    <xf numFmtId="3" fontId="42" fillId="0" borderId="64" xfId="4" applyNumberFormat="1" applyFont="1" applyFill="1" applyBorder="1"/>
    <xf numFmtId="3" fontId="37" fillId="0" borderId="73" xfId="4" applyNumberFormat="1" applyFont="1" applyFill="1" applyBorder="1" applyAlignment="1">
      <alignment horizontal="center"/>
    </xf>
    <xf numFmtId="3" fontId="42" fillId="0" borderId="74" xfId="4" applyNumberFormat="1" applyFont="1" applyFill="1" applyBorder="1"/>
    <xf numFmtId="3" fontId="42" fillId="3" borderId="134" xfId="4" applyNumberFormat="1" applyFont="1" applyFill="1" applyBorder="1"/>
    <xf numFmtId="3" fontId="37" fillId="0" borderId="102" xfId="4" applyNumberFormat="1" applyFont="1" applyFill="1" applyBorder="1" applyAlignment="1">
      <alignment horizontal="center"/>
    </xf>
    <xf numFmtId="3" fontId="44" fillId="0" borderId="135" xfId="4" applyNumberFormat="1" applyFont="1" applyFill="1" applyBorder="1"/>
    <xf numFmtId="3" fontId="44" fillId="0" borderId="118" xfId="4" applyNumberFormat="1" applyFont="1" applyFill="1" applyBorder="1"/>
    <xf numFmtId="3" fontId="37" fillId="0" borderId="0" xfId="4" applyNumberFormat="1" applyFill="1" applyBorder="1" applyAlignment="1">
      <alignment horizontal="center"/>
    </xf>
    <xf numFmtId="3" fontId="37" fillId="0" borderId="0" xfId="4" applyNumberFormat="1" applyFill="1" applyBorder="1"/>
    <xf numFmtId="0" fontId="37" fillId="0" borderId="136" xfId="4" applyFont="1" applyBorder="1" applyAlignment="1">
      <alignment vertical="center"/>
    </xf>
    <xf numFmtId="0" fontId="0" fillId="0" borderId="0" xfId="0" applyFill="1" applyBorder="1" applyAlignment="1"/>
    <xf numFmtId="0" fontId="38" fillId="0" borderId="0" xfId="0" applyFont="1" applyBorder="1"/>
    <xf numFmtId="0" fontId="0" fillId="0" borderId="0" xfId="0" applyBorder="1"/>
    <xf numFmtId="0" fontId="0" fillId="0" borderId="137" xfId="0" applyBorder="1"/>
    <xf numFmtId="3" fontId="38" fillId="0" borderId="0" xfId="0" applyNumberFormat="1" applyFont="1" applyBorder="1"/>
    <xf numFmtId="165" fontId="38" fillId="0" borderId="51" xfId="0" applyNumberFormat="1" applyFont="1" applyBorder="1"/>
    <xf numFmtId="3" fontId="0" fillId="0" borderId="0" xfId="0" applyNumberFormat="1" applyBorder="1" applyAlignment="1">
      <alignment horizontal="right"/>
    </xf>
    <xf numFmtId="165" fontId="38" fillId="0" borderId="57" xfId="0" applyNumberFormat="1" applyFont="1" applyBorder="1"/>
    <xf numFmtId="3" fontId="38" fillId="0" borderId="138" xfId="0" applyNumberFormat="1" applyFont="1" applyBorder="1"/>
    <xf numFmtId="0" fontId="38" fillId="0" borderId="138" xfId="0" applyFont="1" applyBorder="1"/>
    <xf numFmtId="0" fontId="0" fillId="0" borderId="139" xfId="0" applyBorder="1"/>
    <xf numFmtId="0" fontId="0" fillId="0" borderId="50" xfId="0" applyBorder="1"/>
    <xf numFmtId="0" fontId="0" fillId="0" borderId="140" xfId="0" applyBorder="1"/>
    <xf numFmtId="4" fontId="0" fillId="0" borderId="0" xfId="0" applyNumberFormat="1" applyBorder="1"/>
    <xf numFmtId="3" fontId="0" fillId="0" borderId="0" xfId="0" applyNumberFormat="1" applyBorder="1"/>
    <xf numFmtId="0" fontId="0" fillId="0" borderId="47" xfId="0" applyBorder="1"/>
    <xf numFmtId="0" fontId="0" fillId="0" borderId="141" xfId="0" applyBorder="1"/>
    <xf numFmtId="0" fontId="0" fillId="0" borderId="36" xfId="0" applyBorder="1"/>
    <xf numFmtId="0" fontId="0" fillId="0" borderId="142" xfId="0" applyBorder="1"/>
    <xf numFmtId="0" fontId="38" fillId="0" borderId="0" xfId="0" quotePrefix="1" applyNumberFormat="1" applyFont="1" applyBorder="1"/>
    <xf numFmtId="3" fontId="0" fillId="0" borderId="42" xfId="0" applyNumberFormat="1" applyBorder="1"/>
    <xf numFmtId="3" fontId="0" fillId="0" borderId="43" xfId="0" applyNumberFormat="1" applyBorder="1"/>
    <xf numFmtId="0" fontId="38" fillId="0" borderId="48" xfId="0" applyFont="1" applyBorder="1" applyAlignment="1">
      <alignment horizontal="center"/>
    </xf>
    <xf numFmtId="166" fontId="0" fillId="0" borderId="0" xfId="0" applyNumberFormat="1" applyBorder="1"/>
    <xf numFmtId="3" fontId="0" fillId="0" borderId="51" xfId="0" applyNumberFormat="1" applyBorder="1"/>
    <xf numFmtId="2" fontId="0" fillId="0" borderId="0" xfId="0" applyNumberFormat="1" applyBorder="1"/>
    <xf numFmtId="3" fontId="0" fillId="0" borderId="43" xfId="0" applyNumberFormat="1" applyFill="1" applyBorder="1"/>
    <xf numFmtId="0" fontId="0" fillId="0" borderId="0" xfId="0" applyBorder="1" applyAlignment="1"/>
    <xf numFmtId="0" fontId="0" fillId="0" borderId="137" xfId="0" applyBorder="1" applyAlignment="1"/>
    <xf numFmtId="0" fontId="0" fillId="0" borderId="0" xfId="0" applyBorder="1" applyAlignment="1">
      <alignment horizontal="right" vertical="center" wrapText="1"/>
    </xf>
    <xf numFmtId="3" fontId="0" fillId="0" borderId="0" xfId="0" applyNumberFormat="1" applyBorder="1" applyAlignment="1">
      <alignment horizontal="right" vertical="center" wrapText="1"/>
    </xf>
    <xf numFmtId="0" fontId="0" fillId="0" borderId="51" xfId="0" applyBorder="1" applyAlignment="1">
      <alignment horizontal="right" vertical="center" wrapText="1"/>
    </xf>
    <xf numFmtId="3" fontId="37" fillId="0" borderId="0" xfId="0" applyNumberFormat="1" applyFont="1" applyBorder="1"/>
    <xf numFmtId="165" fontId="0" fillId="0" borderId="51" xfId="0" applyNumberFormat="1" applyBorder="1"/>
    <xf numFmtId="1" fontId="0" fillId="0" borderId="51" xfId="0" applyNumberFormat="1" applyBorder="1"/>
    <xf numFmtId="0" fontId="0" fillId="0" borderId="41" xfId="0" applyBorder="1" applyAlignment="1">
      <alignment horizontal="right"/>
    </xf>
    <xf numFmtId="3" fontId="43" fillId="0" borderId="43" xfId="0" applyNumberFormat="1" applyFont="1" applyFill="1" applyBorder="1"/>
    <xf numFmtId="0" fontId="0" fillId="0" borderId="48" xfId="0" applyBorder="1"/>
    <xf numFmtId="0" fontId="19" fillId="0" borderId="0" xfId="0" applyFont="1" applyFill="1" applyAlignment="1">
      <alignment horizontal="center"/>
    </xf>
    <xf numFmtId="164" fontId="3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3" fillId="0" borderId="2" xfId="0" applyNumberFormat="1" applyFont="1" applyFill="1" applyBorder="1" applyAlignment="1" applyProtection="1">
      <alignment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6" xfId="0" applyNumberFormat="1" applyFont="1" applyFill="1" applyBorder="1" applyAlignment="1" applyProtection="1">
      <alignment vertical="center" wrapText="1"/>
    </xf>
    <xf numFmtId="164" fontId="6" fillId="0" borderId="13" xfId="0" applyNumberFormat="1" applyFont="1" applyFill="1" applyBorder="1" applyAlignment="1" applyProtection="1">
      <alignment horizontal="left" vertical="center" wrapText="1"/>
    </xf>
    <xf numFmtId="164" fontId="6" fillId="0" borderId="14" xfId="0" applyNumberFormat="1" applyFont="1" applyFill="1" applyBorder="1" applyAlignment="1" applyProtection="1">
      <alignment vertical="center" wrapText="1"/>
    </xf>
    <xf numFmtId="164" fontId="6" fillId="2" borderId="14" xfId="0" applyNumberFormat="1" applyFont="1" applyFill="1" applyBorder="1" applyAlignment="1" applyProtection="1">
      <alignment vertical="center" wrapText="1"/>
    </xf>
    <xf numFmtId="164" fontId="6" fillId="0" borderId="21" xfId="0" applyNumberFormat="1" applyFont="1" applyFill="1" applyBorder="1" applyAlignment="1" applyProtection="1">
      <alignment vertical="center" wrapText="1"/>
    </xf>
    <xf numFmtId="164" fontId="3" fillId="0" borderId="6" xfId="0" applyNumberFormat="1" applyFont="1" applyFill="1" applyBorder="1" applyAlignment="1" applyProtection="1">
      <alignment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8" xfId="0" applyNumberFormat="1" applyFont="1" applyFill="1" applyBorder="1" applyAlignment="1" applyProtection="1">
      <alignment vertical="center" wrapText="1"/>
    </xf>
    <xf numFmtId="0" fontId="22" fillId="0" borderId="1" xfId="0" applyFont="1" applyBorder="1" applyAlignment="1" applyProtection="1">
      <alignment horizontal="left" wrapText="1" indent="1"/>
    </xf>
    <xf numFmtId="164" fontId="25" fillId="0" borderId="17" xfId="5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32" xfId="0" quotePrefix="1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5" applyNumberFormat="1" applyFont="1" applyFill="1" applyBorder="1" applyAlignment="1" applyProtection="1">
      <alignment horizontal="left" vertical="center"/>
    </xf>
    <xf numFmtId="164" fontId="29" fillId="0" borderId="36" xfId="5" applyNumberFormat="1" applyFont="1" applyFill="1" applyBorder="1" applyAlignment="1" applyProtection="1">
      <alignment horizontal="left"/>
    </xf>
    <xf numFmtId="3" fontId="0" fillId="0" borderId="0" xfId="0" applyNumberForma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19" fillId="0" borderId="0" xfId="0" applyFont="1" applyFill="1" applyAlignment="1">
      <alignment horizontal="center"/>
    </xf>
    <xf numFmtId="3" fontId="0" fillId="6" borderId="0" xfId="0" applyNumberFormat="1" applyFill="1" applyBorder="1"/>
    <xf numFmtId="0" fontId="0" fillId="6" borderId="0" xfId="0" applyFill="1" applyBorder="1" applyAlignment="1">
      <alignment horizontal="right" vertical="center" wrapText="1"/>
    </xf>
    <xf numFmtId="3" fontId="38" fillId="7" borderId="0" xfId="3" applyNumberFormat="1" applyFont="1" applyFill="1" applyBorder="1" applyAlignment="1">
      <alignment horizontal="right"/>
    </xf>
    <xf numFmtId="0" fontId="17" fillId="0" borderId="34" xfId="5" applyFont="1" applyFill="1" applyBorder="1" applyAlignment="1" applyProtection="1">
      <alignment horizontal="center" vertical="center" wrapText="1"/>
    </xf>
    <xf numFmtId="0" fontId="17" fillId="0" borderId="54" xfId="5" applyFont="1" applyFill="1" applyBorder="1" applyAlignment="1" applyProtection="1">
      <alignment vertical="center" wrapText="1"/>
    </xf>
    <xf numFmtId="0" fontId="18" fillId="0" borderId="56" xfId="5" applyFont="1" applyFill="1" applyBorder="1" applyAlignment="1" applyProtection="1">
      <alignment horizontal="left" vertical="center" wrapText="1" indent="1"/>
    </xf>
    <xf numFmtId="0" fontId="18" fillId="0" borderId="56" xfId="5" applyFont="1" applyFill="1" applyBorder="1" applyAlignment="1" applyProtection="1">
      <alignment horizontal="left" indent="6"/>
    </xf>
    <xf numFmtId="0" fontId="18" fillId="0" borderId="56" xfId="5" applyFont="1" applyFill="1" applyBorder="1" applyAlignment="1" applyProtection="1">
      <alignment horizontal="left" vertical="center" wrapText="1" indent="6"/>
    </xf>
    <xf numFmtId="0" fontId="18" fillId="0" borderId="45" xfId="5" applyFont="1" applyFill="1" applyBorder="1" applyAlignment="1" applyProtection="1">
      <alignment horizontal="left" vertical="center" wrapText="1" indent="6"/>
    </xf>
    <xf numFmtId="0" fontId="17" fillId="0" borderId="34" xfId="5" applyFont="1" applyFill="1" applyBorder="1" applyAlignment="1" applyProtection="1">
      <alignment vertical="center" wrapText="1"/>
    </xf>
    <xf numFmtId="0" fontId="18" fillId="0" borderId="57" xfId="5" applyFont="1" applyFill="1" applyBorder="1" applyAlignment="1" applyProtection="1">
      <alignment horizontal="left" vertical="center" wrapText="1" indent="1"/>
    </xf>
    <xf numFmtId="0" fontId="18" fillId="0" borderId="51" xfId="5" applyFont="1" applyFill="1" applyBorder="1" applyAlignment="1" applyProtection="1">
      <alignment horizontal="left" vertical="center" wrapText="1" indent="1"/>
    </xf>
    <xf numFmtId="0" fontId="24" fillId="0" borderId="34" xfId="5" applyFont="1" applyFill="1" applyBorder="1" applyAlignment="1" applyProtection="1">
      <alignment horizontal="left" vertical="center" wrapText="1" indent="1"/>
    </xf>
    <xf numFmtId="164" fontId="7" fillId="0" borderId="41" xfId="0" applyNumberFormat="1" applyFont="1" applyFill="1" applyBorder="1" applyAlignment="1" applyProtection="1">
      <alignment horizontal="centerContinuous" vertical="center" wrapText="1"/>
    </xf>
    <xf numFmtId="164" fontId="24" fillId="0" borderId="41" xfId="0" applyNumberFormat="1" applyFont="1" applyFill="1" applyBorder="1" applyAlignment="1" applyProtection="1">
      <alignment horizontal="center" vertical="center" wrapText="1"/>
    </xf>
    <xf numFmtId="164" fontId="27" fillId="0" borderId="48" xfId="0" quotePrefix="1" applyNumberFormat="1" applyFont="1" applyFill="1" applyBorder="1" applyAlignment="1" applyProtection="1">
      <alignment horizontal="right" vertical="center" wrapText="1" indent="1"/>
    </xf>
    <xf numFmtId="164" fontId="7" fillId="0" borderId="43" xfId="0" applyNumberFormat="1" applyFont="1" applyFill="1" applyBorder="1" applyAlignment="1" applyProtection="1">
      <alignment horizontal="centerContinuous" vertical="center" wrapText="1"/>
    </xf>
    <xf numFmtId="164" fontId="24" fillId="0" borderId="43" xfId="0" applyNumberFormat="1" applyFont="1" applyFill="1" applyBorder="1" applyAlignment="1" applyProtection="1">
      <alignment horizontal="center" vertical="center" wrapText="1"/>
    </xf>
    <xf numFmtId="164" fontId="36" fillId="0" borderId="0" xfId="0" applyNumberFormat="1" applyFont="1" applyFill="1" applyBorder="1" applyAlignment="1" applyProtection="1">
      <alignment horizontal="center" vertical="center" wrapText="1"/>
    </xf>
    <xf numFmtId="164" fontId="10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29" fillId="0" borderId="0" xfId="5" applyNumberFormat="1" applyFont="1" applyFill="1" applyBorder="1" applyAlignment="1" applyProtection="1">
      <alignment horizontal="left"/>
    </xf>
    <xf numFmtId="164" fontId="29" fillId="0" borderId="0" xfId="5" applyNumberFormat="1" applyFont="1" applyFill="1" applyBorder="1" applyAlignment="1" applyProtection="1">
      <alignment horizontal="left" vertical="center"/>
    </xf>
    <xf numFmtId="0" fontId="18" fillId="0" borderId="23" xfId="5" applyFont="1" applyFill="1" applyBorder="1" applyAlignment="1" applyProtection="1">
      <alignment horizontal="left" vertical="center" wrapText="1" indent="1"/>
    </xf>
    <xf numFmtId="0" fontId="0" fillId="0" borderId="0" xfId="0" applyProtection="1"/>
    <xf numFmtId="0" fontId="25" fillId="0" borderId="11" xfId="0" applyFont="1" applyBorder="1" applyAlignment="1" applyProtection="1">
      <alignment horizontal="right" vertical="center" indent="1"/>
    </xf>
    <xf numFmtId="0" fontId="25" fillId="0" borderId="4" xfId="0" applyFont="1" applyBorder="1" applyAlignment="1" applyProtection="1">
      <alignment horizontal="left" vertical="center" indent="1"/>
      <protection locked="0"/>
    </xf>
    <xf numFmtId="0" fontId="25" fillId="0" borderId="8" xfId="0" applyFont="1" applyBorder="1" applyAlignment="1" applyProtection="1">
      <alignment horizontal="right" vertical="center" indent="1"/>
    </xf>
    <xf numFmtId="0" fontId="25" fillId="0" borderId="2" xfId="0" applyFont="1" applyBorder="1" applyAlignment="1" applyProtection="1">
      <alignment horizontal="left" vertical="center" indent="1"/>
      <protection locked="0"/>
    </xf>
    <xf numFmtId="0" fontId="25" fillId="0" borderId="3" xfId="0" applyFont="1" applyBorder="1" applyAlignment="1" applyProtection="1">
      <alignment horizontal="left" vertical="center" indent="1"/>
      <protection locked="0"/>
    </xf>
    <xf numFmtId="0" fontId="25" fillId="0" borderId="10" xfId="0" applyFont="1" applyBorder="1" applyAlignment="1" applyProtection="1">
      <alignment horizontal="right" vertical="center" indent="1"/>
    </xf>
    <xf numFmtId="0" fontId="25" fillId="0" borderId="6" xfId="0" applyFont="1" applyBorder="1" applyAlignment="1" applyProtection="1">
      <alignment horizontal="left" vertical="center" indent="1"/>
      <protection locked="0"/>
    </xf>
    <xf numFmtId="164" fontId="13" fillId="8" borderId="25" xfId="0" applyNumberFormat="1" applyFont="1" applyFill="1" applyBorder="1" applyAlignment="1" applyProtection="1">
      <alignment horizontal="left" vertical="center" wrapText="1" indent="2"/>
    </xf>
    <xf numFmtId="3" fontId="43" fillId="0" borderId="91" xfId="3" applyNumberFormat="1" applyFont="1" applyFill="1" applyBorder="1" applyAlignment="1">
      <alignment horizontal="center"/>
    </xf>
    <xf numFmtId="3" fontId="44" fillId="0" borderId="161" xfId="3" applyNumberFormat="1" applyFont="1" applyFill="1" applyBorder="1" applyAlignment="1"/>
    <xf numFmtId="3" fontId="44" fillId="7" borderId="27" xfId="3" applyNumberFormat="1" applyFont="1" applyFill="1" applyBorder="1"/>
    <xf numFmtId="0" fontId="27" fillId="0" borderId="0" xfId="5" applyFont="1" applyFill="1" applyAlignment="1" applyProtection="1"/>
    <xf numFmtId="0" fontId="1" fillId="0" borderId="0" xfId="0" applyFont="1"/>
    <xf numFmtId="164" fontId="18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34" xfId="5" applyFont="1" applyFill="1" applyBorder="1" applyAlignment="1" applyProtection="1">
      <alignment horizontal="right" vertical="center" wrapText="1" indent="1"/>
    </xf>
    <xf numFmtId="0" fontId="21" fillId="0" borderId="143" xfId="0" applyFont="1" applyBorder="1" applyAlignment="1" applyProtection="1">
      <alignment horizontal="right" vertical="center" wrapText="1" indent="1"/>
    </xf>
    <xf numFmtId="0" fontId="2" fillId="0" borderId="0" xfId="5" applyFont="1" applyFill="1"/>
    <xf numFmtId="164" fontId="50" fillId="0" borderId="0" xfId="5" applyNumberFormat="1" applyFont="1" applyFill="1" applyBorder="1" applyAlignment="1" applyProtection="1">
      <alignment horizontal="centerContinuous" vertical="center"/>
    </xf>
    <xf numFmtId="0" fontId="51" fillId="0" borderId="0" xfId="0" applyFont="1" applyFill="1" applyBorder="1" applyAlignment="1" applyProtection="1"/>
    <xf numFmtId="0" fontId="27" fillId="0" borderId="6" xfId="5" applyFont="1" applyFill="1" applyBorder="1" applyAlignment="1">
      <alignment horizontal="center" vertical="center" wrapText="1"/>
    </xf>
    <xf numFmtId="0" fontId="13" fillId="0" borderId="13" xfId="5" applyFont="1" applyFill="1" applyBorder="1" applyAlignment="1">
      <alignment horizontal="center" vertical="center"/>
    </xf>
    <xf numFmtId="0" fontId="13" fillId="0" borderId="14" xfId="5" applyFont="1" applyFill="1" applyBorder="1" applyAlignment="1">
      <alignment horizontal="center" vertical="center"/>
    </xf>
    <xf numFmtId="0" fontId="13" fillId="0" borderId="21" xfId="5" applyFont="1" applyFill="1" applyBorder="1" applyAlignment="1">
      <alignment horizontal="center" vertical="center"/>
    </xf>
    <xf numFmtId="0" fontId="13" fillId="0" borderId="9" xfId="5" applyFont="1" applyFill="1" applyBorder="1" applyAlignment="1">
      <alignment horizontal="center" vertical="center"/>
    </xf>
    <xf numFmtId="0" fontId="13" fillId="0" borderId="3" xfId="5" applyFont="1" applyFill="1" applyBorder="1" applyProtection="1">
      <protection locked="0"/>
    </xf>
    <xf numFmtId="167" fontId="13" fillId="0" borderId="3" xfId="6" applyNumberFormat="1" applyFont="1" applyFill="1" applyBorder="1" applyProtection="1">
      <protection locked="0"/>
    </xf>
    <xf numFmtId="167" fontId="13" fillId="0" borderId="30" xfId="6" applyNumberFormat="1" applyFont="1" applyFill="1" applyBorder="1"/>
    <xf numFmtId="0" fontId="13" fillId="0" borderId="8" xfId="5" applyFont="1" applyFill="1" applyBorder="1" applyAlignment="1">
      <alignment horizontal="center" vertical="center"/>
    </xf>
    <xf numFmtId="0" fontId="13" fillId="0" borderId="2" xfId="5" applyFont="1" applyFill="1" applyBorder="1" applyProtection="1">
      <protection locked="0"/>
    </xf>
    <xf numFmtId="167" fontId="13" fillId="0" borderId="2" xfId="6" applyNumberFormat="1" applyFont="1" applyFill="1" applyBorder="1" applyProtection="1">
      <protection locked="0"/>
    </xf>
    <xf numFmtId="167" fontId="13" fillId="0" borderId="16" xfId="6" applyNumberFormat="1" applyFont="1" applyFill="1" applyBorder="1"/>
    <xf numFmtId="0" fontId="13" fillId="0" borderId="10" xfId="5" applyFont="1" applyFill="1" applyBorder="1" applyAlignment="1">
      <alignment horizontal="center" vertical="center"/>
    </xf>
    <xf numFmtId="0" fontId="13" fillId="0" borderId="6" xfId="5" applyFont="1" applyFill="1" applyBorder="1" applyProtection="1">
      <protection locked="0"/>
    </xf>
    <xf numFmtId="167" fontId="13" fillId="0" borderId="6" xfId="6" applyNumberFormat="1" applyFont="1" applyFill="1" applyBorder="1" applyProtection="1">
      <protection locked="0"/>
    </xf>
    <xf numFmtId="0" fontId="27" fillId="0" borderId="13" xfId="5" applyFont="1" applyFill="1" applyBorder="1" applyAlignment="1">
      <alignment horizontal="center" vertical="center"/>
    </xf>
    <xf numFmtId="0" fontId="27" fillId="0" borderId="14" xfId="5" applyFont="1" applyFill="1" applyBorder="1"/>
    <xf numFmtId="167" fontId="27" fillId="0" borderId="14" xfId="5" applyNumberFormat="1" applyFont="1" applyFill="1" applyBorder="1"/>
    <xf numFmtId="167" fontId="27" fillId="0" borderId="21" xfId="5" applyNumberFormat="1" applyFont="1" applyFill="1" applyBorder="1"/>
    <xf numFmtId="0" fontId="53" fillId="0" borderId="0" xfId="5" applyFont="1" applyFill="1"/>
    <xf numFmtId="0" fontId="54" fillId="0" borderId="0" xfId="0" applyFont="1" applyFill="1" applyBorder="1" applyAlignment="1" applyProtection="1">
      <alignment horizontal="right"/>
    </xf>
    <xf numFmtId="0" fontId="24" fillId="0" borderId="11" xfId="5" applyFont="1" applyFill="1" applyBorder="1" applyAlignment="1" applyProtection="1">
      <alignment horizontal="center" vertical="center" wrapText="1"/>
    </xf>
    <xf numFmtId="0" fontId="24" fillId="0" borderId="4" xfId="5" applyFont="1" applyFill="1" applyBorder="1" applyAlignment="1" applyProtection="1">
      <alignment horizontal="center" vertical="center" wrapText="1"/>
    </xf>
    <xf numFmtId="0" fontId="24" fillId="0" borderId="20" xfId="5" applyFont="1" applyFill="1" applyBorder="1" applyAlignment="1" applyProtection="1">
      <alignment horizontal="center" vertical="center" wrapText="1"/>
    </xf>
    <xf numFmtId="0" fontId="25" fillId="0" borderId="13" xfId="5" applyFont="1" applyFill="1" applyBorder="1" applyAlignment="1" applyProtection="1">
      <alignment horizontal="center" vertical="center"/>
    </xf>
    <xf numFmtId="0" fontId="25" fillId="0" borderId="14" xfId="5" applyFont="1" applyFill="1" applyBorder="1" applyAlignment="1" applyProtection="1">
      <alignment horizontal="center" vertical="center"/>
    </xf>
    <xf numFmtId="0" fontId="25" fillId="0" borderId="21" xfId="5" applyFont="1" applyFill="1" applyBorder="1" applyAlignment="1" applyProtection="1">
      <alignment horizontal="center" vertical="center"/>
    </xf>
    <xf numFmtId="0" fontId="25" fillId="0" borderId="11" xfId="5" applyFont="1" applyFill="1" applyBorder="1" applyAlignment="1" applyProtection="1">
      <alignment horizontal="center" vertical="center"/>
    </xf>
    <xf numFmtId="0" fontId="25" fillId="0" borderId="3" xfId="5" applyFont="1" applyFill="1" applyBorder="1" applyProtection="1"/>
    <xf numFmtId="167" fontId="25" fillId="0" borderId="164" xfId="6" applyNumberFormat="1" applyFont="1" applyFill="1" applyBorder="1" applyProtection="1">
      <protection locked="0"/>
    </xf>
    <xf numFmtId="0" fontId="25" fillId="0" borderId="8" xfId="5" applyFont="1" applyFill="1" applyBorder="1" applyAlignment="1" applyProtection="1">
      <alignment horizontal="center" vertical="center"/>
    </xf>
    <xf numFmtId="0" fontId="32" fillId="0" borderId="2" xfId="0" applyFont="1" applyBorder="1" applyAlignment="1">
      <alignment horizontal="justify" wrapText="1"/>
    </xf>
    <xf numFmtId="167" fontId="25" fillId="0" borderId="44" xfId="6" applyNumberFormat="1" applyFont="1" applyFill="1" applyBorder="1" applyProtection="1">
      <protection locked="0"/>
    </xf>
    <xf numFmtId="0" fontId="32" fillId="0" borderId="2" xfId="0" applyFont="1" applyBorder="1" applyAlignment="1">
      <alignment wrapText="1"/>
    </xf>
    <xf numFmtId="0" fontId="25" fillId="0" borderId="10" xfId="5" applyFont="1" applyFill="1" applyBorder="1" applyAlignment="1" applyProtection="1">
      <alignment horizontal="center" vertical="center"/>
    </xf>
    <xf numFmtId="167" fontId="25" fillId="0" borderId="40" xfId="6" applyNumberFormat="1" applyFont="1" applyFill="1" applyBorder="1" applyProtection="1">
      <protection locked="0"/>
    </xf>
    <xf numFmtId="0" fontId="32" fillId="0" borderId="31" xfId="0" applyFont="1" applyBorder="1" applyAlignment="1">
      <alignment wrapText="1"/>
    </xf>
    <xf numFmtId="167" fontId="24" fillId="0" borderId="21" xfId="6" applyNumberFormat="1" applyFont="1" applyFill="1" applyBorder="1" applyProtection="1"/>
    <xf numFmtId="0" fontId="25" fillId="0" borderId="4" xfId="5" applyFont="1" applyFill="1" applyBorder="1" applyProtection="1">
      <protection locked="0"/>
    </xf>
    <xf numFmtId="167" fontId="25" fillId="0" borderId="20" xfId="6" applyNumberFormat="1" applyFont="1" applyFill="1" applyBorder="1" applyProtection="1">
      <protection locked="0"/>
    </xf>
    <xf numFmtId="0" fontId="25" fillId="0" borderId="2" xfId="5" applyFont="1" applyFill="1" applyBorder="1" applyProtection="1">
      <protection locked="0"/>
    </xf>
    <xf numFmtId="167" fontId="25" fillId="0" borderId="16" xfId="6" applyNumberFormat="1" applyFont="1" applyFill="1" applyBorder="1" applyProtection="1">
      <protection locked="0"/>
    </xf>
    <xf numFmtId="0" fontId="25" fillId="0" borderId="6" xfId="5" applyFont="1" applyFill="1" applyBorder="1" applyProtection="1">
      <protection locked="0"/>
    </xf>
    <xf numFmtId="167" fontId="25" fillId="0" borderId="18" xfId="6" applyNumberFormat="1" applyFont="1" applyFill="1" applyBorder="1" applyProtection="1">
      <protection locked="0"/>
    </xf>
    <xf numFmtId="0" fontId="24" fillId="0" borderId="13" xfId="5" applyFont="1" applyFill="1" applyBorder="1" applyAlignment="1" applyProtection="1">
      <alignment horizontal="center" vertical="center"/>
    </xf>
    <xf numFmtId="0" fontId="24" fillId="0" borderId="14" xfId="5" applyFont="1" applyFill="1" applyBorder="1" applyAlignment="1" applyProtection="1">
      <alignment horizontal="left" vertical="center" wrapText="1"/>
    </xf>
    <xf numFmtId="164" fontId="7" fillId="0" borderId="34" xfId="0" applyNumberFormat="1" applyFont="1" applyFill="1" applyBorder="1" applyAlignment="1" applyProtection="1">
      <alignment horizontal="center" vertical="center" wrapText="1"/>
    </xf>
    <xf numFmtId="164" fontId="3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46" xfId="0" applyNumberFormat="1" applyFont="1" applyFill="1" applyBorder="1" applyAlignment="1" applyProtection="1">
      <alignment vertical="center" wrapText="1"/>
      <protection locked="0"/>
    </xf>
    <xf numFmtId="164" fontId="3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56" xfId="0" applyNumberFormat="1" applyFont="1" applyFill="1" applyBorder="1" applyAlignment="1" applyProtection="1">
      <alignment vertical="center" wrapText="1"/>
      <protection locked="0"/>
    </xf>
    <xf numFmtId="164" fontId="6" fillId="0" borderId="34" xfId="0" applyNumberFormat="1" applyFont="1" applyFill="1" applyBorder="1" applyAlignment="1" applyProtection="1">
      <alignment vertical="center" wrapText="1"/>
    </xf>
    <xf numFmtId="0" fontId="0" fillId="0" borderId="0" xfId="0" applyFill="1" applyProtection="1"/>
    <xf numFmtId="0" fontId="19" fillId="0" borderId="0" xfId="0" applyFont="1" applyFill="1" applyProtection="1"/>
    <xf numFmtId="0" fontId="26" fillId="0" borderId="15" xfId="0" applyFont="1" applyFill="1" applyBorder="1" applyAlignment="1" applyProtection="1">
      <alignment vertical="center"/>
    </xf>
    <xf numFmtId="0" fontId="26" fillId="0" borderId="19" xfId="0" applyFont="1" applyFill="1" applyBorder="1" applyAlignment="1" applyProtection="1">
      <alignment horizontal="center" vertical="center"/>
    </xf>
    <xf numFmtId="0" fontId="26" fillId="0" borderId="33" xfId="0" applyFont="1" applyFill="1" applyBorder="1" applyAlignment="1" applyProtection="1">
      <alignment horizontal="center" vertical="center"/>
    </xf>
    <xf numFmtId="49" fontId="25" fillId="0" borderId="11" xfId="0" applyNumberFormat="1" applyFont="1" applyFill="1" applyBorder="1" applyAlignment="1" applyProtection="1">
      <alignment vertical="center"/>
    </xf>
    <xf numFmtId="3" fontId="25" fillId="0" borderId="4" xfId="0" applyNumberFormat="1" applyFont="1" applyFill="1" applyBorder="1" applyAlignment="1" applyProtection="1">
      <alignment vertical="center"/>
      <protection locked="0"/>
    </xf>
    <xf numFmtId="3" fontId="25" fillId="0" borderId="20" xfId="0" applyNumberFormat="1" applyFont="1" applyFill="1" applyBorder="1" applyAlignment="1" applyProtection="1">
      <alignment vertical="center"/>
    </xf>
    <xf numFmtId="49" fontId="28" fillId="0" borderId="8" xfId="0" quotePrefix="1" applyNumberFormat="1" applyFont="1" applyFill="1" applyBorder="1" applyAlignment="1" applyProtection="1">
      <alignment horizontal="left" vertical="center" indent="1"/>
    </xf>
    <xf numFmtId="3" fontId="28" fillId="0" borderId="2" xfId="0" applyNumberFormat="1" applyFont="1" applyFill="1" applyBorder="1" applyAlignment="1" applyProtection="1">
      <alignment vertical="center"/>
      <protection locked="0"/>
    </xf>
    <xf numFmtId="3" fontId="28" fillId="0" borderId="16" xfId="0" applyNumberFormat="1" applyFont="1" applyFill="1" applyBorder="1" applyAlignment="1" applyProtection="1">
      <alignment vertical="center"/>
    </xf>
    <xf numFmtId="49" fontId="25" fillId="0" borderId="8" xfId="0" applyNumberFormat="1" applyFont="1" applyFill="1" applyBorder="1" applyAlignment="1" applyProtection="1">
      <alignment vertical="center"/>
    </xf>
    <xf numFmtId="3" fontId="25" fillId="0" borderId="2" xfId="0" applyNumberFormat="1" applyFont="1" applyFill="1" applyBorder="1" applyAlignment="1" applyProtection="1">
      <alignment vertical="center"/>
      <protection locked="0"/>
    </xf>
    <xf numFmtId="3" fontId="25" fillId="0" borderId="16" xfId="0" applyNumberFormat="1" applyFont="1" applyFill="1" applyBorder="1" applyAlignment="1" applyProtection="1">
      <alignment vertical="center"/>
    </xf>
    <xf numFmtId="49" fontId="25" fillId="0" borderId="10" xfId="0" applyNumberFormat="1" applyFont="1" applyFill="1" applyBorder="1" applyAlignment="1" applyProtection="1">
      <alignment vertical="center"/>
      <protection locked="0"/>
    </xf>
    <xf numFmtId="3" fontId="25" fillId="0" borderId="6" xfId="0" applyNumberFormat="1" applyFont="1" applyFill="1" applyBorder="1" applyAlignment="1" applyProtection="1">
      <alignment vertical="center"/>
      <protection locked="0"/>
    </xf>
    <xf numFmtId="49" fontId="26" fillId="0" borderId="13" xfId="0" applyNumberFormat="1" applyFont="1" applyFill="1" applyBorder="1" applyAlignment="1" applyProtection="1">
      <alignment vertical="center"/>
    </xf>
    <xf numFmtId="3" fontId="25" fillId="0" borderId="14" xfId="0" applyNumberFormat="1" applyFont="1" applyFill="1" applyBorder="1" applyAlignment="1" applyProtection="1">
      <alignment vertical="center"/>
    </xf>
    <xf numFmtId="3" fontId="25" fillId="0" borderId="21" xfId="0" applyNumberFormat="1" applyFont="1" applyFill="1" applyBorder="1" applyAlignment="1" applyProtection="1">
      <alignment vertical="center"/>
    </xf>
    <xf numFmtId="49" fontId="25" fillId="0" borderId="8" xfId="0" applyNumberFormat="1" applyFont="1" applyFill="1" applyBorder="1" applyAlignment="1" applyProtection="1">
      <alignment horizontal="left" vertical="center"/>
    </xf>
    <xf numFmtId="164" fontId="5" fillId="0" borderId="0" xfId="0" applyNumberFormat="1" applyFont="1" applyFill="1" applyAlignment="1" applyProtection="1">
      <alignment horizontal="right"/>
    </xf>
    <xf numFmtId="164" fontId="50" fillId="0" borderId="0" xfId="0" applyNumberFormat="1" applyFont="1" applyFill="1" applyAlignment="1" applyProtection="1">
      <alignment vertical="center"/>
    </xf>
    <xf numFmtId="164" fontId="7" fillId="0" borderId="45" xfId="0" applyNumberFormat="1" applyFont="1" applyFill="1" applyBorder="1" applyAlignment="1" applyProtection="1">
      <alignment horizontal="center" vertical="center"/>
    </xf>
    <xf numFmtId="164" fontId="7" fillId="0" borderId="32" xfId="0" applyNumberFormat="1" applyFont="1" applyFill="1" applyBorder="1" applyAlignment="1" applyProtection="1">
      <alignment horizontal="center" vertical="center" wrapText="1"/>
    </xf>
    <xf numFmtId="164" fontId="50" fillId="0" borderId="0" xfId="0" applyNumberFormat="1" applyFont="1" applyFill="1" applyAlignment="1" applyProtection="1">
      <alignment horizontal="center" vertical="center"/>
    </xf>
    <xf numFmtId="164" fontId="17" fillId="0" borderId="42" xfId="0" applyNumberFormat="1" applyFont="1" applyFill="1" applyBorder="1" applyAlignment="1" applyProtection="1">
      <alignment horizontal="center" vertical="center" wrapText="1"/>
    </xf>
    <xf numFmtId="164" fontId="17" fillId="0" borderId="25" xfId="0" applyNumberFormat="1" applyFont="1" applyFill="1" applyBorder="1" applyAlignment="1" applyProtection="1">
      <alignment horizontal="center" vertical="center" wrapText="1"/>
    </xf>
    <xf numFmtId="164" fontId="17" fillId="0" borderId="34" xfId="0" applyNumberFormat="1" applyFont="1" applyFill="1" applyBorder="1" applyAlignment="1" applyProtection="1">
      <alignment horizontal="center" vertical="center" wrapText="1"/>
    </xf>
    <xf numFmtId="164" fontId="17" fillId="0" borderId="21" xfId="0" applyNumberFormat="1" applyFont="1" applyFill="1" applyBorder="1" applyAlignment="1" applyProtection="1">
      <alignment horizontal="center" vertical="center" wrapText="1"/>
    </xf>
    <xf numFmtId="164" fontId="17" fillId="0" borderId="29" xfId="0" applyNumberFormat="1" applyFont="1" applyFill="1" applyBorder="1" applyAlignment="1" applyProtection="1">
      <alignment horizontal="center" vertical="center" wrapText="1"/>
    </xf>
    <xf numFmtId="164" fontId="50" fillId="0" borderId="0" xfId="0" applyNumberFormat="1" applyFont="1" applyFill="1" applyAlignment="1" applyProtection="1">
      <alignment horizontal="center" vertical="center" wrapText="1"/>
    </xf>
    <xf numFmtId="164" fontId="17" fillId="0" borderId="13" xfId="0" applyNumberFormat="1" applyFont="1" applyFill="1" applyBorder="1" applyAlignment="1" applyProtection="1">
      <alignment horizontal="center" vertical="center" wrapText="1"/>
    </xf>
    <xf numFmtId="164" fontId="17" fillId="0" borderId="25" xfId="0" applyNumberFormat="1" applyFont="1" applyFill="1" applyBorder="1" applyAlignment="1" applyProtection="1">
      <alignment horizontal="left" vertical="center" wrapText="1" indent="1"/>
    </xf>
    <xf numFmtId="49" fontId="18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25" xfId="0" applyNumberFormat="1" applyFont="1" applyFill="1" applyBorder="1" applyAlignment="1" applyProtection="1">
      <alignment vertical="center" wrapText="1"/>
    </xf>
    <xf numFmtId="164" fontId="18" fillId="0" borderId="13" xfId="0" applyNumberFormat="1" applyFont="1" applyFill="1" applyBorder="1" applyAlignment="1" applyProtection="1">
      <alignment vertical="center" wrapText="1"/>
    </xf>
    <xf numFmtId="164" fontId="18" fillId="0" borderId="14" xfId="0" applyNumberFormat="1" applyFont="1" applyFill="1" applyBorder="1" applyAlignment="1" applyProtection="1">
      <alignment vertical="center" wrapText="1"/>
    </xf>
    <xf numFmtId="164" fontId="18" fillId="0" borderId="21" xfId="0" applyNumberFormat="1" applyFont="1" applyFill="1" applyBorder="1" applyAlignment="1" applyProtection="1">
      <alignment vertical="center" wrapText="1"/>
    </xf>
    <xf numFmtId="164" fontId="17" fillId="0" borderId="8" xfId="0" applyNumberFormat="1" applyFont="1" applyFill="1" applyBorder="1" applyAlignment="1" applyProtection="1">
      <alignment horizontal="center" vertical="center" wrapText="1"/>
    </xf>
    <xf numFmtId="164" fontId="18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49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26" xfId="0" applyNumberFormat="1" applyFont="1" applyFill="1" applyBorder="1" applyAlignment="1" applyProtection="1">
      <alignment vertical="center" wrapText="1"/>
      <protection locked="0"/>
    </xf>
    <xf numFmtId="164" fontId="18" fillId="0" borderId="8" xfId="0" applyNumberFormat="1" applyFont="1" applyFill="1" applyBorder="1" applyAlignment="1" applyProtection="1">
      <alignment vertical="center" wrapText="1"/>
      <protection locked="0"/>
    </xf>
    <xf numFmtId="164" fontId="18" fillId="0" borderId="16" xfId="0" applyNumberFormat="1" applyFont="1" applyFill="1" applyBorder="1" applyAlignment="1" applyProtection="1">
      <alignment vertical="center" wrapText="1"/>
      <protection locked="0"/>
    </xf>
    <xf numFmtId="164" fontId="18" fillId="0" borderId="26" xfId="0" applyNumberFormat="1" applyFont="1" applyFill="1" applyBorder="1" applyAlignment="1" applyProtection="1">
      <alignment vertical="center" wrapText="1"/>
    </xf>
    <xf numFmtId="49" fontId="13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10" xfId="0" applyNumberFormat="1" applyFont="1" applyFill="1" applyBorder="1" applyAlignment="1" applyProtection="1">
      <alignment horizontal="center" vertical="center" wrapText="1"/>
    </xf>
    <xf numFmtId="164" fontId="18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49" fontId="13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27" xfId="0" applyNumberFormat="1" applyFont="1" applyFill="1" applyBorder="1" applyAlignment="1" applyProtection="1">
      <alignment vertical="center" wrapText="1"/>
      <protection locked="0"/>
    </xf>
    <xf numFmtId="164" fontId="18" fillId="0" borderId="10" xfId="0" applyNumberFormat="1" applyFont="1" applyFill="1" applyBorder="1" applyAlignment="1" applyProtection="1">
      <alignment vertical="center" wrapText="1"/>
      <protection locked="0"/>
    </xf>
    <xf numFmtId="164" fontId="18" fillId="0" borderId="6" xfId="0" applyNumberFormat="1" applyFont="1" applyFill="1" applyBorder="1" applyAlignment="1" applyProtection="1">
      <alignment vertical="center" wrapText="1"/>
      <protection locked="0"/>
    </xf>
    <xf numFmtId="164" fontId="18" fillId="0" borderId="18" xfId="0" applyNumberFormat="1" applyFont="1" applyFill="1" applyBorder="1" applyAlignment="1" applyProtection="1">
      <alignment vertical="center" wrapText="1"/>
      <protection locked="0"/>
    </xf>
    <xf numFmtId="164" fontId="18" fillId="0" borderId="27" xfId="0" applyNumberFormat="1" applyFont="1" applyFill="1" applyBorder="1" applyAlignment="1" applyProtection="1">
      <alignment vertical="center" wrapText="1"/>
    </xf>
    <xf numFmtId="164" fontId="24" fillId="0" borderId="25" xfId="0" applyNumberFormat="1" applyFont="1" applyFill="1" applyBorder="1" applyAlignment="1" applyProtection="1">
      <alignment horizontal="left" vertical="center" wrapText="1" indent="1"/>
    </xf>
    <xf numFmtId="164" fontId="17" fillId="0" borderId="7" xfId="0" applyNumberFormat="1" applyFont="1" applyFill="1" applyBorder="1" applyAlignment="1" applyProtection="1">
      <alignment horizontal="center" vertical="center" wrapText="1"/>
    </xf>
    <xf numFmtId="164" fontId="18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49" fontId="13" fillId="0" borderId="51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29" xfId="0" applyNumberFormat="1" applyFont="1" applyFill="1" applyBorder="1" applyAlignment="1" applyProtection="1">
      <alignment vertical="center" wrapText="1"/>
      <protection locked="0"/>
    </xf>
    <xf numFmtId="164" fontId="18" fillId="0" borderId="7" xfId="0" applyNumberFormat="1" applyFont="1" applyFill="1" applyBorder="1" applyAlignment="1" applyProtection="1">
      <alignment vertical="center" wrapText="1"/>
      <protection locked="0"/>
    </xf>
    <xf numFmtId="164" fontId="18" fillId="0" borderId="1" xfId="0" applyNumberFormat="1" applyFont="1" applyFill="1" applyBorder="1" applyAlignment="1" applyProtection="1">
      <alignment vertical="center" wrapText="1"/>
      <protection locked="0"/>
    </xf>
    <xf numFmtId="164" fontId="18" fillId="0" borderId="17" xfId="0" applyNumberFormat="1" applyFont="1" applyFill="1" applyBorder="1" applyAlignment="1" applyProtection="1">
      <alignment vertical="center" wrapText="1"/>
      <protection locked="0"/>
    </xf>
    <xf numFmtId="164" fontId="18" fillId="0" borderId="29" xfId="0" applyNumberFormat="1" applyFont="1" applyFill="1" applyBorder="1" applyAlignment="1" applyProtection="1">
      <alignment vertical="center" wrapText="1"/>
    </xf>
    <xf numFmtId="164" fontId="13" fillId="2" borderId="34" xfId="0" applyNumberFormat="1" applyFont="1" applyFill="1" applyBorder="1" applyAlignment="1" applyProtection="1">
      <alignment horizontal="left" vertical="center" wrapText="1" indent="2"/>
    </xf>
    <xf numFmtId="0" fontId="57" fillId="0" borderId="0" xfId="0" applyFont="1" applyAlignment="1">
      <alignment horizontal="center" wrapText="1"/>
    </xf>
    <xf numFmtId="164" fontId="9" fillId="0" borderId="0" xfId="0" applyNumberFormat="1" applyFont="1" applyFill="1" applyAlignment="1">
      <alignment vertical="center" wrapText="1"/>
    </xf>
    <xf numFmtId="164" fontId="5" fillId="0" borderId="0" xfId="0" applyNumberFormat="1" applyFont="1" applyFill="1" applyAlignment="1">
      <alignment horizontal="right" vertical="center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21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2" fillId="0" borderId="35" xfId="0" applyFont="1" applyFill="1" applyBorder="1" applyAlignment="1" applyProtection="1">
      <alignment horizontal="left" vertical="center" wrapText="1" indent="1"/>
    </xf>
    <xf numFmtId="164" fontId="25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5" xfId="0" applyFont="1" applyFill="1" applyBorder="1" applyAlignment="1" applyProtection="1">
      <alignment horizontal="left" vertical="center" wrapText="1" indent="1"/>
    </xf>
    <xf numFmtId="164" fontId="2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5" xfId="0" applyFont="1" applyFill="1" applyBorder="1" applyAlignment="1" applyProtection="1">
      <alignment horizontal="left" vertical="center" wrapText="1" indent="8"/>
    </xf>
    <xf numFmtId="0" fontId="25" fillId="0" borderId="3" xfId="0" applyFont="1" applyFill="1" applyBorder="1" applyAlignment="1" applyProtection="1">
      <alignment vertical="center" wrapText="1"/>
      <protection locked="0"/>
    </xf>
    <xf numFmtId="0" fontId="25" fillId="0" borderId="2" xfId="0" applyFont="1" applyFill="1" applyBorder="1" applyAlignment="1" applyProtection="1">
      <alignment vertical="center" wrapText="1"/>
      <protection locked="0"/>
    </xf>
    <xf numFmtId="0" fontId="25" fillId="0" borderId="31" xfId="0" applyFont="1" applyFill="1" applyBorder="1" applyAlignment="1" applyProtection="1">
      <alignment vertical="center" wrapText="1"/>
      <protection locked="0"/>
    </xf>
    <xf numFmtId="164" fontId="25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23" xfId="0" applyFont="1" applyFill="1" applyBorder="1" applyAlignment="1" applyProtection="1">
      <alignment vertical="center" wrapText="1"/>
    </xf>
    <xf numFmtId="164" fontId="24" fillId="0" borderId="23" xfId="0" applyNumberFormat="1" applyFont="1" applyFill="1" applyBorder="1" applyAlignment="1" applyProtection="1">
      <alignment vertical="center" wrapText="1"/>
    </xf>
    <xf numFmtId="164" fontId="24" fillId="0" borderId="24" xfId="0" applyNumberFormat="1" applyFont="1" applyFill="1" applyBorder="1" applyAlignment="1" applyProtection="1">
      <alignment vertical="center" wrapText="1"/>
    </xf>
    <xf numFmtId="0" fontId="10" fillId="0" borderId="0" xfId="7" applyFill="1" applyProtection="1">
      <protection locked="0"/>
    </xf>
    <xf numFmtId="0" fontId="10" fillId="0" borderId="0" xfId="7" applyFill="1" applyProtection="1"/>
    <xf numFmtId="0" fontId="5" fillId="0" borderId="0" xfId="0" applyFont="1" applyFill="1" applyAlignment="1">
      <alignment horizontal="right"/>
    </xf>
    <xf numFmtId="0" fontId="26" fillId="0" borderId="15" xfId="7" applyFont="1" applyFill="1" applyBorder="1" applyAlignment="1" applyProtection="1">
      <alignment horizontal="center" vertical="center" wrapText="1"/>
    </xf>
    <xf numFmtId="0" fontId="26" fillId="0" borderId="19" xfId="7" applyFont="1" applyFill="1" applyBorder="1" applyAlignment="1" applyProtection="1">
      <alignment horizontal="center" vertical="center"/>
    </xf>
    <xf numFmtId="0" fontId="26" fillId="0" borderId="33" xfId="7" applyFont="1" applyFill="1" applyBorder="1" applyAlignment="1" applyProtection="1">
      <alignment horizontal="center" vertical="center"/>
    </xf>
    <xf numFmtId="0" fontId="18" fillId="0" borderId="13" xfId="7" applyFont="1" applyFill="1" applyBorder="1" applyAlignment="1" applyProtection="1">
      <alignment horizontal="left" vertical="center" indent="1"/>
    </xf>
    <xf numFmtId="0" fontId="10" fillId="0" borderId="0" xfId="7" applyFill="1" applyAlignment="1" applyProtection="1">
      <alignment vertical="center"/>
    </xf>
    <xf numFmtId="0" fontId="18" fillId="0" borderId="7" xfId="7" applyFont="1" applyFill="1" applyBorder="1" applyAlignment="1" applyProtection="1">
      <alignment horizontal="left" vertical="center" indent="1"/>
    </xf>
    <xf numFmtId="0" fontId="18" fillId="0" borderId="1" xfId="7" applyFont="1" applyFill="1" applyBorder="1" applyAlignment="1" applyProtection="1">
      <alignment horizontal="left" vertical="center" wrapText="1" indent="1"/>
    </xf>
    <xf numFmtId="164" fontId="18" fillId="0" borderId="1" xfId="7" applyNumberFormat="1" applyFont="1" applyFill="1" applyBorder="1" applyAlignment="1" applyProtection="1">
      <alignment vertical="center"/>
      <protection locked="0"/>
    </xf>
    <xf numFmtId="164" fontId="18" fillId="0" borderId="17" xfId="7" applyNumberFormat="1" applyFont="1" applyFill="1" applyBorder="1" applyAlignment="1" applyProtection="1">
      <alignment vertical="center"/>
    </xf>
    <xf numFmtId="0" fontId="18" fillId="0" borderId="8" xfId="7" applyFont="1" applyFill="1" applyBorder="1" applyAlignment="1" applyProtection="1">
      <alignment horizontal="left" vertical="center" indent="1"/>
    </xf>
    <xf numFmtId="0" fontId="18" fillId="0" borderId="2" xfId="7" applyFont="1" applyFill="1" applyBorder="1" applyAlignment="1" applyProtection="1">
      <alignment horizontal="left" vertical="center" wrapText="1" indent="1"/>
    </xf>
    <xf numFmtId="164" fontId="18" fillId="0" borderId="2" xfId="7" applyNumberFormat="1" applyFont="1" applyFill="1" applyBorder="1" applyAlignment="1" applyProtection="1">
      <alignment vertical="center"/>
      <protection locked="0"/>
    </xf>
    <xf numFmtId="164" fontId="18" fillId="0" borderId="16" xfId="7" applyNumberFormat="1" applyFont="1" applyFill="1" applyBorder="1" applyAlignment="1" applyProtection="1">
      <alignment vertical="center"/>
    </xf>
    <xf numFmtId="0" fontId="10" fillId="0" borderId="0" xfId="7" applyFill="1" applyAlignment="1" applyProtection="1">
      <alignment vertical="center"/>
      <protection locked="0"/>
    </xf>
    <xf numFmtId="0" fontId="18" fillId="0" borderId="3" xfId="7" applyFont="1" applyFill="1" applyBorder="1" applyAlignment="1" applyProtection="1">
      <alignment horizontal="left" vertical="center" wrapText="1" indent="1"/>
    </xf>
    <xf numFmtId="164" fontId="18" fillId="0" borderId="3" xfId="7" applyNumberFormat="1" applyFont="1" applyFill="1" applyBorder="1" applyAlignment="1" applyProtection="1">
      <alignment vertical="center"/>
      <protection locked="0"/>
    </xf>
    <xf numFmtId="164" fontId="18" fillId="0" borderId="30" xfId="7" applyNumberFormat="1" applyFont="1" applyFill="1" applyBorder="1" applyAlignment="1" applyProtection="1">
      <alignment vertical="center"/>
    </xf>
    <xf numFmtId="0" fontId="18" fillId="0" borderId="2" xfId="7" applyFont="1" applyFill="1" applyBorder="1" applyAlignment="1" applyProtection="1">
      <alignment horizontal="left" vertical="center" indent="1"/>
    </xf>
    <xf numFmtId="0" fontId="7" fillId="0" borderId="14" xfId="7" applyFont="1" applyFill="1" applyBorder="1" applyAlignment="1" applyProtection="1">
      <alignment horizontal="left" vertical="center" indent="1"/>
    </xf>
    <xf numFmtId="164" fontId="17" fillId="0" borderId="14" xfId="7" applyNumberFormat="1" applyFont="1" applyFill="1" applyBorder="1" applyAlignment="1" applyProtection="1">
      <alignment vertical="center"/>
    </xf>
    <xf numFmtId="164" fontId="17" fillId="0" borderId="21" xfId="7" applyNumberFormat="1" applyFont="1" applyFill="1" applyBorder="1" applyAlignment="1" applyProtection="1">
      <alignment vertical="center"/>
    </xf>
    <xf numFmtId="0" fontId="18" fillId="0" borderId="9" xfId="7" applyFont="1" applyFill="1" applyBorder="1" applyAlignment="1" applyProtection="1">
      <alignment horizontal="left" vertical="center" indent="1"/>
    </xf>
    <xf numFmtId="0" fontId="18" fillId="0" borderId="3" xfId="7" applyFont="1" applyFill="1" applyBorder="1" applyAlignment="1" applyProtection="1">
      <alignment horizontal="left" vertical="center" indent="1"/>
    </xf>
    <xf numFmtId="0" fontId="18" fillId="0" borderId="10" xfId="7" applyFont="1" applyFill="1" applyBorder="1" applyAlignment="1" applyProtection="1">
      <alignment horizontal="left" vertical="center" indent="1"/>
    </xf>
    <xf numFmtId="0" fontId="18" fillId="0" borderId="6" xfId="7" applyFont="1" applyFill="1" applyBorder="1" applyAlignment="1" applyProtection="1">
      <alignment horizontal="left" vertical="center" indent="1"/>
    </xf>
    <xf numFmtId="0" fontId="24" fillId="0" borderId="13" xfId="7" applyFont="1" applyFill="1" applyBorder="1" applyAlignment="1" applyProtection="1">
      <alignment horizontal="left" vertical="center" indent="1"/>
    </xf>
    <xf numFmtId="0" fontId="7" fillId="0" borderId="21" xfId="7" applyFont="1" applyFill="1" applyBorder="1" applyAlignment="1" applyProtection="1">
      <alignment horizontal="left" vertical="center" indent="1"/>
    </xf>
    <xf numFmtId="164" fontId="17" fillId="0" borderId="41" xfId="7" applyNumberFormat="1" applyFont="1" applyFill="1" applyBorder="1" applyAlignment="1" applyProtection="1">
      <alignment vertical="center"/>
    </xf>
    <xf numFmtId="0" fontId="26" fillId="0" borderId="21" xfId="7" applyFont="1" applyFill="1" applyBorder="1" applyAlignment="1" applyProtection="1">
      <alignment horizontal="left" indent="1"/>
    </xf>
    <xf numFmtId="164" fontId="17" fillId="0" borderId="41" xfId="7" applyNumberFormat="1" applyFont="1" applyFill="1" applyBorder="1" applyProtection="1"/>
    <xf numFmtId="164" fontId="17" fillId="0" borderId="14" xfId="7" applyNumberFormat="1" applyFont="1" applyFill="1" applyBorder="1" applyProtection="1"/>
    <xf numFmtId="164" fontId="17" fillId="0" borderId="21" xfId="7" applyNumberFormat="1" applyFont="1" applyFill="1" applyBorder="1" applyProtection="1"/>
    <xf numFmtId="0" fontId="13" fillId="0" borderId="0" xfId="7" applyFont="1" applyFill="1" applyProtection="1"/>
    <xf numFmtId="0" fontId="7" fillId="0" borderId="31" xfId="0" applyFont="1" applyFill="1" applyBorder="1" applyAlignment="1" applyProtection="1">
      <alignment horizontal="center" vertical="center" wrapText="1"/>
    </xf>
    <xf numFmtId="0" fontId="25" fillId="0" borderId="0" xfId="0" applyFont="1"/>
    <xf numFmtId="0" fontId="60" fillId="0" borderId="0" xfId="5" applyFont="1" applyFill="1" applyAlignment="1">
      <alignment horizontal="right" vertical="center" indent="1"/>
    </xf>
    <xf numFmtId="164" fontId="59" fillId="0" borderId="36" xfId="5" applyNumberFormat="1" applyFont="1" applyFill="1" applyBorder="1" applyAlignment="1" applyProtection="1">
      <alignment horizontal="left" vertical="center"/>
    </xf>
    <xf numFmtId="0" fontId="61" fillId="0" borderId="36" xfId="0" applyFont="1" applyFill="1" applyBorder="1" applyAlignment="1" applyProtection="1">
      <alignment horizontal="right" vertical="center"/>
    </xf>
    <xf numFmtId="0" fontId="58" fillId="0" borderId="13" xfId="5" applyFont="1" applyFill="1" applyBorder="1" applyAlignment="1" applyProtection="1">
      <alignment horizontal="center" vertical="center" wrapText="1"/>
    </xf>
    <xf numFmtId="0" fontId="58" fillId="0" borderId="14" xfId="5" applyFont="1" applyFill="1" applyBorder="1" applyAlignment="1" applyProtection="1">
      <alignment horizontal="center" vertical="center" wrapText="1"/>
    </xf>
    <xf numFmtId="0" fontId="58" fillId="0" borderId="41" xfId="5" applyFont="1" applyFill="1" applyBorder="1" applyAlignment="1" applyProtection="1">
      <alignment horizontal="center" vertical="center" wrapText="1"/>
    </xf>
    <xf numFmtId="0" fontId="58" fillId="0" borderId="48" xfId="5" applyFont="1" applyFill="1" applyBorder="1" applyAlignment="1" applyProtection="1">
      <alignment horizontal="center" vertical="center" wrapText="1"/>
    </xf>
    <xf numFmtId="0" fontId="58" fillId="0" borderId="13" xfId="5" applyFont="1" applyFill="1" applyBorder="1" applyAlignment="1" applyProtection="1">
      <alignment horizontal="left" vertical="center" wrapText="1" indent="1"/>
    </xf>
    <xf numFmtId="0" fontId="58" fillId="0" borderId="14" xfId="5" applyFont="1" applyFill="1" applyBorder="1" applyAlignment="1" applyProtection="1">
      <alignment horizontal="left" vertical="center" wrapText="1" indent="1"/>
    </xf>
    <xf numFmtId="164" fontId="58" fillId="0" borderId="14" xfId="5" applyNumberFormat="1" applyFont="1" applyFill="1" applyBorder="1" applyAlignment="1" applyProtection="1">
      <alignment horizontal="right" vertical="center" wrapText="1" indent="1"/>
    </xf>
    <xf numFmtId="164" fontId="58" fillId="0" borderId="48" xfId="5" applyNumberFormat="1" applyFont="1" applyFill="1" applyBorder="1" applyAlignment="1" applyProtection="1">
      <alignment horizontal="right" vertical="center" wrapText="1" indent="1"/>
    </xf>
    <xf numFmtId="49" fontId="62" fillId="0" borderId="9" xfId="5" applyNumberFormat="1" applyFont="1" applyFill="1" applyBorder="1" applyAlignment="1" applyProtection="1">
      <alignment horizontal="left" vertical="center" wrapText="1" indent="1"/>
    </xf>
    <xf numFmtId="0" fontId="63" fillId="0" borderId="3" xfId="0" applyFont="1" applyBorder="1" applyAlignment="1" applyProtection="1">
      <alignment horizontal="left" wrapText="1" indent="1"/>
    </xf>
    <xf numFmtId="164" fontId="62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62" fillId="0" borderId="53" xfId="5" applyNumberFormat="1" applyFont="1" applyFill="1" applyBorder="1" applyAlignment="1" applyProtection="1">
      <alignment horizontal="right" vertical="center" wrapText="1" indent="1"/>
      <protection locked="0"/>
    </xf>
    <xf numFmtId="49" fontId="62" fillId="0" borderId="8" xfId="5" applyNumberFormat="1" applyFont="1" applyFill="1" applyBorder="1" applyAlignment="1" applyProtection="1">
      <alignment horizontal="left" vertical="center" wrapText="1" indent="1"/>
    </xf>
    <xf numFmtId="0" fontId="63" fillId="0" borderId="2" xfId="0" applyFont="1" applyBorder="1" applyAlignment="1" applyProtection="1">
      <alignment horizontal="left" wrapText="1" indent="1"/>
    </xf>
    <xf numFmtId="164" fontId="62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62" fillId="0" borderId="44" xfId="5" applyNumberFormat="1" applyFont="1" applyFill="1" applyBorder="1" applyAlignment="1" applyProtection="1">
      <alignment horizontal="right" vertical="center" wrapText="1" indent="1"/>
      <protection locked="0"/>
    </xf>
    <xf numFmtId="164" fontId="62" fillId="9" borderId="2" xfId="5" applyNumberFormat="1" applyFont="1" applyFill="1" applyBorder="1" applyAlignment="1" applyProtection="1">
      <alignment horizontal="right" vertical="center" wrapText="1" indent="1"/>
      <protection locked="0"/>
    </xf>
    <xf numFmtId="49" fontId="62" fillId="0" borderId="10" xfId="5" applyNumberFormat="1" applyFont="1" applyFill="1" applyBorder="1" applyAlignment="1" applyProtection="1">
      <alignment horizontal="left" vertical="center" wrapText="1" indent="1"/>
    </xf>
    <xf numFmtId="0" fontId="63" fillId="0" borderId="6" xfId="0" applyFont="1" applyBorder="1" applyAlignment="1" applyProtection="1">
      <alignment horizontal="left" vertical="center" wrapText="1" indent="1"/>
    </xf>
    <xf numFmtId="164" fontId="62" fillId="9" borderId="6" xfId="5" applyNumberFormat="1" applyFont="1" applyFill="1" applyBorder="1" applyAlignment="1" applyProtection="1">
      <alignment horizontal="right" vertical="center" wrapText="1" indent="1"/>
      <protection locked="0"/>
    </xf>
    <xf numFmtId="0" fontId="64" fillId="0" borderId="14" xfId="0" applyFont="1" applyBorder="1" applyAlignment="1" applyProtection="1">
      <alignment horizontal="left" vertical="center" wrapText="1" indent="1"/>
    </xf>
    <xf numFmtId="164" fontId="62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62" fillId="0" borderId="40" xfId="5" applyNumberFormat="1" applyFont="1" applyFill="1" applyBorder="1" applyAlignment="1" applyProtection="1">
      <alignment horizontal="right" vertical="center" wrapText="1" indent="1"/>
      <protection locked="0"/>
    </xf>
    <xf numFmtId="164" fontId="65" fillId="0" borderId="14" xfId="5" applyNumberFormat="1" applyFont="1" applyFill="1" applyBorder="1" applyAlignment="1" applyProtection="1">
      <alignment horizontal="right" vertical="center" wrapText="1" indent="1"/>
    </xf>
    <xf numFmtId="164" fontId="65" fillId="0" borderId="48" xfId="5" applyNumberFormat="1" applyFont="1" applyFill="1" applyBorder="1" applyAlignment="1" applyProtection="1">
      <alignment horizontal="right" vertical="center" wrapText="1" indent="1"/>
    </xf>
    <xf numFmtId="164" fontId="62" fillId="0" borderId="3" xfId="5" applyNumberFormat="1" applyFont="1" applyFill="1" applyBorder="1" applyAlignment="1" applyProtection="1">
      <alignment horizontal="right" vertical="center" wrapText="1" indent="1"/>
    </xf>
    <xf numFmtId="164" fontId="62" fillId="0" borderId="53" xfId="5" applyNumberFormat="1" applyFont="1" applyFill="1" applyBorder="1" applyAlignment="1" applyProtection="1">
      <alignment horizontal="right" vertical="center" wrapText="1" indent="1"/>
    </xf>
    <xf numFmtId="164" fontId="60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60" fillId="0" borderId="44" xfId="5" applyNumberFormat="1" applyFont="1" applyFill="1" applyBorder="1" applyAlignment="1" applyProtection="1">
      <alignment horizontal="right" vertical="center" wrapText="1" indent="1"/>
      <protection locked="0"/>
    </xf>
    <xf numFmtId="164" fontId="60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60" fillId="0" borderId="40" xfId="5" applyNumberFormat="1" applyFont="1" applyFill="1" applyBorder="1" applyAlignment="1" applyProtection="1">
      <alignment horizontal="right" vertical="center" wrapText="1" indent="1"/>
      <protection locked="0"/>
    </xf>
    <xf numFmtId="164" fontId="60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60" fillId="0" borderId="53" xfId="5" applyNumberFormat="1" applyFont="1" applyFill="1" applyBorder="1" applyAlignment="1" applyProtection="1">
      <alignment horizontal="right" vertical="center" wrapText="1" indent="1"/>
      <protection locked="0"/>
    </xf>
    <xf numFmtId="0" fontId="64" fillId="0" borderId="13" xfId="0" applyFont="1" applyBorder="1" applyAlignment="1" applyProtection="1">
      <alignment vertical="center" wrapText="1"/>
    </xf>
    <xf numFmtId="0" fontId="63" fillId="0" borderId="6" xfId="0" applyFont="1" applyBorder="1" applyAlignment="1" applyProtection="1">
      <alignment horizontal="left" vertical="center" wrapText="1"/>
    </xf>
    <xf numFmtId="0" fontId="63" fillId="0" borderId="9" xfId="0" applyFont="1" applyBorder="1" applyAlignment="1" applyProtection="1">
      <alignment vertical="center" wrapText="1"/>
    </xf>
    <xf numFmtId="0" fontId="63" fillId="0" borderId="8" xfId="0" applyFont="1" applyBorder="1" applyAlignment="1" applyProtection="1">
      <alignment vertical="center" wrapText="1"/>
    </xf>
    <xf numFmtId="0" fontId="63" fillId="0" borderId="10" xfId="0" applyFont="1" applyBorder="1" applyAlignment="1" applyProtection="1">
      <alignment vertical="center" wrapText="1"/>
    </xf>
    <xf numFmtId="164" fontId="58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164" fontId="58" fillId="0" borderId="48" xfId="5" applyNumberFormat="1" applyFont="1" applyFill="1" applyBorder="1" applyAlignment="1" applyProtection="1">
      <alignment horizontal="right" vertical="center" wrapText="1" indent="1"/>
      <protection locked="0"/>
    </xf>
    <xf numFmtId="0" fontId="64" fillId="0" borderId="14" xfId="0" applyFont="1" applyBorder="1" applyAlignment="1" applyProtection="1">
      <alignment vertical="center" wrapText="1"/>
    </xf>
    <xf numFmtId="0" fontId="64" fillId="0" borderId="22" xfId="0" applyFont="1" applyBorder="1" applyAlignment="1" applyProtection="1">
      <alignment vertical="center" wrapText="1"/>
    </xf>
    <xf numFmtId="0" fontId="64" fillId="0" borderId="23" xfId="0" applyFont="1" applyBorder="1" applyAlignment="1" applyProtection="1">
      <alignment vertical="center" wrapText="1"/>
    </xf>
    <xf numFmtId="0" fontId="58" fillId="0" borderId="50" xfId="5" applyFont="1" applyFill="1" applyBorder="1" applyAlignment="1" applyProtection="1">
      <alignment horizontal="center" vertical="center" wrapText="1"/>
    </xf>
    <xf numFmtId="0" fontId="58" fillId="0" borderId="50" xfId="5" applyFont="1" applyFill="1" applyBorder="1" applyAlignment="1" applyProtection="1">
      <alignment vertical="center" wrapText="1"/>
    </xf>
    <xf numFmtId="164" fontId="58" fillId="0" borderId="50" xfId="5" applyNumberFormat="1" applyFont="1" applyFill="1" applyBorder="1" applyAlignment="1" applyProtection="1">
      <alignment horizontal="right" vertical="center" wrapText="1" indent="1"/>
    </xf>
    <xf numFmtId="0" fontId="62" fillId="0" borderId="50" xfId="5" applyFont="1" applyFill="1" applyBorder="1" applyAlignment="1" applyProtection="1">
      <alignment horizontal="right" vertical="center" wrapText="1" indent="1"/>
      <protection locked="0"/>
    </xf>
    <xf numFmtId="164" fontId="60" fillId="0" borderId="50" xfId="5" applyNumberFormat="1" applyFont="1" applyFill="1" applyBorder="1" applyAlignment="1" applyProtection="1">
      <alignment horizontal="right" vertical="center" wrapText="1" indent="1"/>
      <protection locked="0"/>
    </xf>
    <xf numFmtId="0" fontId="58" fillId="0" borderId="21" xfId="5" applyFont="1" applyFill="1" applyBorder="1" applyAlignment="1" applyProtection="1">
      <alignment horizontal="center" vertical="center" wrapText="1"/>
    </xf>
    <xf numFmtId="0" fontId="58" fillId="0" borderId="15" xfId="5" applyFont="1" applyFill="1" applyBorder="1" applyAlignment="1" applyProtection="1">
      <alignment horizontal="left" vertical="center" wrapText="1" indent="1"/>
    </xf>
    <xf numFmtId="0" fontId="58" fillId="0" borderId="19" xfId="5" applyFont="1" applyFill="1" applyBorder="1" applyAlignment="1" applyProtection="1">
      <alignment vertical="center" wrapText="1"/>
    </xf>
    <xf numFmtId="164" fontId="58" fillId="0" borderId="54" xfId="5" applyNumberFormat="1" applyFont="1" applyFill="1" applyBorder="1" applyAlignment="1" applyProtection="1">
      <alignment horizontal="right" vertical="center" wrapText="1" indent="1"/>
    </xf>
    <xf numFmtId="164" fontId="58" fillId="0" borderId="19" xfId="5" applyNumberFormat="1" applyFont="1" applyFill="1" applyBorder="1" applyAlignment="1" applyProtection="1">
      <alignment horizontal="right" vertical="center" wrapText="1" indent="1"/>
    </xf>
    <xf numFmtId="164" fontId="58" fillId="0" borderId="168" xfId="5" applyNumberFormat="1" applyFont="1" applyFill="1" applyBorder="1" applyAlignment="1" applyProtection="1">
      <alignment horizontal="right" vertical="center" wrapText="1" indent="1"/>
    </xf>
    <xf numFmtId="49" fontId="62" fillId="0" borderId="11" xfId="5" applyNumberFormat="1" applyFont="1" applyFill="1" applyBorder="1" applyAlignment="1" applyProtection="1">
      <alignment horizontal="left" vertical="center" wrapText="1" indent="1"/>
    </xf>
    <xf numFmtId="0" fontId="62" fillId="0" borderId="4" xfId="5" applyFont="1" applyFill="1" applyBorder="1" applyAlignment="1" applyProtection="1">
      <alignment horizontal="left" vertical="center" wrapText="1" indent="1"/>
    </xf>
    <xf numFmtId="164" fontId="62" fillId="0" borderId="55" xfId="5" applyNumberFormat="1" applyFont="1" applyFill="1" applyBorder="1" applyAlignment="1" applyProtection="1">
      <alignment horizontal="right" vertical="center" wrapText="1" indent="1"/>
      <protection locked="0"/>
    </xf>
    <xf numFmtId="164" fontId="62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62" fillId="0" borderId="164" xfId="5" applyNumberFormat="1" applyFont="1" applyFill="1" applyBorder="1" applyAlignment="1" applyProtection="1">
      <alignment horizontal="right" vertical="center" wrapText="1" indent="1"/>
      <protection locked="0"/>
    </xf>
    <xf numFmtId="0" fontId="62" fillId="0" borderId="2" xfId="5" applyFont="1" applyFill="1" applyBorder="1" applyAlignment="1" applyProtection="1">
      <alignment horizontal="left" vertical="center" wrapText="1" indent="1"/>
    </xf>
    <xf numFmtId="164" fontId="62" fillId="0" borderId="46" xfId="5" applyNumberFormat="1" applyFont="1" applyFill="1" applyBorder="1" applyAlignment="1" applyProtection="1">
      <alignment horizontal="right" vertical="center" wrapText="1" indent="1"/>
      <protection locked="0"/>
    </xf>
    <xf numFmtId="164" fontId="62" fillId="0" borderId="56" xfId="5" applyNumberFormat="1" applyFont="1" applyFill="1" applyBorder="1" applyAlignment="1" applyProtection="1">
      <alignment horizontal="right" vertical="center" wrapText="1" indent="1"/>
      <protection locked="0"/>
    </xf>
    <xf numFmtId="0" fontId="62" fillId="0" borderId="5" xfId="5" applyFont="1" applyFill="1" applyBorder="1" applyAlignment="1" applyProtection="1">
      <alignment horizontal="left" vertical="center" wrapText="1" indent="1"/>
    </xf>
    <xf numFmtId="0" fontId="62" fillId="0" borderId="0" xfId="5" applyFont="1" applyFill="1" applyBorder="1" applyAlignment="1" applyProtection="1">
      <alignment horizontal="left" vertical="center" wrapText="1" indent="1"/>
    </xf>
    <xf numFmtId="0" fontId="62" fillId="0" borderId="2" xfId="5" applyFont="1" applyFill="1" applyBorder="1" applyAlignment="1" applyProtection="1">
      <alignment horizontal="left" indent="6"/>
    </xf>
    <xf numFmtId="0" fontId="62" fillId="0" borderId="2" xfId="5" applyFont="1" applyFill="1" applyBorder="1" applyAlignment="1" applyProtection="1">
      <alignment horizontal="left" vertical="center" wrapText="1" indent="6"/>
    </xf>
    <xf numFmtId="49" fontId="62" fillId="0" borderId="7" xfId="5" applyNumberFormat="1" applyFont="1" applyFill="1" applyBorder="1" applyAlignment="1" applyProtection="1">
      <alignment horizontal="left" vertical="center" wrapText="1" indent="1"/>
    </xf>
    <xf numFmtId="0" fontId="62" fillId="0" borderId="6" xfId="5" applyFont="1" applyFill="1" applyBorder="1" applyAlignment="1" applyProtection="1">
      <alignment horizontal="left" vertical="center" wrapText="1" indent="6"/>
    </xf>
    <xf numFmtId="49" fontId="62" fillId="0" borderId="12" xfId="5" applyNumberFormat="1" applyFont="1" applyFill="1" applyBorder="1" applyAlignment="1" applyProtection="1">
      <alignment horizontal="left" vertical="center" wrapText="1" indent="1"/>
    </xf>
    <xf numFmtId="0" fontId="62" fillId="0" borderId="31" xfId="5" applyFont="1" applyFill="1" applyBorder="1" applyAlignment="1" applyProtection="1">
      <alignment horizontal="left" vertical="center" wrapText="1" indent="6"/>
    </xf>
    <xf numFmtId="164" fontId="62" fillId="0" borderId="45" xfId="5" applyNumberFormat="1" applyFont="1" applyFill="1" applyBorder="1" applyAlignment="1" applyProtection="1">
      <alignment horizontal="right" vertical="center" wrapText="1" indent="1"/>
      <protection locked="0"/>
    </xf>
    <xf numFmtId="164" fontId="62" fillId="0" borderId="31" xfId="5" applyNumberFormat="1" applyFont="1" applyFill="1" applyBorder="1" applyAlignment="1" applyProtection="1">
      <alignment horizontal="right" vertical="center" wrapText="1" indent="1"/>
      <protection locked="0"/>
    </xf>
    <xf numFmtId="164" fontId="62" fillId="0" borderId="169" xfId="5" applyNumberFormat="1" applyFont="1" applyFill="1" applyBorder="1" applyAlignment="1" applyProtection="1">
      <alignment horizontal="right" vertical="center" wrapText="1" indent="1"/>
      <protection locked="0"/>
    </xf>
    <xf numFmtId="0" fontId="58" fillId="0" borderId="14" xfId="5" applyFont="1" applyFill="1" applyBorder="1" applyAlignment="1" applyProtection="1">
      <alignment vertical="center" wrapText="1"/>
    </xf>
    <xf numFmtId="164" fontId="58" fillId="0" borderId="34" xfId="5" applyNumberFormat="1" applyFont="1" applyFill="1" applyBorder="1" applyAlignment="1" applyProtection="1">
      <alignment horizontal="right" vertical="center" wrapText="1" indent="1"/>
    </xf>
    <xf numFmtId="164" fontId="62" fillId="0" borderId="57" xfId="5" applyNumberFormat="1" applyFont="1" applyFill="1" applyBorder="1" applyAlignment="1" applyProtection="1">
      <alignment horizontal="right" vertical="center" wrapText="1" indent="1"/>
      <protection locked="0"/>
    </xf>
    <xf numFmtId="0" fontId="62" fillId="0" borderId="6" xfId="5" applyFont="1" applyFill="1" applyBorder="1" applyAlignment="1" applyProtection="1">
      <alignment horizontal="left" vertical="center" wrapText="1" indent="1"/>
    </xf>
    <xf numFmtId="164" fontId="62" fillId="0" borderId="58" xfId="5" applyNumberFormat="1" applyFont="1" applyFill="1" applyBorder="1" applyAlignment="1" applyProtection="1">
      <alignment horizontal="right" vertical="center" wrapText="1" indent="1"/>
      <protection locked="0"/>
    </xf>
    <xf numFmtId="0" fontId="63" fillId="0" borderId="2" xfId="0" applyFont="1" applyBorder="1" applyAlignment="1" applyProtection="1">
      <alignment horizontal="left" vertical="center" wrapText="1" indent="1"/>
    </xf>
    <xf numFmtId="0" fontId="62" fillId="0" borderId="3" xfId="5" applyFont="1" applyFill="1" applyBorder="1" applyAlignment="1" applyProtection="1">
      <alignment horizontal="left" vertical="center" wrapText="1" indent="6"/>
    </xf>
    <xf numFmtId="164" fontId="62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0" fontId="65" fillId="0" borderId="14" xfId="5" applyFont="1" applyFill="1" applyBorder="1" applyAlignment="1" applyProtection="1">
      <alignment horizontal="left" vertical="center" wrapText="1" indent="1"/>
    </xf>
    <xf numFmtId="0" fontId="62" fillId="0" borderId="3" xfId="5" applyFont="1" applyFill="1" applyBorder="1" applyAlignment="1" applyProtection="1">
      <alignment horizontal="left" vertical="center" wrapText="1" indent="1"/>
    </xf>
    <xf numFmtId="0" fontId="62" fillId="0" borderId="1" xfId="5" applyFont="1" applyFill="1" applyBorder="1" applyAlignment="1" applyProtection="1">
      <alignment horizontal="left" vertical="center" wrapText="1" indent="1"/>
    </xf>
    <xf numFmtId="164" fontId="65" fillId="0" borderId="34" xfId="5" applyNumberFormat="1" applyFont="1" applyFill="1" applyBorder="1" applyAlignment="1" applyProtection="1">
      <alignment horizontal="right" vertical="center" wrapText="1" indent="1"/>
    </xf>
    <xf numFmtId="164" fontId="64" fillId="0" borderId="34" xfId="0" applyNumberFormat="1" applyFont="1" applyBorder="1" applyAlignment="1" applyProtection="1">
      <alignment horizontal="right" vertical="center" wrapText="1" indent="1"/>
    </xf>
    <xf numFmtId="164" fontId="64" fillId="0" borderId="14" xfId="0" applyNumberFormat="1" applyFont="1" applyBorder="1" applyAlignment="1" applyProtection="1">
      <alignment horizontal="right" vertical="center" wrapText="1" indent="1"/>
    </xf>
    <xf numFmtId="164" fontId="64" fillId="0" borderId="48" xfId="0" applyNumberFormat="1" applyFont="1" applyBorder="1" applyAlignment="1" applyProtection="1">
      <alignment horizontal="right" vertical="center" wrapText="1" indent="1"/>
    </xf>
    <xf numFmtId="164" fontId="64" fillId="0" borderId="34" xfId="0" quotePrefix="1" applyNumberFormat="1" applyFont="1" applyBorder="1" applyAlignment="1" applyProtection="1">
      <alignment horizontal="right" vertical="center" wrapText="1" indent="1"/>
    </xf>
    <xf numFmtId="164" fontId="64" fillId="0" borderId="14" xfId="0" quotePrefix="1" applyNumberFormat="1" applyFont="1" applyBorder="1" applyAlignment="1" applyProtection="1">
      <alignment horizontal="right" vertical="center" wrapText="1" indent="1"/>
    </xf>
    <xf numFmtId="164" fontId="64" fillId="0" borderId="48" xfId="0" quotePrefix="1" applyNumberFormat="1" applyFont="1" applyBorder="1" applyAlignment="1" applyProtection="1">
      <alignment horizontal="right" vertical="center" wrapText="1" indent="1"/>
    </xf>
    <xf numFmtId="0" fontId="64" fillId="0" borderId="22" xfId="0" applyFont="1" applyBorder="1" applyAlignment="1" applyProtection="1">
      <alignment horizontal="left" vertical="center" wrapText="1" indent="1"/>
    </xf>
    <xf numFmtId="0" fontId="64" fillId="0" borderId="23" xfId="0" applyFont="1" applyBorder="1" applyAlignment="1" applyProtection="1">
      <alignment horizontal="left" vertical="center" wrapText="1" indent="1"/>
    </xf>
    <xf numFmtId="0" fontId="60" fillId="0" borderId="0" xfId="0" applyFont="1"/>
    <xf numFmtId="0" fontId="56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53" fillId="0" borderId="0" xfId="0" applyFont="1" applyFill="1" applyProtection="1">
      <protection locked="0"/>
    </xf>
    <xf numFmtId="0" fontId="66" fillId="0" borderId="0" xfId="0" applyFont="1" applyFill="1" applyProtection="1">
      <protection locked="0"/>
    </xf>
    <xf numFmtId="0" fontId="66" fillId="0" borderId="0" xfId="0" applyFont="1" applyFill="1" applyProtection="1"/>
    <xf numFmtId="0" fontId="66" fillId="0" borderId="0" xfId="0" applyFont="1" applyFill="1"/>
    <xf numFmtId="0" fontId="7" fillId="0" borderId="13" xfId="0" applyFont="1" applyFill="1" applyBorder="1" applyAlignment="1" applyProtection="1">
      <alignment horizontal="center" vertical="center" wrapText="1"/>
    </xf>
    <xf numFmtId="0" fontId="25" fillId="0" borderId="9" xfId="0" applyFont="1" applyFill="1" applyBorder="1" applyAlignment="1" applyProtection="1">
      <alignment horizontal="center" vertical="center"/>
    </xf>
    <xf numFmtId="0" fontId="25" fillId="0" borderId="3" xfId="0" applyFont="1" applyFill="1" applyBorder="1" applyAlignment="1" applyProtection="1">
      <alignment vertical="center" wrapText="1"/>
    </xf>
    <xf numFmtId="164" fontId="25" fillId="0" borderId="3" xfId="0" applyNumberFormat="1" applyFont="1" applyFill="1" applyBorder="1" applyAlignment="1" applyProtection="1">
      <alignment vertical="center"/>
      <protection locked="0"/>
    </xf>
    <xf numFmtId="164" fontId="24" fillId="0" borderId="30" xfId="0" applyNumberFormat="1" applyFont="1" applyFill="1" applyBorder="1" applyAlignment="1" applyProtection="1">
      <alignment vertical="center"/>
    </xf>
    <xf numFmtId="0" fontId="25" fillId="0" borderId="8" xfId="0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 applyProtection="1">
      <alignment vertical="center" wrapText="1"/>
    </xf>
    <xf numFmtId="164" fontId="25" fillId="0" borderId="2" xfId="0" applyNumberFormat="1" applyFont="1" applyFill="1" applyBorder="1" applyAlignment="1" applyProtection="1">
      <alignment vertical="center"/>
      <protection locked="0"/>
    </xf>
    <xf numFmtId="164" fontId="24" fillId="0" borderId="16" xfId="0" applyNumberFormat="1" applyFont="1" applyFill="1" applyBorder="1" applyAlignment="1" applyProtection="1">
      <alignment vertical="center"/>
    </xf>
    <xf numFmtId="0" fontId="25" fillId="0" borderId="10" xfId="0" applyFont="1" applyFill="1" applyBorder="1" applyAlignment="1" applyProtection="1">
      <alignment horizontal="center" vertical="center"/>
    </xf>
    <xf numFmtId="0" fontId="25" fillId="0" borderId="6" xfId="0" applyFont="1" applyFill="1" applyBorder="1" applyAlignment="1" applyProtection="1">
      <alignment vertical="center" wrapText="1"/>
    </xf>
    <xf numFmtId="164" fontId="25" fillId="0" borderId="6" xfId="0" applyNumberFormat="1" applyFont="1" applyFill="1" applyBorder="1" applyAlignment="1" applyProtection="1">
      <alignment vertical="center"/>
      <protection locked="0"/>
    </xf>
    <xf numFmtId="164" fontId="24" fillId="0" borderId="18" xfId="0" applyNumberFormat="1" applyFont="1" applyFill="1" applyBorder="1" applyAlignment="1" applyProtection="1">
      <alignment vertical="center"/>
    </xf>
    <xf numFmtId="0" fontId="24" fillId="0" borderId="13" xfId="0" applyFont="1" applyFill="1" applyBorder="1" applyAlignment="1" applyProtection="1">
      <alignment horizontal="center" vertical="center"/>
    </xf>
    <xf numFmtId="0" fontId="26" fillId="0" borderId="14" xfId="0" applyFont="1" applyFill="1" applyBorder="1" applyAlignment="1" applyProtection="1">
      <alignment vertical="center" wrapText="1"/>
    </xf>
    <xf numFmtId="164" fontId="24" fillId="0" borderId="14" xfId="0" applyNumberFormat="1" applyFont="1" applyFill="1" applyBorder="1" applyAlignment="1" applyProtection="1">
      <alignment vertical="center"/>
    </xf>
    <xf numFmtId="164" fontId="24" fillId="0" borderId="21" xfId="0" applyNumberFormat="1" applyFont="1" applyFill="1" applyBorder="1" applyAlignment="1" applyProtection="1">
      <alignment vertical="center"/>
    </xf>
    <xf numFmtId="0" fontId="4" fillId="0" borderId="0" xfId="0" applyFont="1" applyFill="1"/>
    <xf numFmtId="0" fontId="0" fillId="0" borderId="170" xfId="0" applyFill="1" applyBorder="1" applyProtection="1"/>
    <xf numFmtId="0" fontId="5" fillId="0" borderId="170" xfId="0" applyFont="1" applyFill="1" applyBorder="1" applyAlignment="1" applyProtection="1">
      <alignment horizontal="center"/>
    </xf>
    <xf numFmtId="0" fontId="0" fillId="0" borderId="0" xfId="0" applyFill="1" applyBorder="1"/>
    <xf numFmtId="0" fontId="5" fillId="0" borderId="0" xfId="0" applyFont="1" applyFill="1" applyBorder="1" applyAlignment="1">
      <alignment horizontal="center"/>
    </xf>
    <xf numFmtId="0" fontId="17" fillId="0" borderId="0" xfId="5" applyFont="1" applyFill="1" applyBorder="1" applyAlignment="1" applyProtection="1">
      <alignment horizontal="left" vertical="center" wrapText="1" indent="1"/>
    </xf>
    <xf numFmtId="0" fontId="17" fillId="0" borderId="0" xfId="5" applyFont="1" applyFill="1" applyBorder="1" applyAlignment="1" applyProtection="1">
      <alignment vertical="center" wrapText="1"/>
    </xf>
    <xf numFmtId="164" fontId="17" fillId="0" borderId="0" xfId="5" applyNumberFormat="1" applyFont="1" applyFill="1" applyBorder="1" applyAlignment="1" applyProtection="1">
      <alignment horizontal="right" vertical="center" wrapText="1" indent="1"/>
    </xf>
    <xf numFmtId="0" fontId="23" fillId="0" borderId="0" xfId="0" applyFont="1" applyBorder="1" applyAlignment="1" applyProtection="1">
      <alignment horizontal="left" vertical="center" wrapText="1" indent="1"/>
    </xf>
    <xf numFmtId="0" fontId="21" fillId="0" borderId="0" xfId="0" applyFont="1" applyBorder="1" applyAlignment="1" applyProtection="1">
      <alignment horizontal="left" vertical="center" wrapText="1" indent="1"/>
    </xf>
    <xf numFmtId="164" fontId="21" fillId="0" borderId="0" xfId="0" quotePrefix="1" applyNumberFormat="1" applyFont="1" applyBorder="1" applyAlignment="1" applyProtection="1">
      <alignment horizontal="right" vertical="center" wrapText="1" indent="1"/>
    </xf>
    <xf numFmtId="164" fontId="25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49" fontId="24" fillId="0" borderId="7" xfId="0" applyNumberFormat="1" applyFont="1" applyFill="1" applyBorder="1" applyAlignment="1" applyProtection="1">
      <alignment horizontal="center" vertical="center" wrapText="1"/>
    </xf>
    <xf numFmtId="49" fontId="25" fillId="0" borderId="10" xfId="0" applyNumberFormat="1" applyFont="1" applyFill="1" applyBorder="1" applyAlignment="1" applyProtection="1">
      <alignment horizontal="center" vertical="center" wrapText="1"/>
    </xf>
    <xf numFmtId="164" fontId="2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49" fontId="25" fillId="0" borderId="13" xfId="0" applyNumberFormat="1" applyFont="1" applyFill="1" applyBorder="1" applyAlignment="1" applyProtection="1">
      <alignment horizontal="center" vertical="center" wrapText="1"/>
    </xf>
    <xf numFmtId="164" fontId="2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5" xfId="0" applyFont="1" applyBorder="1" applyAlignment="1" applyProtection="1">
      <alignment horizontal="center" vertical="center" wrapText="1"/>
    </xf>
    <xf numFmtId="0" fontId="24" fillId="0" borderId="19" xfId="5" applyFont="1" applyFill="1" applyBorder="1" applyAlignment="1" applyProtection="1">
      <alignment horizontal="left" vertical="center" wrapText="1" indent="1"/>
    </xf>
    <xf numFmtId="164" fontId="24" fillId="0" borderId="168" xfId="0" applyNumberFormat="1" applyFont="1" applyFill="1" applyBorder="1" applyAlignment="1" applyProtection="1">
      <alignment horizontal="right" vertical="center" wrapText="1" indent="1"/>
    </xf>
    <xf numFmtId="0" fontId="25" fillId="0" borderId="4" xfId="5" applyFont="1" applyFill="1" applyBorder="1" applyAlignment="1" applyProtection="1">
      <alignment horizontal="left" vertical="center" wrapText="1" indent="1"/>
    </xf>
    <xf numFmtId="164" fontId="2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49" fontId="25" fillId="0" borderId="12" xfId="0" applyNumberFormat="1" applyFont="1" applyFill="1" applyBorder="1" applyAlignment="1" applyProtection="1">
      <alignment horizontal="center" vertical="center" wrapText="1"/>
    </xf>
    <xf numFmtId="164" fontId="24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49" fontId="24" fillId="0" borderId="13" xfId="0" applyNumberFormat="1" applyFont="1" applyFill="1" applyBorder="1" applyAlignment="1" applyProtection="1">
      <alignment horizontal="center" vertical="center" wrapText="1"/>
    </xf>
    <xf numFmtId="0" fontId="24" fillId="0" borderId="142" xfId="5" applyFont="1" applyFill="1" applyBorder="1" applyAlignment="1" applyProtection="1">
      <alignment horizontal="left" vertical="center" wrapText="1" indent="1"/>
    </xf>
    <xf numFmtId="0" fontId="24" fillId="0" borderId="1" xfId="5" applyFont="1" applyFill="1" applyBorder="1" applyAlignment="1" applyProtection="1">
      <alignment horizontal="left" vertical="center" wrapText="1" indent="1"/>
    </xf>
    <xf numFmtId="164" fontId="2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" xfId="5" applyFont="1" applyFill="1" applyBorder="1" applyAlignment="1" applyProtection="1">
      <alignment horizontal="left" vertical="center" wrapText="1" indent="1"/>
    </xf>
    <xf numFmtId="164" fontId="25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41" xfId="5" applyFont="1" applyFill="1" applyBorder="1" applyAlignment="1" applyProtection="1">
      <alignment horizontal="left" vertical="center" wrapText="1" indent="1"/>
    </xf>
    <xf numFmtId="0" fontId="17" fillId="0" borderId="33" xfId="0" applyFont="1" applyFill="1" applyBorder="1" applyAlignment="1" applyProtection="1">
      <alignment horizontal="center" vertical="center" wrapText="1"/>
    </xf>
    <xf numFmtId="164" fontId="17" fillId="0" borderId="25" xfId="0" applyNumberFormat="1" applyFont="1" applyFill="1" applyBorder="1" applyAlignment="1" applyProtection="1">
      <alignment horizontal="right" vertical="center" wrapText="1" indent="1"/>
    </xf>
    <xf numFmtId="0" fontId="27" fillId="0" borderId="103" xfId="0" applyFont="1" applyFill="1" applyBorder="1" applyAlignment="1" applyProtection="1">
      <alignment horizontal="right" vertical="center" wrapText="1"/>
    </xf>
    <xf numFmtId="0" fontId="7" fillId="0" borderId="37" xfId="0" applyFont="1" applyFill="1" applyBorder="1" applyAlignment="1" applyProtection="1">
      <alignment vertical="center" wrapText="1"/>
    </xf>
    <xf numFmtId="0" fontId="7" fillId="0" borderId="52" xfId="0" applyFont="1" applyFill="1" applyBorder="1" applyAlignment="1" applyProtection="1">
      <alignment horizontal="left" vertical="center" wrapText="1"/>
    </xf>
    <xf numFmtId="0" fontId="24" fillId="0" borderId="23" xfId="5" applyFont="1" applyFill="1" applyBorder="1" applyAlignment="1" applyProtection="1">
      <alignment horizontal="left" vertical="center" wrapText="1" indent="1"/>
    </xf>
    <xf numFmtId="0" fontId="23" fillId="0" borderId="14" xfId="0" applyFont="1" applyBorder="1" applyAlignment="1" applyProtection="1">
      <alignment vertical="center" wrapText="1"/>
    </xf>
    <xf numFmtId="0" fontId="22" fillId="0" borderId="2" xfId="0" quotePrefix="1" applyFont="1" applyBorder="1" applyAlignment="1" applyProtection="1">
      <alignment horizontal="left" wrapText="1" indent="1"/>
    </xf>
    <xf numFmtId="164" fontId="29" fillId="0" borderId="36" xfId="5" applyNumberFormat="1" applyFont="1" applyFill="1" applyBorder="1" applyAlignment="1" applyProtection="1">
      <alignment horizontal="left" vertical="center"/>
    </xf>
    <xf numFmtId="164" fontId="29" fillId="0" borderId="36" xfId="5" applyNumberFormat="1" applyFont="1" applyFill="1" applyBorder="1" applyAlignment="1" applyProtection="1">
      <alignment horizontal="left"/>
    </xf>
    <xf numFmtId="164" fontId="18" fillId="0" borderId="57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4" xfId="5" applyNumberFormat="1" applyFont="1" applyFill="1" applyBorder="1" applyAlignment="1" applyProtection="1">
      <alignment horizontal="right" vertical="center" wrapText="1" indent="1"/>
    </xf>
    <xf numFmtId="164" fontId="18" fillId="0" borderId="56" xfId="5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34" xfId="5" applyFont="1" applyFill="1" applyBorder="1" applyAlignment="1" applyProtection="1">
      <alignment horizontal="center" vertical="center" wrapText="1"/>
    </xf>
    <xf numFmtId="0" fontId="21" fillId="0" borderId="143" xfId="0" applyFont="1" applyBorder="1" applyAlignment="1" applyProtection="1">
      <alignment horizontal="left" vertical="center" wrapText="1" indent="1"/>
    </xf>
    <xf numFmtId="0" fontId="7" fillId="0" borderId="0" xfId="5" applyFont="1" applyFill="1" applyBorder="1" applyAlignment="1" applyProtection="1">
      <alignment horizontal="center" vertical="center" wrapText="1"/>
    </xf>
    <xf numFmtId="0" fontId="17" fillId="0" borderId="0" xfId="5" applyFont="1" applyFill="1" applyBorder="1" applyAlignment="1" applyProtection="1">
      <alignment horizontal="center" vertical="center" wrapText="1"/>
    </xf>
    <xf numFmtId="164" fontId="18" fillId="0" borderId="0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0" xfId="5" applyNumberFormat="1" applyFont="1" applyFill="1" applyBorder="1" applyAlignment="1" applyProtection="1">
      <alignment horizontal="right" vertical="center" wrapText="1" indent="1"/>
    </xf>
    <xf numFmtId="164" fontId="18" fillId="0" borderId="0" xfId="5" applyNumberFormat="1" applyFont="1" applyFill="1" applyBorder="1" applyAlignment="1" applyProtection="1">
      <alignment horizontal="right" vertical="center" wrapText="1" indent="1"/>
    </xf>
    <xf numFmtId="164" fontId="25" fillId="0" borderId="0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0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5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8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4" xfId="0" quotePrefix="1" applyNumberFormat="1" applyFont="1" applyBorder="1" applyAlignment="1" applyProtection="1">
      <alignment horizontal="right" vertical="center" wrapText="1" indent="1"/>
    </xf>
    <xf numFmtId="164" fontId="23" fillId="0" borderId="0" xfId="0" applyNumberFormat="1" applyFont="1" applyBorder="1" applyAlignment="1" applyProtection="1">
      <alignment horizontal="right" vertical="center" wrapText="1" indent="1"/>
    </xf>
    <xf numFmtId="164" fontId="24" fillId="0" borderId="43" xfId="5" applyNumberFormat="1" applyFont="1" applyFill="1" applyBorder="1" applyAlignment="1" applyProtection="1">
      <alignment horizontal="right" vertical="center" wrapText="1" indent="1"/>
    </xf>
    <xf numFmtId="164" fontId="23" fillId="0" borderId="43" xfId="0" applyNumberFormat="1" applyFont="1" applyBorder="1" applyAlignment="1" applyProtection="1">
      <alignment horizontal="right" vertical="center" wrapText="1" indent="1"/>
    </xf>
    <xf numFmtId="0" fontId="7" fillId="0" borderId="48" xfId="5" applyFont="1" applyFill="1" applyBorder="1" applyAlignment="1" applyProtection="1">
      <alignment horizontal="center" vertical="center" wrapText="1"/>
    </xf>
    <xf numFmtId="0" fontId="17" fillId="0" borderId="48" xfId="5" applyFont="1" applyFill="1" applyBorder="1" applyAlignment="1" applyProtection="1">
      <alignment horizontal="center" vertical="center" wrapText="1"/>
    </xf>
    <xf numFmtId="164" fontId="17" fillId="0" borderId="19" xfId="5" applyNumberFormat="1" applyFont="1" applyFill="1" applyBorder="1" applyAlignment="1" applyProtection="1">
      <alignment horizontal="right" vertical="center" wrapText="1" indent="1"/>
    </xf>
    <xf numFmtId="164" fontId="3" fillId="0" borderId="5" xfId="0" applyNumberFormat="1" applyFont="1" applyFill="1" applyBorder="1" applyAlignment="1" applyProtection="1">
      <alignment vertical="center" wrapText="1"/>
      <protection locked="0"/>
    </xf>
    <xf numFmtId="164" fontId="0" fillId="0" borderId="3" xfId="0" applyNumberFormat="1" applyFill="1" applyBorder="1" applyAlignment="1">
      <alignment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 applyProtection="1">
      <alignment vertical="center" wrapText="1"/>
      <protection locked="0"/>
    </xf>
    <xf numFmtId="164" fontId="3" fillId="0" borderId="11" xfId="0" applyNumberFormat="1" applyFont="1" applyFill="1" applyBorder="1" applyAlignment="1" applyProtection="1">
      <alignment horizontal="left" vertical="center" wrapText="1"/>
      <protection locked="0"/>
    </xf>
    <xf numFmtId="164" fontId="3" fillId="0" borderId="4" xfId="0" applyNumberFormat="1" applyFont="1" applyFill="1" applyBorder="1" applyAlignment="1" applyProtection="1">
      <alignment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12" xfId="0" applyNumberFormat="1" applyFont="1" applyFill="1" applyBorder="1" applyAlignment="1" applyProtection="1">
      <alignment horizontal="left" vertical="center" wrapText="1"/>
      <protection locked="0"/>
    </xf>
    <xf numFmtId="164" fontId="3" fillId="0" borderId="31" xfId="0" applyNumberFormat="1" applyFont="1" applyFill="1" applyBorder="1" applyAlignment="1" applyProtection="1">
      <alignment vertical="center" wrapText="1"/>
      <protection locked="0"/>
    </xf>
    <xf numFmtId="49" fontId="3" fillId="0" borderId="31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13" xfId="0" applyNumberFormat="1" applyFont="1" applyFill="1" applyBorder="1" applyAlignment="1" applyProtection="1">
      <alignment horizontal="left" vertical="center" wrapText="1"/>
      <protection locked="0"/>
    </xf>
    <xf numFmtId="164" fontId="19" fillId="0" borderId="43" xfId="0" applyNumberFormat="1" applyFont="1" applyFill="1" applyBorder="1" applyAlignment="1" applyProtection="1">
      <alignment vertical="center" wrapText="1"/>
      <protection locked="0"/>
    </xf>
    <xf numFmtId="164" fontId="19" fillId="0" borderId="14" xfId="0" applyNumberFormat="1" applyFont="1" applyFill="1" applyBorder="1" applyAlignment="1" applyProtection="1">
      <alignment vertical="center" wrapText="1"/>
      <protection locked="0"/>
    </xf>
    <xf numFmtId="164" fontId="10" fillId="0" borderId="10" xfId="0" applyNumberFormat="1" applyFont="1" applyFill="1" applyBorder="1" applyAlignment="1" applyProtection="1">
      <alignment horizontal="left" vertical="center" wrapText="1"/>
      <protection locked="0"/>
    </xf>
    <xf numFmtId="164" fontId="10" fillId="0" borderId="9" xfId="0" applyNumberFormat="1" applyFont="1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vertical="center" wrapText="1"/>
    </xf>
    <xf numFmtId="164" fontId="18" fillId="0" borderId="17" xfId="5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43" xfId="0" quotePrefix="1" applyNumberFormat="1" applyFont="1" applyBorder="1" applyAlignment="1" applyProtection="1">
      <alignment horizontal="right" vertical="center" wrapText="1" indent="1"/>
    </xf>
    <xf numFmtId="164" fontId="17" fillId="0" borderId="34" xfId="5" applyNumberFormat="1" applyFont="1" applyFill="1" applyBorder="1" applyAlignment="1" applyProtection="1">
      <alignment vertical="center" wrapText="1"/>
    </xf>
    <xf numFmtId="0" fontId="22" fillId="0" borderId="3" xfId="0" applyFont="1" applyBorder="1" applyAlignment="1" applyProtection="1">
      <alignment horizontal="left" indent="1"/>
    </xf>
    <xf numFmtId="0" fontId="22" fillId="0" borderId="2" xfId="0" applyFont="1" applyBorder="1" applyAlignment="1" applyProtection="1">
      <alignment horizontal="left" indent="1"/>
    </xf>
    <xf numFmtId="164" fontId="24" fillId="0" borderId="143" xfId="5" applyNumberFormat="1" applyFont="1" applyFill="1" applyBorder="1" applyAlignment="1" applyProtection="1">
      <alignment horizontal="right" vertical="center" wrapText="1" indent="1"/>
    </xf>
    <xf numFmtId="164" fontId="21" fillId="0" borderId="25" xfId="0" quotePrefix="1" applyNumberFormat="1" applyFont="1" applyBorder="1" applyAlignment="1" applyProtection="1">
      <alignment horizontal="right" vertical="center" wrapText="1" indent="1"/>
    </xf>
    <xf numFmtId="164" fontId="21" fillId="0" borderId="103" xfId="0" quotePrefix="1" applyNumberFormat="1" applyFont="1" applyBorder="1" applyAlignment="1" applyProtection="1">
      <alignment horizontal="right" vertical="center" wrapText="1" indent="1"/>
    </xf>
    <xf numFmtId="0" fontId="21" fillId="0" borderId="103" xfId="0" applyFont="1" applyBorder="1" applyAlignment="1" applyProtection="1">
      <alignment horizontal="left" vertical="center" wrapText="1" indent="1"/>
    </xf>
    <xf numFmtId="164" fontId="17" fillId="0" borderId="14" xfId="0" applyNumberFormat="1" applyFont="1" applyFill="1" applyBorder="1" applyAlignment="1" applyProtection="1">
      <alignment horizontal="center" vertical="center" wrapText="1"/>
    </xf>
    <xf numFmtId="164" fontId="26" fillId="0" borderId="43" xfId="0" applyNumberFormat="1" applyFont="1" applyFill="1" applyBorder="1" applyAlignment="1" applyProtection="1">
      <alignment horizontal="right" vertical="center" wrapText="1" indent="1"/>
    </xf>
    <xf numFmtId="164" fontId="26" fillId="0" borderId="21" xfId="0" applyNumberFormat="1" applyFont="1" applyFill="1" applyBorder="1" applyAlignment="1" applyProtection="1">
      <alignment horizontal="right" vertical="center" wrapText="1" indent="1"/>
    </xf>
    <xf numFmtId="164" fontId="26" fillId="0" borderId="48" xfId="0" applyNumberFormat="1" applyFont="1" applyFill="1" applyBorder="1" applyAlignment="1" applyProtection="1">
      <alignment horizontal="right" vertical="center" wrapText="1" indent="1"/>
    </xf>
    <xf numFmtId="164" fontId="24" fillId="0" borderId="43" xfId="0" applyNumberFormat="1" applyFont="1" applyFill="1" applyBorder="1" applyAlignment="1" applyProtection="1">
      <alignment horizontal="right" vertical="center" wrapText="1" indent="1"/>
    </xf>
    <xf numFmtId="164" fontId="24" fillId="0" borderId="34" xfId="0" applyNumberFormat="1" applyFont="1" applyFill="1" applyBorder="1" applyAlignment="1" applyProtection="1">
      <alignment horizontal="right" vertical="center" wrapText="1" indent="1"/>
    </xf>
    <xf numFmtId="164" fontId="27" fillId="0" borderId="29" xfId="0" applyNumberFormat="1" applyFont="1" applyFill="1" applyBorder="1" applyAlignment="1" applyProtection="1">
      <alignment horizontal="left" vertical="center" wrapText="1" indent="1"/>
    </xf>
    <xf numFmtId="164" fontId="27" fillId="0" borderId="109" xfId="0" applyNumberFormat="1" applyFont="1" applyFill="1" applyBorder="1" applyAlignment="1" applyProtection="1">
      <alignment horizontal="left" vertical="center" wrapText="1" indent="1"/>
    </xf>
    <xf numFmtId="164" fontId="27" fillId="0" borderId="103" xfId="0" applyNumberFormat="1" applyFont="1" applyFill="1" applyBorder="1" applyAlignment="1" applyProtection="1">
      <alignment horizontal="left" vertical="center" wrapText="1" indent="1"/>
    </xf>
    <xf numFmtId="0" fontId="24" fillId="0" borderId="143" xfId="5" applyFont="1" applyFill="1" applyBorder="1" applyAlignment="1" applyProtection="1">
      <alignment horizontal="left" vertical="center" wrapText="1" indent="1"/>
    </xf>
    <xf numFmtId="164" fontId="26" fillId="0" borderId="14" xfId="0" applyNumberFormat="1" applyFont="1" applyFill="1" applyBorder="1" applyAlignment="1" applyProtection="1">
      <alignment horizontal="right" vertical="center" wrapText="1" indent="1"/>
    </xf>
    <xf numFmtId="164" fontId="26" fillId="0" borderId="14" xfId="0" quotePrefix="1" applyNumberFormat="1" applyFont="1" applyFill="1" applyBorder="1" applyAlignment="1" applyProtection="1">
      <alignment horizontal="right" vertical="center" wrapText="1" indent="1"/>
    </xf>
    <xf numFmtId="0" fontId="5" fillId="0" borderId="36" xfId="0" applyFont="1" applyFill="1" applyBorder="1" applyAlignment="1" applyProtection="1">
      <alignment horizontal="center" vertical="center"/>
    </xf>
    <xf numFmtId="0" fontId="5" fillId="0" borderId="36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36" xfId="0" applyFont="1" applyFill="1" applyBorder="1" applyAlignment="1" applyProtection="1">
      <alignment horizontal="right"/>
    </xf>
    <xf numFmtId="3" fontId="0" fillId="0" borderId="0" xfId="0" applyNumberForma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164" fontId="18" fillId="0" borderId="164" xfId="5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6" xfId="5" applyFont="1" applyFill="1" applyBorder="1" applyAlignment="1" applyProtection="1">
      <alignment horizontal="left" vertical="center" wrapText="1" indent="1"/>
    </xf>
    <xf numFmtId="0" fontId="18" fillId="0" borderId="18" xfId="5" applyFont="1" applyFill="1" applyBorder="1" applyAlignment="1" applyProtection="1">
      <alignment horizontal="left" vertical="center" wrapText="1" indent="1"/>
    </xf>
    <xf numFmtId="0" fontId="18" fillId="0" borderId="18" xfId="5" applyFont="1" applyFill="1" applyBorder="1" applyAlignment="1" applyProtection="1">
      <alignment horizontal="left" indent="6"/>
    </xf>
    <xf numFmtId="0" fontId="18" fillId="0" borderId="18" xfId="5" applyFont="1" applyFill="1" applyBorder="1" applyAlignment="1" applyProtection="1">
      <alignment horizontal="left" vertical="center" wrapText="1" indent="6"/>
    </xf>
    <xf numFmtId="0" fontId="18" fillId="0" borderId="32" xfId="5" applyFont="1" applyFill="1" applyBorder="1" applyAlignment="1" applyProtection="1">
      <alignment horizontal="left" vertical="center" wrapText="1" indent="6"/>
    </xf>
    <xf numFmtId="0" fontId="18" fillId="0" borderId="30" xfId="5" applyFont="1" applyFill="1" applyBorder="1" applyAlignment="1" applyProtection="1">
      <alignment horizontal="center" vertical="center" wrapText="1"/>
    </xf>
    <xf numFmtId="0" fontId="18" fillId="0" borderId="17" xfId="5" applyFont="1" applyFill="1" applyBorder="1" applyAlignment="1" applyProtection="1">
      <alignment horizontal="left" vertical="center" wrapText="1" indent="1"/>
    </xf>
    <xf numFmtId="0" fontId="22" fillId="0" borderId="18" xfId="0" applyFont="1" applyBorder="1" applyAlignment="1" applyProtection="1">
      <alignment horizontal="left" vertical="center" wrapText="1" indent="1"/>
    </xf>
    <xf numFmtId="0" fontId="22" fillId="0" borderId="16" xfId="0" applyFont="1" applyBorder="1" applyAlignment="1" applyProtection="1">
      <alignment horizontal="left" vertical="center" wrapText="1" indent="1"/>
    </xf>
    <xf numFmtId="0" fontId="18" fillId="0" borderId="30" xfId="5" applyFont="1" applyFill="1" applyBorder="1" applyAlignment="1" applyProtection="1">
      <alignment horizontal="left" vertical="center" wrapText="1" indent="6"/>
    </xf>
    <xf numFmtId="0" fontId="18" fillId="0" borderId="16" xfId="5" applyFont="1" applyFill="1" applyBorder="1" applyAlignment="1" applyProtection="1">
      <alignment horizontal="left" vertical="center" wrapText="1" indent="6"/>
    </xf>
    <xf numFmtId="0" fontId="24" fillId="0" borderId="21" xfId="5" applyFont="1" applyFill="1" applyBorder="1" applyAlignment="1" applyProtection="1">
      <alignment horizontal="left" vertical="center" wrapText="1" indent="1"/>
    </xf>
    <xf numFmtId="0" fontId="18" fillId="0" borderId="30" xfId="5" applyFont="1" applyFill="1" applyBorder="1" applyAlignment="1" applyProtection="1">
      <alignment horizontal="left" vertical="center" wrapText="1" indent="1"/>
    </xf>
    <xf numFmtId="0" fontId="18" fillId="0" borderId="20" xfId="5" applyFont="1" applyFill="1" applyBorder="1" applyAlignment="1" applyProtection="1">
      <alignment horizontal="left" vertical="center" wrapText="1" indent="1"/>
    </xf>
    <xf numFmtId="0" fontId="18" fillId="0" borderId="24" xfId="5" applyFont="1" applyFill="1" applyBorder="1" applyAlignment="1" applyProtection="1">
      <alignment horizontal="left" vertical="center" wrapText="1" indent="1"/>
    </xf>
    <xf numFmtId="0" fontId="24" fillId="0" borderId="21" xfId="5" applyFont="1" applyFill="1" applyBorder="1" applyAlignment="1" applyProtection="1">
      <alignment horizontal="center" vertical="center" wrapText="1"/>
    </xf>
    <xf numFmtId="0" fontId="24" fillId="0" borderId="24" xfId="5" applyFont="1" applyFill="1" applyBorder="1" applyAlignment="1" applyProtection="1">
      <alignment horizontal="center" vertical="center" wrapText="1"/>
    </xf>
    <xf numFmtId="164" fontId="17" fillId="0" borderId="168" xfId="5" applyNumberFormat="1" applyFont="1" applyFill="1" applyBorder="1" applyAlignment="1" applyProtection="1">
      <alignment horizontal="right" vertical="center" wrapText="1" indent="1"/>
    </xf>
    <xf numFmtId="0" fontId="35" fillId="0" borderId="141" xfId="0" applyFont="1" applyFill="1" applyBorder="1" applyAlignment="1" applyProtection="1">
      <alignment horizontal="left" vertical="center" wrapText="1"/>
    </xf>
    <xf numFmtId="0" fontId="35" fillId="0" borderId="36" xfId="0" applyFont="1" applyFill="1" applyBorder="1" applyAlignment="1" applyProtection="1">
      <alignment vertical="center" wrapText="1"/>
    </xf>
    <xf numFmtId="0" fontId="35" fillId="0" borderId="36" xfId="0" applyFont="1" applyFill="1" applyBorder="1" applyAlignment="1" applyProtection="1">
      <alignment horizontal="right" vertical="center" wrapText="1" indent="1"/>
    </xf>
    <xf numFmtId="0" fontId="0" fillId="0" borderId="49" xfId="0" applyFill="1" applyBorder="1" applyAlignment="1">
      <alignment vertical="center" wrapText="1"/>
    </xf>
    <xf numFmtId="0" fontId="67" fillId="0" borderId="51" xfId="0" applyFont="1" applyFill="1" applyBorder="1"/>
    <xf numFmtId="3" fontId="67" fillId="0" borderId="0" xfId="0" applyNumberFormat="1" applyFont="1" applyFill="1" applyBorder="1"/>
    <xf numFmtId="0" fontId="67" fillId="0" borderId="0" xfId="0" applyFont="1" applyBorder="1"/>
    <xf numFmtId="165" fontId="38" fillId="0" borderId="0" xfId="0" applyNumberFormat="1" applyFont="1" applyBorder="1"/>
    <xf numFmtId="165" fontId="38" fillId="0" borderId="138" xfId="0" applyNumberFormat="1" applyFont="1" applyBorder="1"/>
    <xf numFmtId="0" fontId="38" fillId="0" borderId="35" xfId="0" applyFont="1" applyBorder="1"/>
    <xf numFmtId="3" fontId="23" fillId="0" borderId="143" xfId="0" applyNumberFormat="1" applyFont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vertical="center"/>
    </xf>
    <xf numFmtId="164" fontId="0" fillId="0" borderId="4" xfId="0" applyNumberFormat="1" applyFill="1" applyBorder="1" applyAlignment="1">
      <alignment vertical="center" wrapText="1"/>
    </xf>
    <xf numFmtId="0" fontId="25" fillId="0" borderId="1" xfId="0" applyFont="1" applyBorder="1" applyAlignment="1" applyProtection="1">
      <alignment horizontal="left" vertical="center" indent="1"/>
      <protection locked="0"/>
    </xf>
    <xf numFmtId="0" fontId="25" fillId="0" borderId="9" xfId="0" applyFont="1" applyBorder="1" applyAlignment="1" applyProtection="1">
      <alignment horizontal="right" vertical="center" indent="1"/>
    </xf>
    <xf numFmtId="0" fontId="25" fillId="0" borderId="12" xfId="0" applyFont="1" applyBorder="1" applyAlignment="1" applyProtection="1">
      <alignment horizontal="right" vertical="center" indent="1"/>
    </xf>
    <xf numFmtId="0" fontId="25" fillId="0" borderId="31" xfId="0" applyFont="1" applyBorder="1" applyAlignment="1" applyProtection="1">
      <alignment horizontal="left" vertical="center" indent="1"/>
      <protection locked="0"/>
    </xf>
    <xf numFmtId="0" fontId="25" fillId="0" borderId="23" xfId="0" applyFont="1" applyBorder="1" applyAlignment="1" applyProtection="1">
      <alignment horizontal="left" vertical="center" indent="1"/>
      <protection locked="0"/>
    </xf>
    <xf numFmtId="0" fontId="0" fillId="0" borderId="0" xfId="0" applyFill="1" applyAlignment="1" applyProtection="1">
      <alignment horizontal="left" vertical="center" wrapText="1"/>
    </xf>
    <xf numFmtId="164" fontId="6" fillId="0" borderId="0" xfId="5" applyNumberFormat="1" applyFont="1" applyFill="1" applyBorder="1" applyAlignment="1" applyProtection="1">
      <alignment horizontal="center" vertical="center"/>
    </xf>
    <xf numFmtId="3" fontId="25" fillId="0" borderId="2" xfId="0" applyNumberFormat="1" applyFont="1" applyBorder="1" applyAlignment="1" applyProtection="1">
      <alignment horizontal="right" vertical="center" indent="1"/>
      <protection locked="0"/>
    </xf>
    <xf numFmtId="3" fontId="25" fillId="0" borderId="55" xfId="0" applyNumberFormat="1" applyFont="1" applyBorder="1" applyAlignment="1" applyProtection="1">
      <alignment horizontal="right" vertical="center" indent="1"/>
      <protection locked="0"/>
    </xf>
    <xf numFmtId="3" fontId="25" fillId="0" borderId="46" xfId="0" applyNumberFormat="1" applyFont="1" applyBorder="1" applyAlignment="1" applyProtection="1">
      <alignment horizontal="right" vertical="center" indent="1"/>
      <protection locked="0"/>
    </xf>
    <xf numFmtId="3" fontId="25" fillId="0" borderId="57" xfId="0" applyNumberFormat="1" applyFont="1" applyBorder="1" applyAlignment="1" applyProtection="1">
      <alignment horizontal="right" vertical="center" indent="1"/>
      <protection locked="0"/>
    </xf>
    <xf numFmtId="3" fontId="25" fillId="0" borderId="56" xfId="0" applyNumberFormat="1" applyFont="1" applyBorder="1" applyAlignment="1" applyProtection="1">
      <alignment horizontal="right" vertical="center" indent="1"/>
      <protection locked="0"/>
    </xf>
    <xf numFmtId="3" fontId="25" fillId="0" borderId="45" xfId="0" applyNumberFormat="1" applyFont="1" applyBorder="1" applyAlignment="1" applyProtection="1">
      <alignment horizontal="right" vertical="center" indent="1"/>
      <protection locked="0"/>
    </xf>
    <xf numFmtId="3" fontId="27" fillId="0" borderId="34" xfId="0" applyNumberFormat="1" applyFont="1" applyFill="1" applyBorder="1" applyAlignment="1" applyProtection="1">
      <alignment horizontal="right" vertical="center" indent="1"/>
    </xf>
    <xf numFmtId="3" fontId="25" fillId="0" borderId="164" xfId="0" applyNumberFormat="1" applyFont="1" applyBorder="1" applyAlignment="1" applyProtection="1">
      <alignment horizontal="right" vertical="center" indent="1"/>
      <protection locked="0"/>
    </xf>
    <xf numFmtId="3" fontId="25" fillId="0" borderId="44" xfId="0" applyNumberFormat="1" applyFont="1" applyBorder="1" applyAlignment="1" applyProtection="1">
      <alignment horizontal="right" vertical="center" indent="1"/>
      <protection locked="0"/>
    </xf>
    <xf numFmtId="3" fontId="25" fillId="0" borderId="53" xfId="0" applyNumberFormat="1" applyFont="1" applyBorder="1" applyAlignment="1" applyProtection="1">
      <alignment horizontal="right" vertical="center" indent="1"/>
      <protection locked="0"/>
    </xf>
    <xf numFmtId="3" fontId="25" fillId="0" borderId="49" xfId="0" applyNumberFormat="1" applyFont="1" applyBorder="1" applyAlignment="1" applyProtection="1">
      <alignment horizontal="right" vertical="center" indent="1"/>
      <protection locked="0"/>
    </xf>
    <xf numFmtId="3" fontId="25" fillId="0" borderId="169" xfId="0" applyNumberFormat="1" applyFont="1" applyBorder="1" applyAlignment="1" applyProtection="1">
      <alignment horizontal="right" vertical="center" indent="1"/>
      <protection locked="0"/>
    </xf>
    <xf numFmtId="3" fontId="27" fillId="0" borderId="48" xfId="0" applyNumberFormat="1" applyFont="1" applyFill="1" applyBorder="1" applyAlignment="1" applyProtection="1">
      <alignment horizontal="right" vertical="center" indent="1"/>
    </xf>
    <xf numFmtId="3" fontId="25" fillId="0" borderId="3" xfId="0" applyNumberFormat="1" applyFont="1" applyBorder="1" applyAlignment="1" applyProtection="1">
      <alignment horizontal="right" vertical="center" indent="1"/>
      <protection locked="0"/>
    </xf>
    <xf numFmtId="0" fontId="27" fillId="0" borderId="13" xfId="0" applyFont="1" applyBorder="1" applyAlignment="1" applyProtection="1">
      <alignment horizontal="center" vertical="center" wrapText="1"/>
    </xf>
    <xf numFmtId="0" fontId="27" fillId="0" borderId="14" xfId="0" applyFont="1" applyBorder="1" applyAlignment="1" applyProtection="1">
      <alignment horizontal="center" vertical="center"/>
    </xf>
    <xf numFmtId="0" fontId="27" fillId="0" borderId="34" xfId="0" applyFont="1" applyBorder="1" applyAlignment="1" applyProtection="1">
      <alignment horizontal="center" vertical="center" wrapText="1"/>
    </xf>
    <xf numFmtId="0" fontId="27" fillId="0" borderId="14" xfId="0" applyFont="1" applyBorder="1" applyAlignment="1" applyProtection="1">
      <alignment horizontal="center" vertical="center" wrapText="1"/>
    </xf>
    <xf numFmtId="0" fontId="27" fillId="0" borderId="48" xfId="0" applyFont="1" applyBorder="1" applyAlignment="1" applyProtection="1">
      <alignment horizontal="center" vertical="center" wrapText="1"/>
    </xf>
    <xf numFmtId="3" fontId="25" fillId="0" borderId="6" xfId="0" applyNumberFormat="1" applyFont="1" applyBorder="1" applyAlignment="1" applyProtection="1">
      <alignment horizontal="right" vertical="center" indent="1"/>
      <protection locked="0"/>
    </xf>
    <xf numFmtId="3" fontId="25" fillId="0" borderId="40" xfId="0" applyNumberFormat="1" applyFont="1" applyBorder="1" applyAlignment="1" applyProtection="1">
      <alignment horizontal="right" vertical="center" indent="1"/>
      <protection locked="0"/>
    </xf>
    <xf numFmtId="3" fontId="27" fillId="0" borderId="14" xfId="0" applyNumberFormat="1" applyFont="1" applyFill="1" applyBorder="1" applyAlignment="1" applyProtection="1">
      <alignment horizontal="right" vertical="center" indent="1"/>
    </xf>
    <xf numFmtId="3" fontId="25" fillId="0" borderId="4" xfId="0" applyNumberFormat="1" applyFont="1" applyBorder="1" applyAlignment="1" applyProtection="1">
      <alignment horizontal="right" vertical="center" indent="1"/>
      <protection locked="0"/>
    </xf>
    <xf numFmtId="3" fontId="25" fillId="0" borderId="31" xfId="0" applyNumberFormat="1" applyFont="1" applyBorder="1" applyAlignment="1" applyProtection="1">
      <alignment horizontal="right" vertical="center" indent="1"/>
      <protection locked="0"/>
    </xf>
    <xf numFmtId="0" fontId="27" fillId="0" borderId="25" xfId="0" applyFont="1" applyBorder="1" applyAlignment="1">
      <alignment horizontal="center" vertical="center"/>
    </xf>
    <xf numFmtId="3" fontId="21" fillId="0" borderId="103" xfId="0" applyNumberFormat="1" applyFont="1" applyBorder="1" applyAlignment="1" applyProtection="1">
      <alignment horizontal="left" vertical="center" wrapText="1" indent="1"/>
    </xf>
    <xf numFmtId="164" fontId="17" fillId="0" borderId="14" xfId="5" applyNumberFormat="1" applyFont="1" applyFill="1" applyBorder="1" applyAlignment="1" applyProtection="1">
      <alignment vertical="center" wrapText="1"/>
    </xf>
    <xf numFmtId="164" fontId="17" fillId="0" borderId="21" xfId="5" applyNumberFormat="1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164" fontId="29" fillId="0" borderId="36" xfId="5" applyNumberFormat="1" applyFont="1" applyFill="1" applyBorder="1" applyAlignment="1" applyProtection="1">
      <alignment horizontal="left" vertical="center"/>
    </xf>
    <xf numFmtId="164" fontId="6" fillId="0" borderId="0" xfId="5" applyNumberFormat="1" applyFont="1" applyFill="1" applyBorder="1" applyAlignment="1" applyProtection="1">
      <alignment horizontal="center" vertical="center"/>
    </xf>
    <xf numFmtId="164" fontId="29" fillId="0" borderId="36" xfId="5" applyNumberFormat="1" applyFont="1" applyFill="1" applyBorder="1" applyAlignment="1" applyProtection="1">
      <alignment horizontal="left"/>
    </xf>
    <xf numFmtId="0" fontId="27" fillId="0" borderId="0" xfId="5" applyFont="1" applyFill="1" applyAlignment="1" applyProtection="1">
      <alignment horizontal="center"/>
    </xf>
    <xf numFmtId="0" fontId="19" fillId="0" borderId="0" xfId="5" applyFont="1" applyFill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vertical="center"/>
    </xf>
    <xf numFmtId="0" fontId="27" fillId="0" borderId="0" xfId="0" applyFont="1" applyAlignment="1">
      <alignment horizontal="center"/>
    </xf>
    <xf numFmtId="164" fontId="26" fillId="0" borderId="109" xfId="0" applyNumberFormat="1" applyFont="1" applyFill="1" applyBorder="1" applyAlignment="1" applyProtection="1">
      <alignment horizontal="center" vertical="center" wrapText="1"/>
    </xf>
    <xf numFmtId="164" fontId="26" fillId="0" borderId="103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</xf>
    <xf numFmtId="164" fontId="36" fillId="0" borderId="50" xfId="0" applyNumberFormat="1" applyFont="1" applyFill="1" applyBorder="1" applyAlignment="1" applyProtection="1">
      <alignment horizontal="center" vertical="center" wrapText="1"/>
    </xf>
    <xf numFmtId="164" fontId="26" fillId="0" borderId="86" xfId="0" applyNumberFormat="1" applyFont="1" applyFill="1" applyBorder="1" applyAlignment="1" applyProtection="1">
      <alignment horizontal="center" vertical="center" wrapText="1"/>
    </xf>
    <xf numFmtId="164" fontId="26" fillId="0" borderId="134" xfId="0" applyNumberFormat="1" applyFont="1" applyFill="1" applyBorder="1" applyAlignment="1" applyProtection="1">
      <alignment horizontal="center" vertical="center" wrapText="1"/>
    </xf>
    <xf numFmtId="164" fontId="50" fillId="0" borderId="0" xfId="5" applyNumberFormat="1" applyFont="1" applyFill="1" applyBorder="1" applyAlignment="1" applyProtection="1">
      <alignment horizontal="center" vertical="center" wrapText="1"/>
    </xf>
    <xf numFmtId="0" fontId="51" fillId="0" borderId="0" xfId="0" applyFont="1" applyFill="1" applyBorder="1" applyAlignment="1" applyProtection="1">
      <alignment horizontal="right"/>
    </xf>
    <xf numFmtId="0" fontId="52" fillId="0" borderId="0" xfId="0" applyFont="1" applyFill="1" applyBorder="1" applyAlignment="1" applyProtection="1">
      <alignment horizontal="right"/>
    </xf>
    <xf numFmtId="0" fontId="27" fillId="0" borderId="11" xfId="5" applyFont="1" applyFill="1" applyBorder="1" applyAlignment="1">
      <alignment horizontal="center" vertical="center" wrapText="1"/>
    </xf>
    <xf numFmtId="0" fontId="27" fillId="0" borderId="10" xfId="5" applyFont="1" applyFill="1" applyBorder="1" applyAlignment="1">
      <alignment horizontal="center" vertical="center" wrapText="1"/>
    </xf>
    <xf numFmtId="0" fontId="27" fillId="0" borderId="4" xfId="5" applyFont="1" applyFill="1" applyBorder="1" applyAlignment="1">
      <alignment horizontal="center" vertical="center" wrapText="1"/>
    </xf>
    <xf numFmtId="0" fontId="27" fillId="0" borderId="6" xfId="5" applyFont="1" applyFill="1" applyBorder="1" applyAlignment="1">
      <alignment horizontal="center" vertical="center" wrapText="1"/>
    </xf>
    <xf numFmtId="0" fontId="27" fillId="0" borderId="20" xfId="5" applyFont="1" applyFill="1" applyBorder="1" applyAlignment="1">
      <alignment horizontal="center" vertical="center" wrapText="1"/>
    </xf>
    <xf numFmtId="0" fontId="27" fillId="0" borderId="18" xfId="5" applyFont="1" applyFill="1" applyBorder="1" applyAlignment="1">
      <alignment horizontal="center" vertical="center" wrapText="1"/>
    </xf>
    <xf numFmtId="0" fontId="26" fillId="0" borderId="13" xfId="5" applyFont="1" applyFill="1" applyBorder="1" applyAlignment="1" applyProtection="1">
      <alignment horizontal="left"/>
    </xf>
    <xf numFmtId="0" fontId="26" fillId="0" borderId="14" xfId="5" applyFont="1" applyFill="1" applyBorder="1" applyAlignment="1" applyProtection="1">
      <alignment horizontal="left"/>
    </xf>
    <xf numFmtId="0" fontId="18" fillId="0" borderId="50" xfId="5" applyFont="1" applyFill="1" applyBorder="1" applyAlignment="1">
      <alignment horizontal="justify" vertical="center" wrapText="1"/>
    </xf>
    <xf numFmtId="164" fontId="19" fillId="0" borderId="0" xfId="0" applyNumberFormat="1" applyFont="1" applyFill="1" applyAlignment="1">
      <alignment horizontal="center" vertical="center" wrapText="1"/>
    </xf>
    <xf numFmtId="0" fontId="19" fillId="0" borderId="0" xfId="0" applyFont="1" applyFill="1" applyAlignment="1" applyProtection="1">
      <alignment wrapText="1"/>
    </xf>
    <xf numFmtId="0" fontId="0" fillId="0" borderId="0" xfId="0" applyAlignment="1">
      <alignment wrapText="1"/>
    </xf>
    <xf numFmtId="0" fontId="19" fillId="0" borderId="0" xfId="0" applyFont="1" applyFill="1" applyAlignment="1" applyProtection="1">
      <alignment horizontal="left"/>
    </xf>
    <xf numFmtId="0" fontId="19" fillId="0" borderId="0" xfId="0" applyFont="1" applyFill="1" applyAlignment="1" applyProtection="1"/>
    <xf numFmtId="0" fontId="0" fillId="0" borderId="0" xfId="0" applyAlignment="1"/>
    <xf numFmtId="0" fontId="55" fillId="0" borderId="0" xfId="0" applyFont="1" applyFill="1" applyBorder="1" applyAlignment="1" applyProtection="1">
      <alignment horizontal="right"/>
    </xf>
    <xf numFmtId="0" fontId="25" fillId="0" borderId="38" xfId="0" applyFont="1" applyFill="1" applyBorder="1" applyAlignment="1" applyProtection="1">
      <alignment horizontal="left" indent="1"/>
      <protection locked="0"/>
    </xf>
    <xf numFmtId="0" fontId="25" fillId="0" borderId="39" xfId="0" applyFont="1" applyFill="1" applyBorder="1" applyAlignment="1" applyProtection="1">
      <alignment horizontal="left" indent="1"/>
      <protection locked="0"/>
    </xf>
    <xf numFmtId="0" fontId="25" fillId="0" borderId="167" xfId="0" applyFont="1" applyFill="1" applyBorder="1" applyAlignment="1" applyProtection="1">
      <alignment horizontal="left" indent="1"/>
      <protection locked="0"/>
    </xf>
    <xf numFmtId="0" fontId="25" fillId="0" borderId="6" xfId="0" applyFont="1" applyFill="1" applyBorder="1" applyAlignment="1" applyProtection="1">
      <alignment horizontal="right" indent="1"/>
      <protection locked="0"/>
    </xf>
    <xf numFmtId="0" fontId="25" fillId="0" borderId="18" xfId="0" applyFont="1" applyFill="1" applyBorder="1" applyAlignment="1" applyProtection="1">
      <alignment horizontal="right" indent="1"/>
      <protection locked="0"/>
    </xf>
    <xf numFmtId="0" fontId="26" fillId="0" borderId="42" xfId="0" applyFont="1" applyFill="1" applyBorder="1" applyAlignment="1" applyProtection="1">
      <alignment horizontal="left" indent="1"/>
    </xf>
    <xf numFmtId="0" fontId="26" fillId="0" borderId="43" xfId="0" applyFont="1" applyFill="1" applyBorder="1" applyAlignment="1" applyProtection="1">
      <alignment horizontal="left" indent="1"/>
    </xf>
    <xf numFmtId="0" fontId="26" fillId="0" borderId="41" xfId="0" applyFont="1" applyFill="1" applyBorder="1" applyAlignment="1" applyProtection="1">
      <alignment horizontal="left" indent="1"/>
    </xf>
    <xf numFmtId="0" fontId="24" fillId="0" borderId="14" xfId="0" applyFont="1" applyFill="1" applyBorder="1" applyAlignment="1" applyProtection="1">
      <alignment horizontal="right" indent="1"/>
    </xf>
    <xf numFmtId="0" fontId="24" fillId="0" borderId="21" xfId="0" applyFont="1" applyFill="1" applyBorder="1" applyAlignment="1" applyProtection="1">
      <alignment horizontal="right" indent="1"/>
    </xf>
    <xf numFmtId="49" fontId="19" fillId="0" borderId="0" xfId="0" applyNumberFormat="1" applyFont="1" applyFill="1" applyBorder="1" applyAlignment="1" applyProtection="1">
      <alignment horizontal="left" vertical="center" wrapText="1"/>
    </xf>
    <xf numFmtId="0" fontId="26" fillId="0" borderId="139" xfId="0" applyFont="1" applyFill="1" applyBorder="1" applyAlignment="1" applyProtection="1">
      <alignment horizontal="center"/>
    </xf>
    <xf numFmtId="0" fontId="26" fillId="0" borderId="50" xfId="0" applyFont="1" applyFill="1" applyBorder="1" applyAlignment="1" applyProtection="1">
      <alignment horizontal="center"/>
    </xf>
    <xf numFmtId="0" fontId="26" fillId="0" borderId="140" xfId="0" applyFont="1" applyFill="1" applyBorder="1" applyAlignment="1" applyProtection="1">
      <alignment horizontal="center"/>
    </xf>
    <xf numFmtId="0" fontId="26" fillId="0" borderId="19" xfId="0" applyFont="1" applyFill="1" applyBorder="1" applyAlignment="1" applyProtection="1">
      <alignment horizontal="center"/>
    </xf>
    <xf numFmtId="0" fontId="26" fillId="0" borderId="33" xfId="0" applyFont="1" applyFill="1" applyBorder="1" applyAlignment="1" applyProtection="1">
      <alignment horizontal="center"/>
    </xf>
    <xf numFmtId="0" fontId="25" fillId="0" borderId="52" xfId="0" applyFont="1" applyFill="1" applyBorder="1" applyAlignment="1" applyProtection="1">
      <alignment horizontal="left" indent="1"/>
      <protection locked="0"/>
    </xf>
    <xf numFmtId="0" fontId="25" fillId="0" borderId="165" xfId="0" applyFont="1" applyFill="1" applyBorder="1" applyAlignment="1" applyProtection="1">
      <alignment horizontal="left" indent="1"/>
      <protection locked="0"/>
    </xf>
    <xf numFmtId="0" fontId="25" fillId="0" borderId="166" xfId="0" applyFont="1" applyFill="1" applyBorder="1" applyAlignment="1" applyProtection="1">
      <alignment horizontal="left" indent="1"/>
      <protection locked="0"/>
    </xf>
    <xf numFmtId="0" fontId="25" fillId="0" borderId="4" xfId="0" applyFont="1" applyFill="1" applyBorder="1" applyAlignment="1" applyProtection="1">
      <alignment horizontal="right" indent="1"/>
      <protection locked="0"/>
    </xf>
    <xf numFmtId="0" fontId="25" fillId="0" borderId="20" xfId="0" applyFont="1" applyFill="1" applyBorder="1" applyAlignment="1" applyProtection="1">
      <alignment horizontal="right" indent="1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19" fillId="0" borderId="0" xfId="0" applyFont="1" applyFill="1" applyAlignment="1">
      <alignment horizontal="center"/>
    </xf>
    <xf numFmtId="0" fontId="55" fillId="0" borderId="0" xfId="0" applyFont="1" applyAlignment="1">
      <alignment horizontal="center"/>
    </xf>
    <xf numFmtId="164" fontId="58" fillId="0" borderId="0" xfId="5" applyNumberFormat="1" applyFont="1" applyFill="1" applyBorder="1" applyAlignment="1" applyProtection="1">
      <alignment horizontal="center" vertical="center"/>
    </xf>
    <xf numFmtId="164" fontId="59" fillId="0" borderId="36" xfId="5" applyNumberFormat="1" applyFont="1" applyFill="1" applyBorder="1" applyAlignment="1" applyProtection="1">
      <alignment horizontal="left" vertical="center"/>
    </xf>
    <xf numFmtId="164" fontId="59" fillId="0" borderId="36" xfId="5" applyNumberFormat="1" applyFont="1" applyFill="1" applyBorder="1" applyAlignment="1" applyProtection="1">
      <alignment horizontal="left"/>
    </xf>
    <xf numFmtId="164" fontId="7" fillId="0" borderId="42" xfId="0" applyNumberFormat="1" applyFont="1" applyFill="1" applyBorder="1" applyAlignment="1" applyProtection="1">
      <alignment horizontal="left" vertical="center" wrapText="1" indent="2"/>
    </xf>
    <xf numFmtId="164" fontId="7" fillId="0" borderId="48" xfId="0" applyNumberFormat="1" applyFont="1" applyFill="1" applyBorder="1" applyAlignment="1" applyProtection="1">
      <alignment horizontal="left" vertical="center" wrapText="1" indent="2"/>
    </xf>
    <xf numFmtId="164" fontId="19" fillId="0" borderId="0" xfId="0" applyNumberFormat="1" applyFont="1" applyFill="1" applyAlignment="1" applyProtection="1">
      <alignment horizontal="center" vertical="center" wrapText="1"/>
    </xf>
    <xf numFmtId="164" fontId="7" fillId="0" borderId="109" xfId="0" applyNumberFormat="1" applyFont="1" applyFill="1" applyBorder="1" applyAlignment="1" applyProtection="1">
      <alignment horizontal="center" vertical="center" wrapText="1"/>
    </xf>
    <xf numFmtId="164" fontId="7" fillId="0" borderId="103" xfId="0" applyNumberFormat="1" applyFont="1" applyFill="1" applyBorder="1" applyAlignment="1" applyProtection="1">
      <alignment horizontal="center" vertical="center" wrapText="1"/>
    </xf>
    <xf numFmtId="164" fontId="7" fillId="0" borderId="109" xfId="0" applyNumberFormat="1" applyFont="1" applyFill="1" applyBorder="1" applyAlignment="1" applyProtection="1">
      <alignment horizontal="center" vertical="center"/>
    </xf>
    <xf numFmtId="164" fontId="7" fillId="0" borderId="103" xfId="0" applyNumberFormat="1" applyFont="1" applyFill="1" applyBorder="1" applyAlignment="1" applyProtection="1">
      <alignment horizontal="center" vertical="center"/>
    </xf>
    <xf numFmtId="164" fontId="7" fillId="0" borderId="52" xfId="0" applyNumberFormat="1" applyFont="1" applyFill="1" applyBorder="1" applyAlignment="1" applyProtection="1">
      <alignment horizontal="center" vertical="center"/>
    </xf>
    <xf numFmtId="164" fontId="7" fillId="0" borderId="165" xfId="0" applyNumberFormat="1" applyFont="1" applyFill="1" applyBorder="1" applyAlignment="1" applyProtection="1">
      <alignment horizontal="center" vertical="center"/>
    </xf>
    <xf numFmtId="164" fontId="7" fillId="0" borderId="164" xfId="0" applyNumberFormat="1" applyFont="1" applyFill="1" applyBorder="1" applyAlignment="1" applyProtection="1">
      <alignment horizontal="center" vertical="center"/>
    </xf>
    <xf numFmtId="0" fontId="57" fillId="0" borderId="0" xfId="0" applyFont="1" applyAlignment="1">
      <alignment horizontal="center" wrapText="1"/>
    </xf>
    <xf numFmtId="0" fontId="25" fillId="0" borderId="50" xfId="0" applyFont="1" applyFill="1" applyBorder="1" applyAlignment="1">
      <alignment horizontal="justify" vertical="center" wrapText="1"/>
    </xf>
    <xf numFmtId="0" fontId="19" fillId="0" borderId="0" xfId="7" applyFont="1" applyFill="1" applyAlignment="1" applyProtection="1">
      <alignment horizontal="center" wrapText="1"/>
    </xf>
    <xf numFmtId="0" fontId="19" fillId="0" borderId="0" xfId="7" applyFont="1" applyFill="1" applyAlignment="1" applyProtection="1">
      <alignment horizontal="center"/>
    </xf>
    <xf numFmtId="0" fontId="52" fillId="0" borderId="34" xfId="7" applyFont="1" applyFill="1" applyBorder="1" applyAlignment="1" applyProtection="1">
      <alignment horizontal="left" vertical="center" indent="1"/>
    </xf>
    <xf numFmtId="0" fontId="52" fillId="0" borderId="43" xfId="7" applyFont="1" applyFill="1" applyBorder="1" applyAlignment="1" applyProtection="1">
      <alignment horizontal="left" vertical="center" indent="1"/>
    </xf>
    <xf numFmtId="0" fontId="52" fillId="0" borderId="48" xfId="7" applyFont="1" applyFill="1" applyBorder="1" applyAlignment="1" applyProtection="1">
      <alignment horizontal="left" vertical="center" indent="1"/>
    </xf>
    <xf numFmtId="4" fontId="0" fillId="0" borderId="51" xfId="0" applyNumberFormat="1" applyBorder="1" applyAlignment="1">
      <alignment horizontal="right" vertical="center"/>
    </xf>
    <xf numFmtId="3" fontId="0" fillId="0" borderId="0" xfId="0" applyNumberForma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49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applyBorder="1" applyAlignment="1"/>
    <xf numFmtId="0" fontId="0" fillId="0" borderId="137" xfId="0" applyBorder="1" applyAlignment="1"/>
    <xf numFmtId="0" fontId="67" fillId="0" borderId="0" xfId="0" applyFont="1" applyBorder="1" applyAlignment="1">
      <alignment horizontal="left"/>
    </xf>
    <xf numFmtId="0" fontId="67" fillId="0" borderId="137" xfId="0" applyFont="1" applyBorder="1" applyAlignment="1">
      <alignment horizontal="left"/>
    </xf>
    <xf numFmtId="0" fontId="38" fillId="0" borderId="42" xfId="0" applyFont="1" applyBorder="1" applyAlignment="1">
      <alignment horizontal="left"/>
    </xf>
    <xf numFmtId="0" fontId="0" fillId="0" borderId="43" xfId="0" applyBorder="1" applyAlignment="1">
      <alignment horizontal="left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29" fillId="0" borderId="0" xfId="0" applyFont="1" applyAlignment="1" applyProtection="1">
      <alignment horizontal="right"/>
    </xf>
    <xf numFmtId="0" fontId="26" fillId="0" borderId="42" xfId="0" applyFont="1" applyBorder="1" applyAlignment="1" applyProtection="1">
      <alignment horizontal="left" vertical="center" indent="2"/>
    </xf>
    <xf numFmtId="0" fontId="26" fillId="0" borderId="41" xfId="0" applyFont="1" applyBorder="1" applyAlignment="1" applyProtection="1">
      <alignment horizontal="left" vertical="center" indent="2"/>
    </xf>
    <xf numFmtId="3" fontId="27" fillId="0" borderId="109" xfId="0" applyNumberFormat="1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27" fillId="0" borderId="103" xfId="0" applyFont="1" applyBorder="1" applyAlignment="1">
      <alignment horizontal="center" vertical="center"/>
    </xf>
    <xf numFmtId="3" fontId="38" fillId="0" borderId="43" xfId="3" applyNumberFormat="1" applyFont="1" applyFill="1" applyBorder="1" applyAlignment="1"/>
    <xf numFmtId="3" fontId="38" fillId="0" borderId="58" xfId="3" applyNumberFormat="1" applyFont="1" applyFill="1" applyBorder="1" applyAlignment="1"/>
    <xf numFmtId="3" fontId="39" fillId="0" borderId="56" xfId="3" applyNumberFormat="1" applyFont="1" applyFill="1" applyBorder="1" applyAlignment="1">
      <alignment vertical="center" wrapText="1"/>
    </xf>
    <xf numFmtId="3" fontId="39" fillId="0" borderId="51" xfId="3" applyNumberFormat="1" applyFont="1" applyFill="1" applyBorder="1" applyAlignment="1">
      <alignment vertical="center" wrapText="1"/>
    </xf>
    <xf numFmtId="3" fontId="39" fillId="0" borderId="57" xfId="3" applyNumberFormat="1" applyFont="1" applyFill="1" applyBorder="1" applyAlignment="1">
      <alignment vertical="center" wrapText="1"/>
    </xf>
    <xf numFmtId="3" fontId="41" fillId="0" borderId="11" xfId="3" applyNumberFormat="1" applyFont="1" applyFill="1" applyBorder="1" applyAlignment="1">
      <alignment horizontal="center" vertical="center" wrapText="1"/>
    </xf>
    <xf numFmtId="0" fontId="37" fillId="0" borderId="8" xfId="3" applyBorder="1" applyAlignment="1">
      <alignment horizontal="center" vertical="center" wrapText="1"/>
    </xf>
    <xf numFmtId="3" fontId="38" fillId="0" borderId="51" xfId="3" applyNumberFormat="1" applyFont="1" applyFill="1" applyBorder="1" applyAlignment="1">
      <alignment vertical="center" wrapText="1"/>
    </xf>
    <xf numFmtId="3" fontId="38" fillId="0" borderId="143" xfId="3" applyNumberFormat="1" applyFont="1" applyFill="1" applyBorder="1" applyAlignment="1">
      <alignment vertical="center" wrapText="1"/>
    </xf>
    <xf numFmtId="3" fontId="39" fillId="0" borderId="144" xfId="3" applyNumberFormat="1" applyFont="1" applyFill="1" applyBorder="1" applyAlignment="1">
      <alignment horizontal="left" vertical="center"/>
    </xf>
    <xf numFmtId="3" fontId="39" fillId="0" borderId="145" xfId="3" applyNumberFormat="1" applyFont="1" applyFill="1" applyBorder="1" applyAlignment="1">
      <alignment horizontal="left" vertical="center"/>
    </xf>
    <xf numFmtId="3" fontId="39" fillId="0" borderId="151" xfId="3" applyNumberFormat="1" applyFont="1" applyFill="1" applyBorder="1" applyAlignment="1">
      <alignment horizontal="left" vertical="center"/>
    </xf>
    <xf numFmtId="3" fontId="39" fillId="0" borderId="144" xfId="3" applyNumberFormat="1" applyFont="1" applyFill="1" applyBorder="1" applyAlignment="1">
      <alignment vertical="center" wrapText="1"/>
    </xf>
    <xf numFmtId="3" fontId="39" fillId="0" borderId="145" xfId="3" applyNumberFormat="1" applyFont="1" applyFill="1" applyBorder="1" applyAlignment="1">
      <alignment vertical="center" wrapText="1"/>
    </xf>
    <xf numFmtId="3" fontId="39" fillId="0" borderId="151" xfId="3" applyNumberFormat="1" applyFont="1" applyFill="1" applyBorder="1" applyAlignment="1">
      <alignment vertical="center" wrapText="1"/>
    </xf>
    <xf numFmtId="3" fontId="41" fillId="0" borderId="15" xfId="3" applyNumberFormat="1" applyFont="1" applyFill="1" applyBorder="1" applyAlignment="1">
      <alignment horizontal="center" vertical="center" wrapText="1"/>
    </xf>
    <xf numFmtId="3" fontId="41" fillId="0" borderId="7" xfId="3" applyNumberFormat="1" applyFont="1" applyFill="1" applyBorder="1" applyAlignment="1">
      <alignment horizontal="center" vertical="center" wrapText="1"/>
    </xf>
    <xf numFmtId="3" fontId="41" fillId="0" borderId="9" xfId="3" applyNumberFormat="1" applyFont="1" applyFill="1" applyBorder="1" applyAlignment="1">
      <alignment horizontal="center" vertical="center" wrapText="1"/>
    </xf>
    <xf numFmtId="3" fontId="41" fillId="0" borderId="54" xfId="3" applyNumberFormat="1" applyFont="1" applyFill="1" applyBorder="1" applyAlignment="1">
      <alignment horizontal="left" vertical="center" wrapText="1"/>
    </xf>
    <xf numFmtId="3" fontId="41" fillId="0" borderId="140" xfId="3" applyNumberFormat="1" applyFont="1" applyFill="1" applyBorder="1" applyAlignment="1">
      <alignment horizontal="left" vertical="center" wrapText="1"/>
    </xf>
    <xf numFmtId="3" fontId="41" fillId="0" borderId="51" xfId="3" applyNumberFormat="1" applyFont="1" applyFill="1" applyBorder="1" applyAlignment="1">
      <alignment horizontal="left" vertical="center" wrapText="1"/>
    </xf>
    <xf numFmtId="3" fontId="41" fillId="0" borderId="137" xfId="3" applyNumberFormat="1" applyFont="1" applyFill="1" applyBorder="1" applyAlignment="1">
      <alignment horizontal="left" vertical="center" wrapText="1"/>
    </xf>
    <xf numFmtId="3" fontId="41" fillId="0" borderId="57" xfId="3" applyNumberFormat="1" applyFont="1" applyFill="1" applyBorder="1" applyAlignment="1">
      <alignment horizontal="left" vertical="center" wrapText="1"/>
    </xf>
    <xf numFmtId="3" fontId="41" fillId="0" borderId="35" xfId="3" applyNumberFormat="1" applyFont="1" applyFill="1" applyBorder="1" applyAlignment="1">
      <alignment horizontal="left" vertical="center" wrapText="1"/>
    </xf>
    <xf numFmtId="3" fontId="42" fillId="0" borderId="148" xfId="3" applyNumberFormat="1" applyFont="1" applyFill="1" applyBorder="1" applyAlignment="1">
      <alignment vertical="center" wrapText="1"/>
    </xf>
    <xf numFmtId="3" fontId="42" fillId="0" borderId="100" xfId="3" applyNumberFormat="1" applyFont="1" applyFill="1" applyBorder="1" applyAlignment="1">
      <alignment vertical="center" wrapText="1"/>
    </xf>
    <xf numFmtId="3" fontId="42" fillId="0" borderId="78" xfId="3" applyNumberFormat="1" applyFont="1" applyFill="1" applyBorder="1" applyAlignment="1">
      <alignment vertical="center" wrapText="1"/>
    </xf>
    <xf numFmtId="3" fontId="45" fillId="0" borderId="147" xfId="3" applyNumberFormat="1" applyFont="1" applyFill="1" applyBorder="1" applyAlignment="1">
      <alignment wrapText="1"/>
    </xf>
    <xf numFmtId="3" fontId="45" fillId="0" borderId="98" xfId="3" applyNumberFormat="1" applyFont="1" applyFill="1" applyBorder="1" applyAlignment="1">
      <alignment wrapText="1"/>
    </xf>
    <xf numFmtId="3" fontId="44" fillId="0" borderId="75" xfId="3" applyNumberFormat="1" applyFont="1" applyFill="1" applyBorder="1" applyAlignment="1"/>
    <xf numFmtId="3" fontId="42" fillId="0" borderId="94" xfId="3" applyNumberFormat="1" applyFont="1" applyFill="1" applyBorder="1" applyAlignment="1">
      <alignment horizontal="left" vertical="center" wrapText="1"/>
    </xf>
    <xf numFmtId="3" fontId="42" fillId="0" borderId="100" xfId="3" applyNumberFormat="1" applyFont="1" applyFill="1" applyBorder="1" applyAlignment="1">
      <alignment horizontal="left" vertical="center" wrapText="1"/>
    </xf>
    <xf numFmtId="3" fontId="42" fillId="0" borderId="98" xfId="3" applyNumberFormat="1" applyFont="1" applyFill="1" applyBorder="1" applyAlignment="1">
      <alignment horizontal="left" vertical="center" wrapText="1"/>
    </xf>
    <xf numFmtId="3" fontId="38" fillId="0" borderId="146" xfId="3" applyNumberFormat="1" applyFont="1" applyFill="1" applyBorder="1" applyAlignment="1">
      <alignment wrapText="1"/>
    </xf>
    <xf numFmtId="3" fontId="40" fillId="0" borderId="33" xfId="3" applyNumberFormat="1" applyFont="1" applyBorder="1" applyAlignment="1">
      <alignment horizontal="center" wrapText="1"/>
    </xf>
    <xf numFmtId="3" fontId="40" fillId="0" borderId="17" xfId="3" applyNumberFormat="1" applyFont="1" applyBorder="1" applyAlignment="1">
      <alignment horizontal="center" wrapText="1"/>
    </xf>
    <xf numFmtId="3" fontId="40" fillId="0" borderId="30" xfId="3" applyNumberFormat="1" applyFont="1" applyBorder="1" applyAlignment="1">
      <alignment horizontal="center" wrapText="1"/>
    </xf>
    <xf numFmtId="3" fontId="46" fillId="0" borderId="100" xfId="3" applyNumberFormat="1" applyFont="1" applyFill="1" applyBorder="1" applyAlignment="1">
      <alignment vertical="center" wrapText="1"/>
    </xf>
    <xf numFmtId="3" fontId="41" fillId="0" borderId="43" xfId="3" applyNumberFormat="1" applyFont="1" applyFill="1" applyBorder="1" applyAlignment="1">
      <alignment horizontal="center" vertical="center"/>
    </xf>
    <xf numFmtId="3" fontId="41" fillId="0" borderId="41" xfId="3" applyNumberFormat="1" applyFont="1" applyFill="1" applyBorder="1" applyAlignment="1">
      <alignment horizontal="center" vertical="center"/>
    </xf>
    <xf numFmtId="3" fontId="40" fillId="0" borderId="109" xfId="3" applyNumberFormat="1" applyFont="1" applyBorder="1" applyAlignment="1">
      <alignment horizontal="center" wrapText="1"/>
    </xf>
    <xf numFmtId="3" fontId="40" fillId="0" borderId="29" xfId="3" applyNumberFormat="1" applyFont="1" applyBorder="1" applyAlignment="1">
      <alignment horizontal="center" wrapText="1"/>
    </xf>
    <xf numFmtId="3" fontId="40" fillId="0" borderId="28" xfId="3" applyNumberFormat="1" applyFont="1" applyBorder="1" applyAlignment="1">
      <alignment horizontal="center" wrapText="1"/>
    </xf>
    <xf numFmtId="3" fontId="41" fillId="0" borderId="4" xfId="3" applyNumberFormat="1" applyFont="1" applyFill="1" applyBorder="1" applyAlignment="1">
      <alignment horizontal="center" vertical="center" wrapText="1"/>
    </xf>
    <xf numFmtId="3" fontId="41" fillId="0" borderId="55" xfId="3" applyNumberFormat="1" applyFont="1" applyFill="1" applyBorder="1" applyAlignment="1">
      <alignment horizontal="center" vertical="center" wrapText="1"/>
    </xf>
    <xf numFmtId="3" fontId="41" fillId="0" borderId="3" xfId="3" applyNumberFormat="1" applyFont="1" applyFill="1" applyBorder="1" applyAlignment="1">
      <alignment horizontal="center" vertical="center" wrapText="1"/>
    </xf>
    <xf numFmtId="3" fontId="41" fillId="0" borderId="57" xfId="3" applyNumberFormat="1" applyFont="1" applyFill="1" applyBorder="1" applyAlignment="1">
      <alignment horizontal="center" vertical="center" wrapText="1"/>
    </xf>
    <xf numFmtId="0" fontId="37" fillId="0" borderId="2" xfId="3" applyBorder="1" applyAlignment="1">
      <alignment horizontal="center" vertical="center" wrapText="1"/>
    </xf>
    <xf numFmtId="0" fontId="37" fillId="0" borderId="46" xfId="3" applyBorder="1" applyAlignment="1">
      <alignment horizontal="center" vertical="center" wrapText="1"/>
    </xf>
    <xf numFmtId="3" fontId="39" fillId="0" borderId="100" xfId="3" applyNumberFormat="1" applyFont="1" applyFill="1" applyBorder="1" applyAlignment="1">
      <alignment vertical="center"/>
    </xf>
    <xf numFmtId="3" fontId="39" fillId="0" borderId="153" xfId="3" applyNumberFormat="1" applyFont="1" applyFill="1" applyBorder="1" applyAlignment="1">
      <alignment vertical="center"/>
    </xf>
    <xf numFmtId="3" fontId="38" fillId="0" borderId="154" xfId="3" applyNumberFormat="1" applyFont="1" applyFill="1" applyBorder="1" applyAlignment="1"/>
    <xf numFmtId="3" fontId="38" fillId="0" borderId="66" xfId="3" applyNumberFormat="1" applyFont="1" applyFill="1" applyBorder="1" applyAlignment="1"/>
    <xf numFmtId="3" fontId="38" fillId="0" borderId="149" xfId="3" applyNumberFormat="1" applyFont="1" applyFill="1" applyBorder="1" applyAlignment="1"/>
    <xf numFmtId="3" fontId="38" fillId="0" borderId="150" xfId="3" applyNumberFormat="1" applyFont="1" applyFill="1" applyBorder="1" applyAlignment="1"/>
    <xf numFmtId="3" fontId="38" fillId="0" borderId="147" xfId="3" applyNumberFormat="1" applyFont="1" applyFill="1" applyBorder="1" applyAlignment="1">
      <alignment vertical="center" wrapText="1"/>
    </xf>
    <xf numFmtId="3" fontId="38" fillId="0" borderId="100" xfId="3" applyNumberFormat="1" applyFont="1" applyFill="1" applyBorder="1" applyAlignment="1">
      <alignment vertical="center" wrapText="1"/>
    </xf>
    <xf numFmtId="3" fontId="38" fillId="0" borderId="152" xfId="3" applyNumberFormat="1" applyFont="1" applyFill="1" applyBorder="1" applyAlignment="1">
      <alignment vertical="center" wrapText="1"/>
    </xf>
    <xf numFmtId="3" fontId="38" fillId="0" borderId="155" xfId="3" applyNumberFormat="1" applyFont="1" applyFill="1" applyBorder="1" applyAlignment="1"/>
    <xf numFmtId="3" fontId="38" fillId="0" borderId="118" xfId="3" applyNumberFormat="1" applyFont="1" applyFill="1" applyBorder="1" applyAlignment="1"/>
    <xf numFmtId="3" fontId="42" fillId="0" borderId="153" xfId="4" applyNumberFormat="1" applyFont="1" applyFill="1" applyBorder="1" applyAlignment="1">
      <alignment vertical="center"/>
    </xf>
    <xf numFmtId="3" fontId="44" fillId="0" borderId="154" xfId="4" applyNumberFormat="1" applyFont="1" applyFill="1" applyBorder="1" applyAlignment="1"/>
    <xf numFmtId="3" fontId="42" fillId="0" borderId="148" xfId="4" applyNumberFormat="1" applyFont="1" applyFill="1" applyBorder="1" applyAlignment="1">
      <alignment vertical="center" wrapText="1"/>
    </xf>
    <xf numFmtId="3" fontId="42" fillId="0" borderId="100" xfId="4" applyNumberFormat="1" applyFont="1" applyFill="1" applyBorder="1" applyAlignment="1">
      <alignment vertical="center" wrapText="1"/>
    </xf>
    <xf numFmtId="3" fontId="42" fillId="0" borderId="78" xfId="4" applyNumberFormat="1" applyFont="1" applyFill="1" applyBorder="1" applyAlignment="1">
      <alignment vertical="center" wrapText="1"/>
    </xf>
    <xf numFmtId="3" fontId="42" fillId="0" borderId="147" xfId="4" applyNumberFormat="1" applyFont="1" applyFill="1" applyBorder="1" applyAlignment="1">
      <alignment vertical="center" wrapText="1"/>
    </xf>
    <xf numFmtId="3" fontId="42" fillId="0" borderId="153" xfId="4" applyNumberFormat="1" applyFont="1" applyFill="1" applyBorder="1" applyAlignment="1">
      <alignment vertical="center" wrapText="1"/>
    </xf>
    <xf numFmtId="0" fontId="37" fillId="0" borderId="98" xfId="4" applyBorder="1" applyAlignment="1">
      <alignment vertical="center" wrapText="1"/>
    </xf>
    <xf numFmtId="3" fontId="44" fillId="0" borderId="75" xfId="4" applyNumberFormat="1" applyFont="1" applyFill="1" applyBorder="1" applyAlignment="1"/>
    <xf numFmtId="3" fontId="44" fillId="0" borderId="118" xfId="4" applyNumberFormat="1" applyFont="1" applyFill="1" applyBorder="1" applyAlignment="1"/>
    <xf numFmtId="3" fontId="42" fillId="0" borderId="100" xfId="4" applyNumberFormat="1" applyFont="1" applyFill="1" applyBorder="1" applyAlignment="1">
      <alignment vertical="center"/>
    </xf>
    <xf numFmtId="3" fontId="44" fillId="0" borderId="162" xfId="4" applyNumberFormat="1" applyFont="1" applyFill="1" applyBorder="1" applyAlignment="1"/>
    <xf numFmtId="3" fontId="42" fillId="0" borderId="112" xfId="4" applyNumberFormat="1" applyFont="1" applyFill="1" applyBorder="1" applyAlignment="1">
      <alignment vertical="center"/>
    </xf>
    <xf numFmtId="3" fontId="44" fillId="0" borderId="163" xfId="4" applyNumberFormat="1" applyFont="1" applyFill="1" applyBorder="1" applyAlignment="1"/>
    <xf numFmtId="3" fontId="42" fillId="0" borderId="148" xfId="4" applyNumberFormat="1" applyFont="1" applyFill="1" applyBorder="1" applyAlignment="1">
      <alignment vertical="center"/>
    </xf>
    <xf numFmtId="3" fontId="42" fillId="0" borderId="122" xfId="4" applyNumberFormat="1" applyFont="1" applyFill="1" applyBorder="1" applyAlignment="1">
      <alignment vertical="center"/>
    </xf>
    <xf numFmtId="0" fontId="39" fillId="0" borderId="156" xfId="4" applyFont="1" applyBorder="1" applyAlignment="1">
      <alignment vertical="center"/>
    </xf>
    <xf numFmtId="0" fontId="39" fillId="0" borderId="157" xfId="4" applyFont="1" applyBorder="1" applyAlignment="1">
      <alignment vertical="center"/>
    </xf>
    <xf numFmtId="0" fontId="39" fillId="0" borderId="158" xfId="4" applyFont="1" applyBorder="1" applyAlignment="1">
      <alignment vertical="center"/>
    </xf>
    <xf numFmtId="3" fontId="44" fillId="0" borderId="159" xfId="4" applyNumberFormat="1" applyFont="1" applyFill="1" applyBorder="1" applyAlignment="1">
      <alignment vertical="center" wrapText="1"/>
    </xf>
    <xf numFmtId="0" fontId="43" fillId="0" borderId="160" xfId="4" applyFont="1" applyBorder="1" applyAlignment="1"/>
    <xf numFmtId="3" fontId="42" fillId="0" borderId="161" xfId="4" applyNumberFormat="1" applyFont="1" applyFill="1" applyBorder="1" applyAlignment="1">
      <alignment vertical="center"/>
    </xf>
    <xf numFmtId="3" fontId="42" fillId="0" borderId="68" xfId="4" applyNumberFormat="1" applyFont="1" applyFill="1" applyBorder="1" applyAlignment="1">
      <alignment vertical="center"/>
    </xf>
    <xf numFmtId="3" fontId="42" fillId="0" borderId="147" xfId="4" applyNumberFormat="1" applyFont="1" applyFill="1" applyBorder="1" applyAlignment="1">
      <alignment vertical="center"/>
    </xf>
  </cellXfs>
  <cellStyles count="8">
    <cellStyle name="Ezres" xfId="6" builtinId="3"/>
    <cellStyle name="Hiperhivatkozás" xfId="1"/>
    <cellStyle name="Már látott hiperhivatkozás" xfId="2"/>
    <cellStyle name="Normál" xfId="0" builtinId="0"/>
    <cellStyle name="Normál_7. sz tájékoztató" xfId="3"/>
    <cellStyle name="Normál_8. sz. táblázat" xfId="4"/>
    <cellStyle name="Normál_KVRENMUNKA" xfId="5"/>
    <cellStyle name="Normál_SEGEDLETEK" xfId="7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B16"/>
  <sheetViews>
    <sheetView tabSelected="1" workbookViewId="0">
      <selection activeCell="B25" sqref="B25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x14ac:dyDescent="0.2">
      <c r="A2" t="s">
        <v>179</v>
      </c>
    </row>
    <row r="4" spans="1:2" x14ac:dyDescent="0.2">
      <c r="A4" s="60"/>
      <c r="B4" s="60"/>
    </row>
    <row r="5" spans="1:2" s="67" customFormat="1" ht="15.75" x14ac:dyDescent="0.25">
      <c r="A5" s="50" t="s">
        <v>430</v>
      </c>
      <c r="B5" s="66"/>
    </row>
    <row r="6" spans="1:2" x14ac:dyDescent="0.2">
      <c r="A6" s="60"/>
      <c r="B6" s="60"/>
    </row>
    <row r="7" spans="1:2" x14ac:dyDescent="0.2">
      <c r="A7" s="60" t="s">
        <v>432</v>
      </c>
      <c r="B7" s="60" t="s">
        <v>433</v>
      </c>
    </row>
    <row r="8" spans="1:2" x14ac:dyDescent="0.2">
      <c r="A8" s="60" t="s">
        <v>434</v>
      </c>
      <c r="B8" s="60" t="s">
        <v>435</v>
      </c>
    </row>
    <row r="9" spans="1:2" x14ac:dyDescent="0.2">
      <c r="A9" s="60" t="s">
        <v>436</v>
      </c>
      <c r="B9" s="60" t="s">
        <v>437</v>
      </c>
    </row>
    <row r="10" spans="1:2" x14ac:dyDescent="0.2">
      <c r="A10" s="60"/>
      <c r="B10" s="60"/>
    </row>
    <row r="11" spans="1:2" x14ac:dyDescent="0.2">
      <c r="A11" s="60"/>
      <c r="B11" s="60"/>
    </row>
    <row r="12" spans="1:2" s="67" customFormat="1" ht="15.75" x14ac:dyDescent="0.25">
      <c r="A12" s="50" t="s">
        <v>431</v>
      </c>
      <c r="B12" s="66"/>
    </row>
    <row r="13" spans="1:2" x14ac:dyDescent="0.2">
      <c r="A13" s="60"/>
      <c r="B13" s="60"/>
    </row>
    <row r="14" spans="1:2" x14ac:dyDescent="0.2">
      <c r="A14" s="60" t="s">
        <v>441</v>
      </c>
      <c r="B14" s="60" t="s">
        <v>440</v>
      </c>
    </row>
    <row r="15" spans="1:2" x14ac:dyDescent="0.2">
      <c r="A15" s="60" t="s">
        <v>245</v>
      </c>
      <c r="B15" s="60" t="s">
        <v>439</v>
      </c>
    </row>
    <row r="16" spans="1:2" x14ac:dyDescent="0.2">
      <c r="A16" s="60" t="s">
        <v>442</v>
      </c>
      <c r="B16" s="60" t="s">
        <v>438</v>
      </c>
    </row>
  </sheetData>
  <sheetProtection sheet="1"/>
  <phoneticPr fontId="25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3"/>
  <sheetViews>
    <sheetView zoomScaleNormal="100" workbookViewId="0">
      <selection activeCell="D1" sqref="D1"/>
    </sheetView>
  </sheetViews>
  <sheetFormatPr defaultRowHeight="12.75" x14ac:dyDescent="0.2"/>
  <cols>
    <col min="2" max="2" width="49.83203125" customWidth="1"/>
    <col min="3" max="3" width="20.5" customWidth="1"/>
  </cols>
  <sheetData>
    <row r="1" spans="1:4" x14ac:dyDescent="0.2">
      <c r="A1" s="1001" t="s">
        <v>620</v>
      </c>
      <c r="B1" s="1001"/>
      <c r="C1" s="1001"/>
    </row>
    <row r="2" spans="1:4" ht="15" customHeight="1" x14ac:dyDescent="0.25">
      <c r="A2" s="1001"/>
      <c r="B2" s="1001"/>
      <c r="C2" s="1001"/>
      <c r="D2" s="516"/>
    </row>
    <row r="3" spans="1:4" ht="15.75" thickBot="1" x14ac:dyDescent="0.3">
      <c r="A3" s="517"/>
      <c r="B3" s="517"/>
      <c r="C3" s="539" t="s">
        <v>127</v>
      </c>
      <c r="D3" s="518"/>
    </row>
    <row r="4" spans="1:4" ht="15.75" thickBot="1" x14ac:dyDescent="0.3">
      <c r="A4" s="540" t="s">
        <v>612</v>
      </c>
      <c r="B4" s="541" t="s">
        <v>621</v>
      </c>
      <c r="C4" s="542" t="s">
        <v>246</v>
      </c>
      <c r="D4" s="516"/>
    </row>
    <row r="5" spans="1:4" ht="15.75" thickBot="1" x14ac:dyDescent="0.3">
      <c r="A5" s="543">
        <v>1</v>
      </c>
      <c r="B5" s="544">
        <v>2</v>
      </c>
      <c r="C5" s="545">
        <v>3</v>
      </c>
      <c r="D5" s="516"/>
    </row>
    <row r="6" spans="1:4" ht="15" x14ac:dyDescent="0.25">
      <c r="A6" s="546" t="s">
        <v>94</v>
      </c>
      <c r="B6" s="547" t="s">
        <v>622</v>
      </c>
      <c r="C6" s="548">
        <v>87429</v>
      </c>
      <c r="D6" s="516"/>
    </row>
    <row r="7" spans="1:4" ht="36.75" x14ac:dyDescent="0.25">
      <c r="A7" s="549" t="s">
        <v>95</v>
      </c>
      <c r="B7" s="550" t="s">
        <v>623</v>
      </c>
      <c r="C7" s="551">
        <v>6200</v>
      </c>
      <c r="D7" s="516"/>
    </row>
    <row r="8" spans="1:4" ht="15" x14ac:dyDescent="0.25">
      <c r="A8" s="549" t="s">
        <v>96</v>
      </c>
      <c r="B8" s="552" t="s">
        <v>624</v>
      </c>
      <c r="C8" s="551"/>
      <c r="D8" s="516"/>
    </row>
    <row r="9" spans="1:4" ht="36.75" x14ac:dyDescent="0.25">
      <c r="A9" s="549" t="s">
        <v>97</v>
      </c>
      <c r="B9" s="552" t="s">
        <v>625</v>
      </c>
      <c r="C9" s="551"/>
      <c r="D9" s="516"/>
    </row>
    <row r="10" spans="1:4" ht="15" x14ac:dyDescent="0.25">
      <c r="A10" s="553" t="s">
        <v>98</v>
      </c>
      <c r="B10" s="552" t="s">
        <v>626</v>
      </c>
      <c r="C10" s="554">
        <v>2156</v>
      </c>
      <c r="D10" s="516"/>
    </row>
    <row r="11" spans="1:4" ht="15.75" thickBot="1" x14ac:dyDescent="0.3">
      <c r="A11" s="549" t="s">
        <v>99</v>
      </c>
      <c r="B11" s="555" t="s">
        <v>627</v>
      </c>
      <c r="C11" s="551"/>
      <c r="D11" s="516"/>
    </row>
    <row r="12" spans="1:4" ht="15.75" thickBot="1" x14ac:dyDescent="0.3">
      <c r="A12" s="1010" t="s">
        <v>628</v>
      </c>
      <c r="B12" s="1011"/>
      <c r="C12" s="556">
        <f>SUM(C6:C11)</f>
        <v>95785</v>
      </c>
      <c r="D12" s="516"/>
    </row>
    <row r="13" spans="1:4" ht="32.25" customHeight="1" x14ac:dyDescent="0.25">
      <c r="A13" s="1012" t="s">
        <v>629</v>
      </c>
      <c r="B13" s="1012"/>
      <c r="C13" s="1012"/>
      <c r="D13" s="516"/>
    </row>
  </sheetData>
  <mergeCells count="3">
    <mergeCell ref="A12:B12"/>
    <mergeCell ref="A13:C13"/>
    <mergeCell ref="A1:C2"/>
  </mergeCells>
  <pageMargins left="0.7" right="0.7" top="0.75" bottom="0.75" header="0.3" footer="0.3"/>
  <pageSetup paperSize="9" orientation="portrait" horizontalDpi="0" verticalDpi="0" r:id="rId1"/>
  <headerFooter>
    <oddHeader>&amp;R&amp;"Times New Roman CE,Félkövér dőlt"4.melléklet az 1/2014. (I.28.)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D11"/>
  <sheetViews>
    <sheetView view="pageLayout" zoomScaleNormal="100" workbookViewId="0">
      <selection activeCell="E12" sqref="E12"/>
    </sheetView>
  </sheetViews>
  <sheetFormatPr defaultRowHeight="12.75" x14ac:dyDescent="0.2"/>
  <cols>
    <col min="2" max="2" width="40" customWidth="1"/>
    <col min="3" max="3" width="73.33203125" customWidth="1"/>
  </cols>
  <sheetData>
    <row r="2" spans="1:4" ht="15" x14ac:dyDescent="0.25">
      <c r="A2" s="1001" t="s">
        <v>630</v>
      </c>
      <c r="B2" s="1001"/>
      <c r="C2" s="1001"/>
      <c r="D2" s="516"/>
    </row>
    <row r="3" spans="1:4" ht="15.75" thickBot="1" x14ac:dyDescent="0.3">
      <c r="A3" s="517"/>
      <c r="B3" s="517"/>
      <c r="C3" s="539" t="s">
        <v>127</v>
      </c>
      <c r="D3" s="518"/>
    </row>
    <row r="4" spans="1:4" ht="15.75" thickBot="1" x14ac:dyDescent="0.3">
      <c r="A4" s="540" t="s">
        <v>612</v>
      </c>
      <c r="B4" s="541" t="s">
        <v>631</v>
      </c>
      <c r="C4" s="542" t="s">
        <v>632</v>
      </c>
      <c r="D4" s="516"/>
    </row>
    <row r="5" spans="1:4" ht="15.75" thickBot="1" x14ac:dyDescent="0.3">
      <c r="A5" s="543">
        <v>1</v>
      </c>
      <c r="B5" s="544">
        <v>2</v>
      </c>
      <c r="C5" s="545">
        <v>3</v>
      </c>
      <c r="D5" s="516"/>
    </row>
    <row r="6" spans="1:4" ht="15" x14ac:dyDescent="0.25">
      <c r="A6" s="546" t="s">
        <v>94</v>
      </c>
      <c r="B6" s="557"/>
      <c r="C6" s="558"/>
      <c r="D6" s="516"/>
    </row>
    <row r="7" spans="1:4" ht="15" x14ac:dyDescent="0.25">
      <c r="A7" s="549" t="s">
        <v>95</v>
      </c>
      <c r="B7" s="559"/>
      <c r="C7" s="560"/>
      <c r="D7" s="516"/>
    </row>
    <row r="8" spans="1:4" ht="15.75" thickBot="1" x14ac:dyDescent="0.3">
      <c r="A8" s="553" t="s">
        <v>96</v>
      </c>
      <c r="B8" s="561"/>
      <c r="C8" s="562"/>
      <c r="D8" s="516"/>
    </row>
    <row r="9" spans="1:4" ht="37.5" customHeight="1" thickBot="1" x14ac:dyDescent="0.25">
      <c r="A9" s="563" t="s">
        <v>97</v>
      </c>
      <c r="B9" s="564" t="s">
        <v>633</v>
      </c>
      <c r="C9" s="556">
        <f>SUM(C6:C8)</f>
        <v>0</v>
      </c>
      <c r="D9" s="538"/>
    </row>
    <row r="10" spans="1:4" ht="15" x14ac:dyDescent="0.25">
      <c r="A10" s="516"/>
      <c r="B10" s="516"/>
      <c r="C10" s="516"/>
      <c r="D10" s="516"/>
    </row>
    <row r="11" spans="1:4" ht="15" x14ac:dyDescent="0.25">
      <c r="A11" s="516"/>
      <c r="B11" s="516"/>
      <c r="C11" s="516"/>
      <c r="D11" s="516"/>
    </row>
  </sheetData>
  <mergeCells count="1">
    <mergeCell ref="A2:C2"/>
  </mergeCells>
  <pageMargins left="0.7" right="0.7" top="0.75" bottom="0.75" header="0.3" footer="0.3"/>
  <pageSetup paperSize="9" orientation="landscape" horizontalDpi="0" verticalDpi="0" r:id="rId1"/>
  <headerFooter>
    <oddHeader>&amp;R&amp;"Times New Roman CE,Félkövér dőlt"5.sz. melléklet az 1/2014. (I.28.)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6"/>
  <sheetViews>
    <sheetView zoomScaleNormal="100" workbookViewId="0">
      <selection activeCell="A16" sqref="A16:D16"/>
    </sheetView>
  </sheetViews>
  <sheetFormatPr defaultRowHeight="12.75" x14ac:dyDescent="0.2"/>
  <cols>
    <col min="1" max="1" width="36.5" style="31" customWidth="1"/>
    <col min="2" max="5" width="14.33203125" style="30" customWidth="1"/>
    <col min="6" max="6" width="14.1640625" style="30" customWidth="1"/>
    <col min="7" max="7" width="12.83203125" style="30" hidden="1" customWidth="1"/>
    <col min="8" max="9" width="12.83203125" style="30" customWidth="1"/>
    <col min="10" max="10" width="13.83203125" style="30" customWidth="1"/>
    <col min="11" max="16384" width="9.33203125" style="30"/>
  </cols>
  <sheetData>
    <row r="1" spans="1:7" ht="25.5" customHeight="1" x14ac:dyDescent="0.2">
      <c r="A1" s="1013" t="s">
        <v>87</v>
      </c>
      <c r="B1" s="1013"/>
      <c r="C1" s="1013"/>
      <c r="D1" s="1013"/>
      <c r="E1" s="1013"/>
      <c r="F1" s="1013"/>
      <c r="G1" s="1013"/>
    </row>
    <row r="2" spans="1:7" ht="29.25" customHeight="1" thickBot="1" x14ac:dyDescent="0.25">
      <c r="A2" s="68"/>
      <c r="B2" s="42"/>
      <c r="C2" s="42"/>
      <c r="D2" s="42"/>
      <c r="E2" s="42"/>
      <c r="F2" s="42"/>
      <c r="G2" s="42"/>
    </row>
    <row r="3" spans="1:7" s="32" customFormat="1" ht="44.25" customHeight="1" thickBot="1" x14ac:dyDescent="0.25">
      <c r="A3" s="69" t="s">
        <v>141</v>
      </c>
      <c r="B3" s="70" t="s">
        <v>142</v>
      </c>
      <c r="C3" s="70" t="s">
        <v>246</v>
      </c>
      <c r="D3" s="70" t="s">
        <v>815</v>
      </c>
      <c r="E3" s="70" t="s">
        <v>816</v>
      </c>
      <c r="F3" s="70" t="s">
        <v>143</v>
      </c>
      <c r="G3" s="70" t="s">
        <v>246</v>
      </c>
    </row>
    <row r="4" spans="1:7" s="42" customFormat="1" ht="12" customHeight="1" thickBot="1" x14ac:dyDescent="0.25">
      <c r="A4" s="40">
        <v>1</v>
      </c>
      <c r="B4" s="41">
        <v>2</v>
      </c>
      <c r="C4" s="41">
        <v>3</v>
      </c>
      <c r="D4" s="41">
        <v>4</v>
      </c>
      <c r="E4" s="41"/>
      <c r="F4" s="41">
        <v>5</v>
      </c>
      <c r="G4" s="41">
        <v>5</v>
      </c>
    </row>
    <row r="5" spans="1:7" ht="15.95" customHeight="1" x14ac:dyDescent="0.2">
      <c r="A5" s="880" t="s">
        <v>82</v>
      </c>
      <c r="B5" s="881">
        <v>5588</v>
      </c>
      <c r="C5" s="881">
        <v>5588</v>
      </c>
      <c r="D5" s="881">
        <v>5588</v>
      </c>
      <c r="E5" s="881">
        <v>5588</v>
      </c>
      <c r="F5" s="882" t="s">
        <v>83</v>
      </c>
      <c r="G5" s="881">
        <v>5588</v>
      </c>
    </row>
    <row r="6" spans="1:7" ht="15.95" customHeight="1" x14ac:dyDescent="0.2">
      <c r="A6" s="456" t="s">
        <v>84</v>
      </c>
      <c r="B6" s="457">
        <v>2000</v>
      </c>
      <c r="C6" s="457">
        <v>2000</v>
      </c>
      <c r="D6" s="457">
        <v>2000</v>
      </c>
      <c r="E6" s="457">
        <v>2000</v>
      </c>
      <c r="F6" s="458" t="s">
        <v>83</v>
      </c>
      <c r="G6" s="457">
        <v>2000</v>
      </c>
    </row>
    <row r="7" spans="1:7" ht="15.95" customHeight="1" x14ac:dyDescent="0.2">
      <c r="A7" s="494" t="s">
        <v>567</v>
      </c>
      <c r="B7" s="457">
        <v>11681</v>
      </c>
      <c r="C7" s="457"/>
      <c r="D7" s="457">
        <v>11681</v>
      </c>
      <c r="E7" s="457">
        <v>11681</v>
      </c>
      <c r="F7" s="458" t="s">
        <v>83</v>
      </c>
      <c r="G7" s="23"/>
    </row>
    <row r="8" spans="1:7" ht="15.95" customHeight="1" x14ac:dyDescent="0.2">
      <c r="A8" s="494" t="s">
        <v>827</v>
      </c>
      <c r="B8" s="876">
        <v>292</v>
      </c>
      <c r="C8" s="457"/>
      <c r="D8" s="457"/>
      <c r="E8" s="457">
        <v>292</v>
      </c>
      <c r="F8" s="458" t="s">
        <v>83</v>
      </c>
      <c r="G8" s="457"/>
    </row>
    <row r="9" spans="1:7" ht="15.95" customHeight="1" thickBot="1" x14ac:dyDescent="0.25">
      <c r="A9" s="883" t="s">
        <v>794</v>
      </c>
      <c r="B9" s="884">
        <v>1840</v>
      </c>
      <c r="C9" s="884"/>
      <c r="D9" s="884"/>
      <c r="E9" s="884">
        <v>1840</v>
      </c>
      <c r="F9" s="885" t="s">
        <v>83</v>
      </c>
      <c r="G9" s="884"/>
    </row>
    <row r="10" spans="1:7" ht="15.95" customHeight="1" thickBot="1" x14ac:dyDescent="0.25">
      <c r="A10" s="886" t="s">
        <v>795</v>
      </c>
      <c r="B10" s="887">
        <f>SUM(B5:B9)</f>
        <v>21401</v>
      </c>
      <c r="C10" s="888">
        <f t="shared" ref="C10:F10" si="0">SUM(C5:C9)</f>
        <v>7588</v>
      </c>
      <c r="D10" s="888">
        <f t="shared" si="0"/>
        <v>19269</v>
      </c>
      <c r="E10" s="888">
        <f t="shared" ref="E10" si="1">SUM(E5:E9)</f>
        <v>21401</v>
      </c>
      <c r="F10" s="888">
        <f t="shared" si="0"/>
        <v>0</v>
      </c>
      <c r="G10" s="888"/>
    </row>
    <row r="11" spans="1:7" ht="15.95" customHeight="1" x14ac:dyDescent="0.2">
      <c r="A11" s="890" t="s">
        <v>792</v>
      </c>
      <c r="B11" s="891">
        <v>217</v>
      </c>
      <c r="C11" s="877"/>
      <c r="D11" s="951"/>
      <c r="E11" s="891">
        <v>217</v>
      </c>
      <c r="F11" s="878">
        <v>2014</v>
      </c>
      <c r="G11" s="879">
        <v>11681</v>
      </c>
    </row>
    <row r="12" spans="1:7" ht="15.95" customHeight="1" thickBot="1" x14ac:dyDescent="0.25">
      <c r="A12" s="889" t="s">
        <v>793</v>
      </c>
      <c r="B12" s="464">
        <v>84</v>
      </c>
      <c r="C12" s="464"/>
      <c r="D12" s="464"/>
      <c r="E12" s="464">
        <v>84</v>
      </c>
      <c r="F12" s="465" t="s">
        <v>83</v>
      </c>
      <c r="G12" s="464"/>
    </row>
    <row r="13" spans="1:7" ht="15.95" customHeight="1" thickBot="1" x14ac:dyDescent="0.25">
      <c r="A13" s="886" t="s">
        <v>796</v>
      </c>
      <c r="B13" s="888">
        <f>SUM(B11:B12)</f>
        <v>301</v>
      </c>
      <c r="C13" s="888">
        <f>SUM(C11:C12)</f>
        <v>0</v>
      </c>
      <c r="D13" s="888">
        <f>SUM(D11:D12)</f>
        <v>0</v>
      </c>
      <c r="E13" s="888">
        <f>SUM(E11:E12)</f>
        <v>301</v>
      </c>
      <c r="F13" s="888"/>
      <c r="G13" s="888">
        <f>SUM(G11:G12)</f>
        <v>11681</v>
      </c>
    </row>
    <row r="14" spans="1:7" s="44" customFormat="1" ht="18" customHeight="1" thickBot="1" x14ac:dyDescent="0.25">
      <c r="A14" s="460" t="s">
        <v>140</v>
      </c>
      <c r="B14" s="461">
        <f>SUM(B10+B13)</f>
        <v>21702</v>
      </c>
      <c r="C14" s="461">
        <f>SUM(C10+C13)</f>
        <v>7588</v>
      </c>
      <c r="D14" s="461">
        <f>SUM(D10+D13)</f>
        <v>19269</v>
      </c>
      <c r="E14" s="461">
        <f>SUM(E10+E13)</f>
        <v>21702</v>
      </c>
      <c r="F14" s="462"/>
      <c r="G14" s="461">
        <f>SUM(G5:G13)</f>
        <v>30950</v>
      </c>
    </row>
    <row r="16" spans="1:7" x14ac:dyDescent="0.2">
      <c r="A16" s="987" t="s">
        <v>850</v>
      </c>
      <c r="B16" s="987"/>
      <c r="C16" s="987"/>
      <c r="D16" s="987"/>
    </row>
  </sheetData>
  <mergeCells count="2">
    <mergeCell ref="A1:G1"/>
    <mergeCell ref="A16:D16"/>
  </mergeCells>
  <phoneticPr fontId="0" type="noConversion"/>
  <printOptions horizontalCentered="1"/>
  <pageMargins left="0.19685039370078741" right="0.19685039370078741" top="1.0236220472440944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 1/2014. (I.28.) önkormányzati rendelethez*</oddHeader>
    <oddFooter>&amp;L*Módosította a 9/2014. (VI.24.) önkormányzati rendelet 7. melléklete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3"/>
  <sheetViews>
    <sheetView zoomScaleNormal="100" workbookViewId="0">
      <selection activeCell="A13" sqref="A13:D13"/>
    </sheetView>
  </sheetViews>
  <sheetFormatPr defaultRowHeight="12.75" x14ac:dyDescent="0.2"/>
  <cols>
    <col min="1" max="1" width="40.6640625" customWidth="1"/>
    <col min="2" max="2" width="14.6640625" customWidth="1"/>
    <col min="3" max="4" width="14.33203125" customWidth="1"/>
    <col min="5" max="6" width="13.6640625" customWidth="1"/>
    <col min="7" max="7" width="13.83203125" customWidth="1"/>
    <col min="8" max="8" width="14" customWidth="1"/>
  </cols>
  <sheetData>
    <row r="1" spans="1:9" ht="15.75" x14ac:dyDescent="0.2">
      <c r="A1" s="1013" t="s">
        <v>634</v>
      </c>
      <c r="B1" s="1013"/>
      <c r="C1" s="1013"/>
      <c r="D1" s="1013"/>
      <c r="E1" s="1013"/>
      <c r="F1" s="1013"/>
      <c r="G1" s="1013"/>
      <c r="H1" s="1013"/>
      <c r="I1" s="30"/>
    </row>
    <row r="2" spans="1:9" ht="27.75" thickBot="1" x14ac:dyDescent="0.3">
      <c r="A2" s="68"/>
      <c r="B2" s="42"/>
      <c r="C2" s="42"/>
      <c r="D2" s="42"/>
      <c r="E2" s="42"/>
      <c r="F2" s="42"/>
      <c r="G2" s="42"/>
      <c r="H2" s="38" t="s">
        <v>137</v>
      </c>
      <c r="I2" s="30"/>
    </row>
    <row r="3" spans="1:9" ht="36.75" thickBot="1" x14ac:dyDescent="0.25">
      <c r="A3" s="69" t="s">
        <v>635</v>
      </c>
      <c r="B3" s="70" t="s">
        <v>142</v>
      </c>
      <c r="C3" s="70" t="s">
        <v>143</v>
      </c>
      <c r="D3" s="70" t="s">
        <v>826</v>
      </c>
      <c r="E3" s="70" t="s">
        <v>825</v>
      </c>
      <c r="F3" s="70" t="s">
        <v>837</v>
      </c>
      <c r="G3" s="565" t="s">
        <v>636</v>
      </c>
      <c r="H3" s="39" t="s">
        <v>791</v>
      </c>
      <c r="I3" s="32"/>
    </row>
    <row r="4" spans="1:9" ht="13.5" thickBot="1" x14ac:dyDescent="0.25">
      <c r="A4" s="40">
        <v>1</v>
      </c>
      <c r="B4" s="41">
        <v>2</v>
      </c>
      <c r="C4" s="41">
        <v>3</v>
      </c>
      <c r="D4" s="41">
        <v>4</v>
      </c>
      <c r="E4" s="41">
        <v>5</v>
      </c>
      <c r="F4" s="41">
        <v>6</v>
      </c>
      <c r="G4" s="41">
        <v>7</v>
      </c>
      <c r="H4" s="41">
        <v>8</v>
      </c>
      <c r="I4" s="42"/>
    </row>
    <row r="5" spans="1:9" ht="21" customHeight="1" x14ac:dyDescent="0.2">
      <c r="A5" s="566" t="s">
        <v>637</v>
      </c>
      <c r="B5" s="457">
        <v>18000</v>
      </c>
      <c r="C5" s="458" t="s">
        <v>83</v>
      </c>
      <c r="D5" s="457">
        <v>18000</v>
      </c>
      <c r="E5" s="457">
        <v>18000</v>
      </c>
      <c r="F5" s="457">
        <v>18000</v>
      </c>
      <c r="G5" s="567"/>
      <c r="H5" s="459"/>
      <c r="I5" s="30"/>
    </row>
    <row r="6" spans="1:9" ht="17.25" customHeight="1" x14ac:dyDescent="0.2">
      <c r="A6" s="566" t="s">
        <v>638</v>
      </c>
      <c r="B6" s="457">
        <v>118454</v>
      </c>
      <c r="C6" s="458" t="s">
        <v>83</v>
      </c>
      <c r="D6" s="457">
        <v>17768</v>
      </c>
      <c r="E6" s="457">
        <v>17768</v>
      </c>
      <c r="F6" s="457">
        <v>17768</v>
      </c>
      <c r="G6" s="567">
        <v>100686</v>
      </c>
      <c r="H6" s="459"/>
      <c r="I6" s="30"/>
    </row>
    <row r="7" spans="1:9" ht="15.75" customHeight="1" x14ac:dyDescent="0.2">
      <c r="A7" s="566" t="s">
        <v>639</v>
      </c>
      <c r="B7" s="457">
        <v>6144</v>
      </c>
      <c r="C7" s="458" t="s">
        <v>83</v>
      </c>
      <c r="D7" s="457">
        <v>6144</v>
      </c>
      <c r="E7" s="457">
        <v>6144</v>
      </c>
      <c r="F7" s="457">
        <v>6144</v>
      </c>
      <c r="G7" s="567"/>
      <c r="H7" s="459"/>
      <c r="I7" s="30"/>
    </row>
    <row r="8" spans="1:9" ht="17.25" customHeight="1" x14ac:dyDescent="0.2">
      <c r="A8" s="566" t="s">
        <v>640</v>
      </c>
      <c r="B8" s="457">
        <v>1500</v>
      </c>
      <c r="C8" s="458" t="s">
        <v>83</v>
      </c>
      <c r="D8" s="457">
        <v>1500</v>
      </c>
      <c r="E8" s="457">
        <v>1500</v>
      </c>
      <c r="F8" s="457">
        <v>8500</v>
      </c>
      <c r="G8" s="567"/>
      <c r="H8" s="459"/>
      <c r="I8" s="30"/>
    </row>
    <row r="9" spans="1:9" ht="15.75" x14ac:dyDescent="0.2">
      <c r="A9" s="566"/>
      <c r="B9" s="457"/>
      <c r="C9" s="458"/>
      <c r="D9" s="457"/>
      <c r="E9" s="457"/>
      <c r="F9" s="457"/>
      <c r="G9" s="567"/>
      <c r="H9" s="459"/>
      <c r="I9" s="30"/>
    </row>
    <row r="10" spans="1:9" ht="16.5" thickBot="1" x14ac:dyDescent="0.25">
      <c r="A10" s="568"/>
      <c r="B10" s="464"/>
      <c r="C10" s="465"/>
      <c r="D10" s="464"/>
      <c r="E10" s="464"/>
      <c r="F10" s="464"/>
      <c r="G10" s="569"/>
      <c r="H10" s="466">
        <f>B10-E10</f>
        <v>0</v>
      </c>
      <c r="I10" s="30"/>
    </row>
    <row r="11" spans="1:9" ht="16.5" thickBot="1" x14ac:dyDescent="0.25">
      <c r="A11" s="460" t="s">
        <v>140</v>
      </c>
      <c r="B11" s="461">
        <f>SUM(B5:B10)</f>
        <v>144098</v>
      </c>
      <c r="C11" s="462"/>
      <c r="D11" s="461">
        <f>SUM(D5:D10)</f>
        <v>43412</v>
      </c>
      <c r="E11" s="461">
        <f>SUM(E5:E10)</f>
        <v>43412</v>
      </c>
      <c r="F11" s="461">
        <f>SUM(F5:F10)</f>
        <v>50412</v>
      </c>
      <c r="G11" s="570"/>
      <c r="H11" s="463">
        <f>SUM(H5:H10)</f>
        <v>0</v>
      </c>
      <c r="I11" s="44"/>
    </row>
    <row r="12" spans="1:9" x14ac:dyDescent="0.2">
      <c r="A12" s="31"/>
      <c r="B12" s="30"/>
      <c r="C12" s="30"/>
      <c r="D12" s="30"/>
      <c r="E12" s="30"/>
      <c r="F12" s="30"/>
      <c r="G12" s="30"/>
      <c r="H12" s="30"/>
      <c r="I12" s="30"/>
    </row>
    <row r="13" spans="1:9" x14ac:dyDescent="0.2">
      <c r="A13" s="987" t="s">
        <v>851</v>
      </c>
      <c r="B13" s="987"/>
      <c r="C13" s="987"/>
      <c r="D13" s="987"/>
      <c r="E13" s="30"/>
      <c r="F13" s="30"/>
      <c r="G13" s="30"/>
      <c r="H13" s="30"/>
      <c r="I13" s="30"/>
    </row>
  </sheetData>
  <mergeCells count="2">
    <mergeCell ref="A1:H1"/>
    <mergeCell ref="A13:D13"/>
  </mergeCells>
  <pageMargins left="0.7" right="0.7" top="0.75" bottom="0.75" header="0.3" footer="0.3"/>
  <pageSetup paperSize="9" orientation="landscape" horizontalDpi="0" verticalDpi="0" r:id="rId1"/>
  <headerFooter>
    <oddHeader>&amp;R&amp;"Times New Roman CE,Félkövér dőlt"7. sz. melléklet az 1/2014. (I.28.)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51"/>
  <sheetViews>
    <sheetView zoomScaleNormal="100" workbookViewId="0">
      <selection activeCell="F23" sqref="F23"/>
    </sheetView>
  </sheetViews>
  <sheetFormatPr defaultRowHeight="12.75" x14ac:dyDescent="0.2"/>
  <cols>
    <col min="1" max="1" width="30" customWidth="1"/>
    <col min="2" max="2" width="15" customWidth="1"/>
    <col min="3" max="3" width="12" customWidth="1"/>
    <col min="4" max="4" width="14" customWidth="1"/>
    <col min="5" max="5" width="14.6640625" customWidth="1"/>
  </cols>
  <sheetData>
    <row r="1" spans="1:6" x14ac:dyDescent="0.2">
      <c r="A1" s="571"/>
      <c r="B1" s="571"/>
      <c r="C1" s="571"/>
      <c r="D1" s="571"/>
      <c r="E1" s="571"/>
      <c r="F1" s="34"/>
    </row>
    <row r="2" spans="1:6" ht="15.75" x14ac:dyDescent="0.25">
      <c r="A2" s="572" t="s">
        <v>641</v>
      </c>
      <c r="B2" s="1016" t="s">
        <v>642</v>
      </c>
      <c r="C2" s="1016"/>
      <c r="D2" s="1016"/>
      <c r="E2" s="1016"/>
      <c r="F2" s="34"/>
    </row>
    <row r="3" spans="1:6" ht="15.75" x14ac:dyDescent="0.25">
      <c r="A3" s="1017" t="s">
        <v>643</v>
      </c>
      <c r="B3" s="1018"/>
      <c r="C3" s="1018"/>
      <c r="D3" s="1018"/>
      <c r="E3" s="1018"/>
      <c r="F3" s="34"/>
    </row>
    <row r="4" spans="1:6" ht="15.75" x14ac:dyDescent="0.25">
      <c r="A4" s="1017" t="s">
        <v>644</v>
      </c>
      <c r="B4" s="1018"/>
      <c r="C4" s="1018"/>
      <c r="D4" s="1018"/>
      <c r="E4" s="1018"/>
      <c r="F4" s="34"/>
    </row>
    <row r="5" spans="1:6" ht="14.25" thickBot="1" x14ac:dyDescent="0.3">
      <c r="A5" s="571"/>
      <c r="B5" s="571"/>
      <c r="C5" s="571"/>
      <c r="D5" s="1019" t="s">
        <v>645</v>
      </c>
      <c r="E5" s="1019"/>
      <c r="F5" s="34"/>
    </row>
    <row r="6" spans="1:6" ht="13.5" thickBot="1" x14ac:dyDescent="0.25">
      <c r="A6" s="573" t="s">
        <v>646</v>
      </c>
      <c r="B6" s="574" t="s">
        <v>214</v>
      </c>
      <c r="C6" s="574" t="s">
        <v>616</v>
      </c>
      <c r="D6" s="574" t="s">
        <v>647</v>
      </c>
      <c r="E6" s="575" t="s">
        <v>648</v>
      </c>
      <c r="F6" s="34"/>
    </row>
    <row r="7" spans="1:6" x14ac:dyDescent="0.2">
      <c r="A7" s="576" t="s">
        <v>649</v>
      </c>
      <c r="B7" s="577">
        <v>17768</v>
      </c>
      <c r="C7" s="577"/>
      <c r="D7" s="577"/>
      <c r="E7" s="578">
        <f t="shared" ref="E7:E13" si="0">SUM(B7:D7)</f>
        <v>17768</v>
      </c>
      <c r="F7" s="34"/>
    </row>
    <row r="8" spans="1:6" x14ac:dyDescent="0.2">
      <c r="A8" s="579" t="s">
        <v>650</v>
      </c>
      <c r="B8" s="580"/>
      <c r="C8" s="580"/>
      <c r="D8" s="580"/>
      <c r="E8" s="581">
        <f t="shared" si="0"/>
        <v>0</v>
      </c>
      <c r="F8" s="34"/>
    </row>
    <row r="9" spans="1:6" x14ac:dyDescent="0.2">
      <c r="A9" s="582" t="s">
        <v>651</v>
      </c>
      <c r="B9" s="583">
        <v>100686</v>
      </c>
      <c r="C9" s="583"/>
      <c r="D9" s="583"/>
      <c r="E9" s="584">
        <f t="shared" si="0"/>
        <v>100686</v>
      </c>
      <c r="F9" s="34"/>
    </row>
    <row r="10" spans="1:6" x14ac:dyDescent="0.2">
      <c r="A10" s="582" t="s">
        <v>652</v>
      </c>
      <c r="B10" s="583"/>
      <c r="C10" s="583"/>
      <c r="D10" s="583"/>
      <c r="E10" s="584">
        <f t="shared" si="0"/>
        <v>0</v>
      </c>
      <c r="F10" s="34"/>
    </row>
    <row r="11" spans="1:6" x14ac:dyDescent="0.2">
      <c r="A11" s="582" t="s">
        <v>653</v>
      </c>
      <c r="B11" s="583"/>
      <c r="C11" s="583"/>
      <c r="D11" s="583"/>
      <c r="E11" s="584">
        <f t="shared" si="0"/>
        <v>0</v>
      </c>
      <c r="F11" s="34"/>
    </row>
    <row r="12" spans="1:6" x14ac:dyDescent="0.2">
      <c r="A12" s="582" t="s">
        <v>654</v>
      </c>
      <c r="B12" s="583"/>
      <c r="C12" s="583"/>
      <c r="D12" s="583"/>
      <c r="E12" s="584">
        <f t="shared" si="0"/>
        <v>0</v>
      </c>
      <c r="F12" s="34"/>
    </row>
    <row r="13" spans="1:6" ht="13.5" thickBot="1" x14ac:dyDescent="0.25">
      <c r="A13" s="585"/>
      <c r="B13" s="586"/>
      <c r="C13" s="586"/>
      <c r="D13" s="586"/>
      <c r="E13" s="584">
        <f t="shared" si="0"/>
        <v>0</v>
      </c>
      <c r="F13" s="34"/>
    </row>
    <row r="14" spans="1:6" ht="13.5" thickBot="1" x14ac:dyDescent="0.25">
      <c r="A14" s="587" t="s">
        <v>655</v>
      </c>
      <c r="B14" s="588">
        <f>B7+SUM(B9:B13)</f>
        <v>118454</v>
      </c>
      <c r="C14" s="588">
        <f>C7+SUM(C9:C13)</f>
        <v>0</v>
      </c>
      <c r="D14" s="588">
        <f>D7+SUM(D9:D13)</f>
        <v>0</v>
      </c>
      <c r="E14" s="589">
        <f>E7+SUM(E9:E13)</f>
        <v>118454</v>
      </c>
      <c r="F14" s="34"/>
    </row>
    <row r="15" spans="1:6" ht="13.5" thickBot="1" x14ac:dyDescent="0.25">
      <c r="A15" s="37"/>
      <c r="B15" s="37"/>
      <c r="C15" s="37"/>
      <c r="D15" s="37"/>
      <c r="E15" s="37"/>
      <c r="F15" s="34"/>
    </row>
    <row r="16" spans="1:6" ht="13.5" thickBot="1" x14ac:dyDescent="0.25">
      <c r="A16" s="573" t="s">
        <v>656</v>
      </c>
      <c r="B16" s="574" t="s">
        <v>214</v>
      </c>
      <c r="C16" s="574" t="s">
        <v>616</v>
      </c>
      <c r="D16" s="574" t="s">
        <v>647</v>
      </c>
      <c r="E16" s="575" t="s">
        <v>648</v>
      </c>
      <c r="F16" s="34"/>
    </row>
    <row r="17" spans="1:6" x14ac:dyDescent="0.2">
      <c r="A17" s="576" t="s">
        <v>657</v>
      </c>
      <c r="B17" s="577"/>
      <c r="C17" s="577"/>
      <c r="D17" s="577"/>
      <c r="E17" s="578">
        <f>SUM(B17:D17)</f>
        <v>0</v>
      </c>
      <c r="F17" s="34"/>
    </row>
    <row r="18" spans="1:6" x14ac:dyDescent="0.2">
      <c r="A18" s="590" t="s">
        <v>658</v>
      </c>
      <c r="B18" s="583">
        <v>105741</v>
      </c>
      <c r="C18" s="583"/>
      <c r="D18" s="583"/>
      <c r="E18" s="584">
        <f>SUM(B18:D18)</f>
        <v>105741</v>
      </c>
      <c r="F18" s="34"/>
    </row>
    <row r="19" spans="1:6" x14ac:dyDescent="0.2">
      <c r="A19" s="582" t="s">
        <v>659</v>
      </c>
      <c r="B19" s="583">
        <v>12713</v>
      </c>
      <c r="C19" s="583"/>
      <c r="D19" s="583"/>
      <c r="E19" s="584">
        <f>SUM(B19:D19)</f>
        <v>12713</v>
      </c>
      <c r="F19" s="34"/>
    </row>
    <row r="20" spans="1:6" ht="13.5" thickBot="1" x14ac:dyDescent="0.25">
      <c r="A20" s="582" t="s">
        <v>660</v>
      </c>
      <c r="B20" s="583"/>
      <c r="C20" s="583"/>
      <c r="D20" s="583"/>
      <c r="E20" s="584">
        <f>SUM(B20:D20)</f>
        <v>0</v>
      </c>
      <c r="F20" s="34"/>
    </row>
    <row r="21" spans="1:6" ht="13.5" thickBot="1" x14ac:dyDescent="0.25">
      <c r="A21" s="587" t="s">
        <v>580</v>
      </c>
      <c r="B21" s="588">
        <f>SUM(B17:B20)</f>
        <v>118454</v>
      </c>
      <c r="C21" s="588">
        <f>SUM(C17:C20)</f>
        <v>0</v>
      </c>
      <c r="D21" s="588">
        <f>SUM(D17:D20)</f>
        <v>0</v>
      </c>
      <c r="E21" s="589">
        <f>SUM(E17:E20)</f>
        <v>118454</v>
      </c>
      <c r="F21" s="34"/>
    </row>
    <row r="22" spans="1:6" x14ac:dyDescent="0.2">
      <c r="A22" s="571"/>
      <c r="B22" s="571"/>
      <c r="C22" s="571"/>
      <c r="D22" s="571"/>
      <c r="E22" s="571"/>
      <c r="F22" s="34"/>
    </row>
    <row r="23" spans="1:6" x14ac:dyDescent="0.2">
      <c r="A23" s="571"/>
      <c r="B23" s="571"/>
      <c r="C23" s="571"/>
      <c r="D23" s="571"/>
      <c r="E23" s="571"/>
      <c r="F23" s="34"/>
    </row>
    <row r="24" spans="1:6" ht="15.75" x14ac:dyDescent="0.25">
      <c r="A24" s="572" t="s">
        <v>641</v>
      </c>
      <c r="B24" s="1016" t="s">
        <v>661</v>
      </c>
      <c r="C24" s="1016"/>
      <c r="D24" s="1016"/>
      <c r="E24" s="1016"/>
      <c r="F24" s="34"/>
    </row>
    <row r="25" spans="1:6" x14ac:dyDescent="0.2">
      <c r="A25" s="1014" t="s">
        <v>790</v>
      </c>
      <c r="B25" s="1015"/>
      <c r="C25" s="1015"/>
      <c r="D25" s="1015"/>
      <c r="E25" s="1015"/>
      <c r="F25" s="34"/>
    </row>
    <row r="26" spans="1:6" ht="25.5" customHeight="1" x14ac:dyDescent="0.2">
      <c r="A26" s="1015"/>
      <c r="B26" s="1015"/>
      <c r="C26" s="1015"/>
      <c r="D26" s="1015"/>
      <c r="E26" s="1015"/>
      <c r="F26" s="34"/>
    </row>
    <row r="27" spans="1:6" ht="14.25" thickBot="1" x14ac:dyDescent="0.3">
      <c r="A27" s="571"/>
      <c r="B27" s="571"/>
      <c r="C27" s="571"/>
      <c r="D27" s="1019" t="s">
        <v>645</v>
      </c>
      <c r="E27" s="1019"/>
      <c r="F27" s="34"/>
    </row>
    <row r="28" spans="1:6" ht="13.5" thickBot="1" x14ac:dyDescent="0.25">
      <c r="A28" s="573" t="s">
        <v>646</v>
      </c>
      <c r="B28" s="574" t="s">
        <v>214</v>
      </c>
      <c r="C28" s="574" t="s">
        <v>616</v>
      </c>
      <c r="D28" s="574" t="s">
        <v>647</v>
      </c>
      <c r="E28" s="575" t="s">
        <v>648</v>
      </c>
      <c r="F28" s="34"/>
    </row>
    <row r="29" spans="1:6" x14ac:dyDescent="0.2">
      <c r="A29" s="576" t="s">
        <v>649</v>
      </c>
      <c r="B29" s="577"/>
      <c r="C29" s="577"/>
      <c r="D29" s="577"/>
      <c r="E29" s="578">
        <f t="shared" ref="E29:E35" si="1">SUM(B29:D29)</f>
        <v>0</v>
      </c>
      <c r="F29" s="34"/>
    </row>
    <row r="30" spans="1:6" x14ac:dyDescent="0.2">
      <c r="A30" s="579" t="s">
        <v>650</v>
      </c>
      <c r="B30" s="580"/>
      <c r="C30" s="580"/>
      <c r="D30" s="580"/>
      <c r="E30" s="581">
        <f t="shared" si="1"/>
        <v>0</v>
      </c>
      <c r="F30" s="34"/>
    </row>
    <row r="31" spans="1:6" x14ac:dyDescent="0.2">
      <c r="A31" s="582" t="s">
        <v>651</v>
      </c>
      <c r="B31" s="583">
        <v>141172</v>
      </c>
      <c r="C31" s="583"/>
      <c r="D31" s="583"/>
      <c r="E31" s="584">
        <f t="shared" si="1"/>
        <v>141172</v>
      </c>
      <c r="F31" s="34"/>
    </row>
    <row r="32" spans="1:6" x14ac:dyDescent="0.2">
      <c r="A32" s="582" t="s">
        <v>652</v>
      </c>
      <c r="B32" s="583"/>
      <c r="C32" s="583"/>
      <c r="D32" s="583"/>
      <c r="E32" s="584">
        <f t="shared" si="1"/>
        <v>0</v>
      </c>
      <c r="F32" s="34"/>
    </row>
    <row r="33" spans="1:6" x14ac:dyDescent="0.2">
      <c r="A33" s="582" t="s">
        <v>653</v>
      </c>
      <c r="B33" s="583"/>
      <c r="C33" s="583"/>
      <c r="D33" s="583"/>
      <c r="E33" s="584">
        <f t="shared" si="1"/>
        <v>0</v>
      </c>
      <c r="F33" s="34"/>
    </row>
    <row r="34" spans="1:6" x14ac:dyDescent="0.2">
      <c r="A34" s="582" t="s">
        <v>654</v>
      </c>
      <c r="B34" s="583"/>
      <c r="C34" s="583"/>
      <c r="D34" s="583"/>
      <c r="E34" s="584">
        <f t="shared" si="1"/>
        <v>0</v>
      </c>
      <c r="F34" s="34"/>
    </row>
    <row r="35" spans="1:6" ht="13.5" thickBot="1" x14ac:dyDescent="0.25">
      <c r="A35" s="585"/>
      <c r="B35" s="586"/>
      <c r="C35" s="586"/>
      <c r="D35" s="586"/>
      <c r="E35" s="584">
        <f t="shared" si="1"/>
        <v>0</v>
      </c>
      <c r="F35" s="34"/>
    </row>
    <row r="36" spans="1:6" ht="13.5" thickBot="1" x14ac:dyDescent="0.25">
      <c r="A36" s="587" t="s">
        <v>655</v>
      </c>
      <c r="B36" s="588">
        <f>B29+SUM(B31:B35)</f>
        <v>141172</v>
      </c>
      <c r="C36" s="588">
        <f>C29+SUM(C31:C35)</f>
        <v>0</v>
      </c>
      <c r="D36" s="588">
        <f>D29+SUM(D31:D35)</f>
        <v>0</v>
      </c>
      <c r="E36" s="589">
        <f>E29+SUM(E31:E35)</f>
        <v>141172</v>
      </c>
      <c r="F36" s="34"/>
    </row>
    <row r="37" spans="1:6" ht="13.5" thickBot="1" x14ac:dyDescent="0.25">
      <c r="A37" s="37"/>
      <c r="B37" s="37"/>
      <c r="C37" s="37"/>
      <c r="D37" s="37"/>
      <c r="E37" s="37"/>
      <c r="F37" s="34"/>
    </row>
    <row r="38" spans="1:6" ht="13.5" thickBot="1" x14ac:dyDescent="0.25">
      <c r="A38" s="573" t="s">
        <v>656</v>
      </c>
      <c r="B38" s="574" t="s">
        <v>214</v>
      </c>
      <c r="C38" s="574" t="s">
        <v>616</v>
      </c>
      <c r="D38" s="574" t="s">
        <v>647</v>
      </c>
      <c r="E38" s="575" t="s">
        <v>648</v>
      </c>
      <c r="F38" s="34"/>
    </row>
    <row r="39" spans="1:6" x14ac:dyDescent="0.2">
      <c r="A39" s="576" t="s">
        <v>657</v>
      </c>
      <c r="B39" s="577">
        <v>3470</v>
      </c>
      <c r="C39" s="577"/>
      <c r="D39" s="577"/>
      <c r="E39" s="578">
        <f>SUM(B39:D39)</f>
        <v>3470</v>
      </c>
      <c r="F39" s="34"/>
    </row>
    <row r="40" spans="1:6" x14ac:dyDescent="0.2">
      <c r="A40" s="590" t="s">
        <v>658</v>
      </c>
      <c r="B40" s="583">
        <v>122792</v>
      </c>
      <c r="C40" s="583"/>
      <c r="D40" s="583"/>
      <c r="E40" s="584">
        <f>SUM(B40:D40)</f>
        <v>122792</v>
      </c>
      <c r="F40" s="34"/>
    </row>
    <row r="41" spans="1:6" x14ac:dyDescent="0.2">
      <c r="A41" s="582" t="s">
        <v>659</v>
      </c>
      <c r="B41" s="583">
        <v>14910</v>
      </c>
      <c r="C41" s="583"/>
      <c r="D41" s="583"/>
      <c r="E41" s="584">
        <f>SUM(B41:D41)</f>
        <v>14910</v>
      </c>
      <c r="F41" s="34"/>
    </row>
    <row r="42" spans="1:6" ht="13.5" thickBot="1" x14ac:dyDescent="0.25">
      <c r="A42" s="582" t="s">
        <v>660</v>
      </c>
      <c r="B42" s="583"/>
      <c r="C42" s="583"/>
      <c r="D42" s="583"/>
      <c r="E42" s="584">
        <f>SUM(B42:D42)</f>
        <v>0</v>
      </c>
      <c r="F42" s="34"/>
    </row>
    <row r="43" spans="1:6" ht="13.5" thickBot="1" x14ac:dyDescent="0.25">
      <c r="A43" s="587" t="s">
        <v>580</v>
      </c>
      <c r="B43" s="588">
        <f>SUM(B39:B42)</f>
        <v>141172</v>
      </c>
      <c r="C43" s="588">
        <f>SUM(C39:C42)</f>
        <v>0</v>
      </c>
      <c r="D43" s="588">
        <f>SUM(D39:D42)</f>
        <v>0</v>
      </c>
      <c r="E43" s="589">
        <f>SUM(E39:E42)</f>
        <v>141172</v>
      </c>
      <c r="F43" s="34"/>
    </row>
    <row r="44" spans="1:6" x14ac:dyDescent="0.2">
      <c r="A44" s="571"/>
      <c r="B44" s="571"/>
      <c r="C44" s="571"/>
      <c r="D44" s="571"/>
      <c r="E44" s="571"/>
      <c r="F44" s="34"/>
    </row>
    <row r="45" spans="1:6" ht="30" customHeight="1" x14ac:dyDescent="0.2">
      <c r="A45" s="1030" t="s">
        <v>662</v>
      </c>
      <c r="B45" s="1030"/>
      <c r="C45" s="1030"/>
      <c r="D45" s="1030"/>
      <c r="E45" s="1030"/>
      <c r="F45" s="34"/>
    </row>
    <row r="46" spans="1:6" ht="13.5" thickBot="1" x14ac:dyDescent="0.25">
      <c r="A46" s="571"/>
      <c r="B46" s="571"/>
      <c r="C46" s="571"/>
      <c r="D46" s="571"/>
      <c r="E46" s="571"/>
      <c r="F46" s="34"/>
    </row>
    <row r="47" spans="1:6" ht="13.5" thickBot="1" x14ac:dyDescent="0.25">
      <c r="A47" s="1031" t="s">
        <v>663</v>
      </c>
      <c r="B47" s="1032"/>
      <c r="C47" s="1033"/>
      <c r="D47" s="1034" t="s">
        <v>664</v>
      </c>
      <c r="E47" s="1035"/>
      <c r="F47" s="34"/>
    </row>
    <row r="48" spans="1:6" x14ac:dyDescent="0.2">
      <c r="A48" s="1036" t="s">
        <v>665</v>
      </c>
      <c r="B48" s="1037"/>
      <c r="C48" s="1038"/>
      <c r="D48" s="1039"/>
      <c r="E48" s="1040"/>
      <c r="F48" s="34"/>
    </row>
    <row r="49" spans="1:6" ht="13.5" thickBot="1" x14ac:dyDescent="0.25">
      <c r="A49" s="1020"/>
      <c r="B49" s="1021"/>
      <c r="C49" s="1022"/>
      <c r="D49" s="1023"/>
      <c r="E49" s="1024"/>
      <c r="F49" s="34"/>
    </row>
    <row r="50" spans="1:6" ht="13.5" thickBot="1" x14ac:dyDescent="0.25">
      <c r="A50" s="1025" t="s">
        <v>580</v>
      </c>
      <c r="B50" s="1026"/>
      <c r="C50" s="1027"/>
      <c r="D50" s="1028">
        <f>SUM(D48:E49)</f>
        <v>0</v>
      </c>
      <c r="E50" s="1029"/>
      <c r="F50" s="34"/>
    </row>
    <row r="51" spans="1:6" x14ac:dyDescent="0.2">
      <c r="A51" s="34"/>
      <c r="B51" s="34"/>
      <c r="C51" s="34"/>
      <c r="D51" s="34"/>
      <c r="E51" s="34"/>
      <c r="F51" s="34"/>
    </row>
  </sheetData>
  <mergeCells count="16">
    <mergeCell ref="A49:C49"/>
    <mergeCell ref="D49:E49"/>
    <mergeCell ref="A50:C50"/>
    <mergeCell ref="D50:E50"/>
    <mergeCell ref="D27:E27"/>
    <mergeCell ref="A45:E45"/>
    <mergeCell ref="A47:C47"/>
    <mergeCell ref="D47:E47"/>
    <mergeCell ref="A48:C48"/>
    <mergeCell ref="D48:E48"/>
    <mergeCell ref="A25:E26"/>
    <mergeCell ref="B2:E2"/>
    <mergeCell ref="A3:E3"/>
    <mergeCell ref="A4:E4"/>
    <mergeCell ref="D5:E5"/>
    <mergeCell ref="B24:E24"/>
  </mergeCells>
  <conditionalFormatting sqref="B43:D43 D50:E50 B21:E21 E29:E36 B36:D36 E39:E43 E7:E14 B14:D14 E17:E20">
    <cfRule type="cellIs" dxfId="3" priority="1" stopIfTrue="1" operator="equal">
      <formula>0</formula>
    </cfRule>
  </conditionalFormatting>
  <pageMargins left="0.7" right="0.7" top="0.75" bottom="0.75" header="0.3" footer="0.3"/>
  <pageSetup paperSize="9" orientation="portrait" horizontalDpi="0" verticalDpi="0" r:id="rId1"/>
  <headerFooter>
    <oddHeader>&amp;C&amp;"Times New Roman CE,Félkövér dőlt"                                                                                                                8. melléklet az 1/2014. (I.28.)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J152"/>
  <sheetViews>
    <sheetView topLeftCell="A130" zoomScaleNormal="100" zoomScaleSheetLayoutView="85" workbookViewId="0">
      <selection activeCell="A152" sqref="A152:D152"/>
    </sheetView>
  </sheetViews>
  <sheetFormatPr defaultRowHeight="12.75" x14ac:dyDescent="0.2"/>
  <cols>
    <col min="1" max="1" width="9.33203125" style="188" customWidth="1"/>
    <col min="2" max="2" width="65.33203125" style="189" customWidth="1"/>
    <col min="3" max="3" width="12.5" style="190" customWidth="1"/>
    <col min="4" max="5" width="12.5" style="2" customWidth="1"/>
    <col min="6" max="16384" width="9.33203125" style="2"/>
  </cols>
  <sheetData>
    <row r="1" spans="1:5" s="1" customFormat="1" ht="16.5" customHeight="1" thickBot="1" x14ac:dyDescent="0.25">
      <c r="A1" s="75"/>
      <c r="B1" s="77"/>
      <c r="C1" s="99" t="s">
        <v>749</v>
      </c>
    </row>
    <row r="2" spans="1:5" s="51" customFormat="1" ht="31.5" customHeight="1" x14ac:dyDescent="0.2">
      <c r="A2" s="848" t="s">
        <v>138</v>
      </c>
      <c r="B2" s="164" t="s">
        <v>220</v>
      </c>
      <c r="C2" s="166"/>
      <c r="D2" s="166"/>
      <c r="E2" s="166" t="s">
        <v>126</v>
      </c>
    </row>
    <row r="3" spans="1:5" s="51" customFormat="1" ht="46.5" customHeight="1" thickBot="1" x14ac:dyDescent="0.25">
      <c r="A3" s="847" t="s">
        <v>215</v>
      </c>
      <c r="B3" s="165" t="s">
        <v>449</v>
      </c>
      <c r="C3" s="167"/>
      <c r="D3" s="167"/>
      <c r="E3" s="167">
        <v>1</v>
      </c>
    </row>
    <row r="4" spans="1:5" s="52" customFormat="1" ht="15.95" customHeight="1" thickBot="1" x14ac:dyDescent="0.3">
      <c r="A4" s="78"/>
      <c r="B4" s="78"/>
      <c r="C4" s="79"/>
      <c r="D4" s="79"/>
      <c r="E4" s="79"/>
    </row>
    <row r="5" spans="1:5" ht="24.75" thickBot="1" x14ac:dyDescent="0.25">
      <c r="A5" s="196" t="s">
        <v>217</v>
      </c>
      <c r="B5" s="80" t="s">
        <v>128</v>
      </c>
      <c r="C5" s="168" t="s">
        <v>129</v>
      </c>
      <c r="D5" s="168" t="s">
        <v>129</v>
      </c>
      <c r="E5" s="168" t="s">
        <v>129</v>
      </c>
    </row>
    <row r="6" spans="1:5" s="45" customFormat="1" ht="12.95" customHeight="1" thickBot="1" x14ac:dyDescent="0.25">
      <c r="A6" s="71">
        <v>1</v>
      </c>
      <c r="B6" s="72">
        <v>2</v>
      </c>
      <c r="C6" s="73">
        <v>3</v>
      </c>
      <c r="D6" s="73">
        <v>4</v>
      </c>
      <c r="E6" s="73">
        <v>5</v>
      </c>
    </row>
    <row r="7" spans="1:5" s="45" customFormat="1" ht="15.95" customHeight="1" thickBot="1" x14ac:dyDescent="0.25">
      <c r="A7" s="82"/>
      <c r="B7" s="83" t="s">
        <v>130</v>
      </c>
      <c r="C7" s="169"/>
      <c r="D7" s="169"/>
      <c r="E7" s="169"/>
    </row>
    <row r="8" spans="1:5" s="45" customFormat="1" ht="12" customHeight="1" thickBot="1" x14ac:dyDescent="0.25">
      <c r="A8" s="26" t="s">
        <v>94</v>
      </c>
      <c r="B8" s="19" t="s">
        <v>247</v>
      </c>
      <c r="C8" s="108">
        <f>+C9+C10+C11+C12+C13+C14</f>
        <v>319414</v>
      </c>
      <c r="D8" s="108">
        <f>+D9+D10+D11+D12+D13+D14</f>
        <v>325596</v>
      </c>
      <c r="E8" s="108">
        <f>+E9+E10+E11+E12+E13+E14</f>
        <v>326349</v>
      </c>
    </row>
    <row r="9" spans="1:5" s="53" customFormat="1" ht="12" customHeight="1" x14ac:dyDescent="0.2">
      <c r="A9" s="223" t="s">
        <v>156</v>
      </c>
      <c r="B9" s="205" t="s">
        <v>248</v>
      </c>
      <c r="C9" s="111">
        <v>130696</v>
      </c>
      <c r="D9" s="111">
        <v>135462</v>
      </c>
      <c r="E9" s="111">
        <v>135462</v>
      </c>
    </row>
    <row r="10" spans="1:5" s="54" customFormat="1" ht="12" customHeight="1" x14ac:dyDescent="0.2">
      <c r="A10" s="224" t="s">
        <v>157</v>
      </c>
      <c r="B10" s="206" t="s">
        <v>249</v>
      </c>
      <c r="C10" s="110">
        <v>89894</v>
      </c>
      <c r="D10" s="110">
        <v>89894</v>
      </c>
      <c r="E10" s="110">
        <v>89485</v>
      </c>
    </row>
    <row r="11" spans="1:5" s="54" customFormat="1" ht="12" customHeight="1" x14ac:dyDescent="0.2">
      <c r="A11" s="224" t="s">
        <v>158</v>
      </c>
      <c r="B11" s="206" t="s">
        <v>250</v>
      </c>
      <c r="C11" s="110">
        <v>92546</v>
      </c>
      <c r="D11" s="110">
        <v>90171</v>
      </c>
      <c r="E11" s="110">
        <v>91537</v>
      </c>
    </row>
    <row r="12" spans="1:5" s="54" customFormat="1" ht="12" customHeight="1" x14ac:dyDescent="0.2">
      <c r="A12" s="224" t="s">
        <v>159</v>
      </c>
      <c r="B12" s="206" t="s">
        <v>251</v>
      </c>
      <c r="C12" s="110">
        <v>6278</v>
      </c>
      <c r="D12" s="110">
        <v>6278</v>
      </c>
      <c r="E12" s="110">
        <v>6278</v>
      </c>
    </row>
    <row r="13" spans="1:5" s="54" customFormat="1" ht="12" customHeight="1" x14ac:dyDescent="0.2">
      <c r="A13" s="224" t="s">
        <v>176</v>
      </c>
      <c r="B13" s="206" t="s">
        <v>596</v>
      </c>
      <c r="C13" s="249"/>
      <c r="D13" s="110">
        <v>3791</v>
      </c>
      <c r="E13" s="110">
        <v>3587</v>
      </c>
    </row>
    <row r="14" spans="1:5" s="53" customFormat="1" ht="12" customHeight="1" thickBot="1" x14ac:dyDescent="0.25">
      <c r="A14" s="225" t="s">
        <v>160</v>
      </c>
      <c r="B14" s="207" t="s">
        <v>588</v>
      </c>
      <c r="C14" s="250"/>
      <c r="D14" s="110">
        <v>0</v>
      </c>
      <c r="E14" s="110">
        <v>0</v>
      </c>
    </row>
    <row r="15" spans="1:5" s="53" customFormat="1" ht="12" customHeight="1" thickBot="1" x14ac:dyDescent="0.25">
      <c r="A15" s="26" t="s">
        <v>95</v>
      </c>
      <c r="B15" s="103" t="s">
        <v>254</v>
      </c>
      <c r="C15" s="108">
        <f>+C16+C17+C18+C19+C20</f>
        <v>8592</v>
      </c>
      <c r="D15" s="108">
        <f>+D16+D17+D18+D19+D20+D21</f>
        <v>24784</v>
      </c>
      <c r="E15" s="108">
        <f>+E16+E17+E18+E19+E20+E21+E22</f>
        <v>32571</v>
      </c>
    </row>
    <row r="16" spans="1:5" s="53" customFormat="1" ht="12" customHeight="1" x14ac:dyDescent="0.2">
      <c r="A16" s="223" t="s">
        <v>162</v>
      </c>
      <c r="B16" s="206" t="s">
        <v>592</v>
      </c>
      <c r="C16" s="111"/>
      <c r="D16" s="111">
        <v>2888</v>
      </c>
      <c r="E16" s="111">
        <v>4570</v>
      </c>
    </row>
    <row r="17" spans="1:5" s="53" customFormat="1" ht="12" customHeight="1" x14ac:dyDescent="0.2">
      <c r="A17" s="224" t="s">
        <v>163</v>
      </c>
      <c r="B17" s="206" t="s">
        <v>590</v>
      </c>
      <c r="C17" s="110"/>
      <c r="D17" s="110">
        <v>2398</v>
      </c>
      <c r="E17" s="110"/>
    </row>
    <row r="18" spans="1:5" s="53" customFormat="1" ht="12" customHeight="1" x14ac:dyDescent="0.2">
      <c r="A18" s="224" t="s">
        <v>164</v>
      </c>
      <c r="B18" s="206" t="s">
        <v>589</v>
      </c>
      <c r="C18" s="110"/>
      <c r="D18" s="110">
        <v>333</v>
      </c>
      <c r="E18" s="110">
        <v>100</v>
      </c>
    </row>
    <row r="19" spans="1:5" s="53" customFormat="1" ht="12" customHeight="1" x14ac:dyDescent="0.2">
      <c r="A19" s="224" t="s">
        <v>165</v>
      </c>
      <c r="B19" s="206" t="s">
        <v>587</v>
      </c>
      <c r="C19" s="110"/>
      <c r="D19" s="110">
        <v>8075</v>
      </c>
      <c r="E19" s="110">
        <v>15094</v>
      </c>
    </row>
    <row r="20" spans="1:5" s="53" customFormat="1" ht="12" customHeight="1" x14ac:dyDescent="0.2">
      <c r="A20" s="224" t="s">
        <v>166</v>
      </c>
      <c r="B20" s="206" t="s">
        <v>586</v>
      </c>
      <c r="C20" s="110">
        <v>8592</v>
      </c>
      <c r="D20" s="110">
        <v>8731</v>
      </c>
      <c r="E20" s="110">
        <v>8731</v>
      </c>
    </row>
    <row r="21" spans="1:5" s="54" customFormat="1" ht="12" customHeight="1" x14ac:dyDescent="0.2">
      <c r="A21" s="225" t="s">
        <v>172</v>
      </c>
      <c r="B21" s="206" t="s">
        <v>593</v>
      </c>
      <c r="C21" s="112"/>
      <c r="D21" s="112">
        <v>2359</v>
      </c>
      <c r="E21" s="112">
        <v>3676</v>
      </c>
    </row>
    <row r="22" spans="1:5" s="54" customFormat="1" ht="12" customHeight="1" thickBot="1" x14ac:dyDescent="0.25">
      <c r="A22" s="225" t="s">
        <v>174</v>
      </c>
      <c r="B22" s="206" t="s">
        <v>786</v>
      </c>
      <c r="C22" s="112"/>
      <c r="D22" s="112"/>
      <c r="E22" s="112">
        <v>400</v>
      </c>
    </row>
    <row r="23" spans="1:5" s="54" customFormat="1" ht="12" customHeight="1" thickBot="1" x14ac:dyDescent="0.25">
      <c r="A23" s="26" t="s">
        <v>96</v>
      </c>
      <c r="B23" s="19" t="s">
        <v>259</v>
      </c>
      <c r="C23" s="108">
        <f>+C24+C25+C26+C27+C28</f>
        <v>4274</v>
      </c>
      <c r="D23" s="108">
        <f>+D24+D25+D26+D27+D28</f>
        <v>185274</v>
      </c>
      <c r="E23" s="108">
        <f>+E24+E25+E26+E27+E28</f>
        <v>185478</v>
      </c>
    </row>
    <row r="24" spans="1:5" s="54" customFormat="1" ht="12" customHeight="1" x14ac:dyDescent="0.2">
      <c r="A24" s="223" t="s">
        <v>145</v>
      </c>
      <c r="B24" s="205" t="s">
        <v>85</v>
      </c>
      <c r="C24" s="111">
        <v>4274</v>
      </c>
      <c r="D24" s="111">
        <v>4274</v>
      </c>
      <c r="E24" s="111">
        <v>4274</v>
      </c>
    </row>
    <row r="25" spans="1:5" s="53" customFormat="1" ht="12" customHeight="1" x14ac:dyDescent="0.2">
      <c r="A25" s="224" t="s">
        <v>146</v>
      </c>
      <c r="B25" s="206" t="s">
        <v>585</v>
      </c>
      <c r="C25" s="110"/>
      <c r="D25" s="110">
        <v>181000</v>
      </c>
      <c r="E25" s="110">
        <v>181000</v>
      </c>
    </row>
    <row r="26" spans="1:5" s="54" customFormat="1" ht="12" customHeight="1" x14ac:dyDescent="0.2">
      <c r="A26" s="224" t="s">
        <v>147</v>
      </c>
      <c r="B26" s="206" t="s">
        <v>788</v>
      </c>
      <c r="C26" s="110"/>
      <c r="D26" s="110"/>
      <c r="E26" s="110">
        <v>204</v>
      </c>
    </row>
    <row r="27" spans="1:5" s="54" customFormat="1" ht="12" customHeight="1" x14ac:dyDescent="0.2">
      <c r="A27" s="224" t="s">
        <v>148</v>
      </c>
      <c r="B27" s="206" t="s">
        <v>476</v>
      </c>
      <c r="C27" s="110"/>
      <c r="D27" s="110"/>
      <c r="E27" s="110"/>
    </row>
    <row r="28" spans="1:5" s="54" customFormat="1" ht="12" customHeight="1" x14ac:dyDescent="0.2">
      <c r="A28" s="224" t="s">
        <v>189</v>
      </c>
      <c r="B28" s="206" t="s">
        <v>262</v>
      </c>
      <c r="C28" s="110"/>
      <c r="D28" s="110"/>
      <c r="E28" s="110"/>
    </row>
    <row r="29" spans="1:5" s="54" customFormat="1" ht="12" customHeight="1" thickBot="1" x14ac:dyDescent="0.25">
      <c r="A29" s="225" t="s">
        <v>190</v>
      </c>
      <c r="B29" s="207" t="s">
        <v>263</v>
      </c>
      <c r="C29" s="112"/>
      <c r="D29" s="112"/>
      <c r="E29" s="112"/>
    </row>
    <row r="30" spans="1:5" s="54" customFormat="1" ht="12" customHeight="1" thickBot="1" x14ac:dyDescent="0.25">
      <c r="A30" s="26" t="s">
        <v>191</v>
      </c>
      <c r="B30" s="19" t="s">
        <v>264</v>
      </c>
      <c r="C30" s="114">
        <f>+C31+C34+C35+C36</f>
        <v>105374</v>
      </c>
      <c r="D30" s="114">
        <f>+D31+D34+D35+D36</f>
        <v>105374</v>
      </c>
      <c r="E30" s="114">
        <f>+E31+E34+E35+E36</f>
        <v>105374</v>
      </c>
    </row>
    <row r="31" spans="1:5" s="54" customFormat="1" ht="12" customHeight="1" x14ac:dyDescent="0.2">
      <c r="A31" s="223" t="s">
        <v>265</v>
      </c>
      <c r="B31" s="205" t="s">
        <v>271</v>
      </c>
      <c r="C31" s="200">
        <f>+C32+C33</f>
        <v>87429</v>
      </c>
      <c r="D31" s="200">
        <f>+D32+D33</f>
        <v>87429</v>
      </c>
      <c r="E31" s="200">
        <f>+E32+E33</f>
        <v>87429</v>
      </c>
    </row>
    <row r="32" spans="1:5" s="54" customFormat="1" ht="12" customHeight="1" x14ac:dyDescent="0.2">
      <c r="A32" s="224" t="s">
        <v>266</v>
      </c>
      <c r="B32" s="851" t="s">
        <v>782</v>
      </c>
      <c r="C32" s="110">
        <v>5878</v>
      </c>
      <c r="D32" s="110">
        <v>5878</v>
      </c>
      <c r="E32" s="110">
        <v>5878</v>
      </c>
    </row>
    <row r="33" spans="1:5" s="54" customFormat="1" ht="12" customHeight="1" x14ac:dyDescent="0.2">
      <c r="A33" s="224" t="s">
        <v>267</v>
      </c>
      <c r="B33" s="851" t="s">
        <v>783</v>
      </c>
      <c r="C33" s="110">
        <v>81551</v>
      </c>
      <c r="D33" s="110">
        <v>81551</v>
      </c>
      <c r="E33" s="110">
        <v>81551</v>
      </c>
    </row>
    <row r="34" spans="1:5" s="54" customFormat="1" ht="12" customHeight="1" x14ac:dyDescent="0.2">
      <c r="A34" s="224" t="s">
        <v>268</v>
      </c>
      <c r="B34" s="206" t="s">
        <v>274</v>
      </c>
      <c r="C34" s="110">
        <v>15535</v>
      </c>
      <c r="D34" s="110">
        <v>15535</v>
      </c>
      <c r="E34" s="110">
        <v>15535</v>
      </c>
    </row>
    <row r="35" spans="1:5" s="54" customFormat="1" ht="12" customHeight="1" x14ac:dyDescent="0.2">
      <c r="A35" s="224" t="s">
        <v>269</v>
      </c>
      <c r="B35" s="206" t="s">
        <v>784</v>
      </c>
      <c r="C35" s="110">
        <v>254</v>
      </c>
      <c r="D35" s="110">
        <v>254</v>
      </c>
      <c r="E35" s="110">
        <v>254</v>
      </c>
    </row>
    <row r="36" spans="1:5" s="54" customFormat="1" ht="12" customHeight="1" thickBot="1" x14ac:dyDescent="0.25">
      <c r="A36" s="225" t="s">
        <v>270</v>
      </c>
      <c r="B36" s="207" t="s">
        <v>785</v>
      </c>
      <c r="C36" s="112">
        <v>2156</v>
      </c>
      <c r="D36" s="112">
        <v>2156</v>
      </c>
      <c r="E36" s="112">
        <v>2156</v>
      </c>
    </row>
    <row r="37" spans="1:5" s="54" customFormat="1" ht="12" customHeight="1" thickBot="1" x14ac:dyDescent="0.25">
      <c r="A37" s="26" t="s">
        <v>98</v>
      </c>
      <c r="B37" s="19" t="s">
        <v>277</v>
      </c>
      <c r="C37" s="108">
        <f>SUM(C38:C47)</f>
        <v>23312</v>
      </c>
      <c r="D37" s="108">
        <f>SUM(D38:D47)</f>
        <v>23312</v>
      </c>
      <c r="E37" s="108">
        <f>SUM(E38:E47)</f>
        <v>23312</v>
      </c>
    </row>
    <row r="38" spans="1:5" s="54" customFormat="1" ht="12" customHeight="1" x14ac:dyDescent="0.2">
      <c r="A38" s="223" t="s">
        <v>149</v>
      </c>
      <c r="B38" s="205" t="s">
        <v>280</v>
      </c>
      <c r="C38" s="111"/>
      <c r="D38" s="111"/>
      <c r="E38" s="111"/>
    </row>
    <row r="39" spans="1:5" s="54" customFormat="1" ht="12" customHeight="1" x14ac:dyDescent="0.2">
      <c r="A39" s="224" t="s">
        <v>150</v>
      </c>
      <c r="B39" s="206" t="s">
        <v>281</v>
      </c>
      <c r="C39" s="110"/>
      <c r="D39" s="110"/>
      <c r="E39" s="110"/>
    </row>
    <row r="40" spans="1:5" s="54" customFormat="1" ht="12" customHeight="1" x14ac:dyDescent="0.2">
      <c r="A40" s="224" t="s">
        <v>151</v>
      </c>
      <c r="B40" s="206" t="s">
        <v>282</v>
      </c>
      <c r="C40" s="110">
        <v>300</v>
      </c>
      <c r="D40" s="110">
        <v>300</v>
      </c>
      <c r="E40" s="110">
        <v>300</v>
      </c>
    </row>
    <row r="41" spans="1:5" s="54" customFormat="1" ht="12" customHeight="1" x14ac:dyDescent="0.2">
      <c r="A41" s="224" t="s">
        <v>193</v>
      </c>
      <c r="B41" s="206" t="s">
        <v>283</v>
      </c>
      <c r="C41" s="110">
        <v>6200</v>
      </c>
      <c r="D41" s="110">
        <v>6200</v>
      </c>
      <c r="E41" s="110">
        <v>6200</v>
      </c>
    </row>
    <row r="42" spans="1:5" s="54" customFormat="1" ht="12" customHeight="1" x14ac:dyDescent="0.2">
      <c r="A42" s="224" t="s">
        <v>194</v>
      </c>
      <c r="B42" s="206" t="s">
        <v>284</v>
      </c>
      <c r="C42" s="110">
        <v>15312</v>
      </c>
      <c r="D42" s="110">
        <v>15312</v>
      </c>
      <c r="E42" s="110">
        <v>15312</v>
      </c>
    </row>
    <row r="43" spans="1:5" s="54" customFormat="1" ht="12" customHeight="1" x14ac:dyDescent="0.2">
      <c r="A43" s="224" t="s">
        <v>195</v>
      </c>
      <c r="B43" s="206" t="s">
        <v>285</v>
      </c>
      <c r="C43" s="110"/>
      <c r="D43" s="110"/>
      <c r="E43" s="110"/>
    </row>
    <row r="44" spans="1:5" s="54" customFormat="1" ht="12" customHeight="1" x14ac:dyDescent="0.2">
      <c r="A44" s="224" t="s">
        <v>196</v>
      </c>
      <c r="B44" s="206" t="s">
        <v>286</v>
      </c>
      <c r="C44" s="110"/>
      <c r="D44" s="110"/>
      <c r="E44" s="110"/>
    </row>
    <row r="45" spans="1:5" s="54" customFormat="1" ht="12" customHeight="1" x14ac:dyDescent="0.2">
      <c r="A45" s="224" t="s">
        <v>197</v>
      </c>
      <c r="B45" s="206" t="s">
        <v>287</v>
      </c>
      <c r="C45" s="110">
        <v>1500</v>
      </c>
      <c r="D45" s="110">
        <v>1500</v>
      </c>
      <c r="E45" s="110">
        <v>1500</v>
      </c>
    </row>
    <row r="46" spans="1:5" s="54" customFormat="1" ht="12" customHeight="1" x14ac:dyDescent="0.2">
      <c r="A46" s="224" t="s">
        <v>278</v>
      </c>
      <c r="B46" s="206" t="s">
        <v>288</v>
      </c>
      <c r="C46" s="113"/>
      <c r="D46" s="113"/>
      <c r="E46" s="113"/>
    </row>
    <row r="47" spans="1:5" s="54" customFormat="1" ht="12" customHeight="1" thickBot="1" x14ac:dyDescent="0.25">
      <c r="A47" s="225" t="s">
        <v>279</v>
      </c>
      <c r="B47" s="207" t="s">
        <v>289</v>
      </c>
      <c r="C47" s="194"/>
      <c r="D47" s="194"/>
      <c r="E47" s="194"/>
    </row>
    <row r="48" spans="1:5" s="54" customFormat="1" ht="12" customHeight="1" thickBot="1" x14ac:dyDescent="0.25">
      <c r="A48" s="26" t="s">
        <v>99</v>
      </c>
      <c r="B48" s="19" t="s">
        <v>290</v>
      </c>
      <c r="C48" s="108">
        <f>SUM(C49:C53)</f>
        <v>0</v>
      </c>
      <c r="D48" s="108">
        <f>SUM(D49:D53)</f>
        <v>0</v>
      </c>
      <c r="E48" s="108">
        <f>SUM(E49:E53)</f>
        <v>0</v>
      </c>
    </row>
    <row r="49" spans="1:5" s="54" customFormat="1" ht="12" customHeight="1" x14ac:dyDescent="0.2">
      <c r="A49" s="223" t="s">
        <v>152</v>
      </c>
      <c r="B49" s="205" t="s">
        <v>294</v>
      </c>
      <c r="C49" s="251"/>
      <c r="D49" s="251"/>
      <c r="E49" s="251"/>
    </row>
    <row r="50" spans="1:5" s="54" customFormat="1" ht="12" customHeight="1" x14ac:dyDescent="0.2">
      <c r="A50" s="224" t="s">
        <v>153</v>
      </c>
      <c r="B50" s="206" t="s">
        <v>295</v>
      </c>
      <c r="C50" s="113"/>
      <c r="D50" s="113"/>
      <c r="E50" s="113"/>
    </row>
    <row r="51" spans="1:5" s="54" customFormat="1" ht="12" customHeight="1" x14ac:dyDescent="0.2">
      <c r="A51" s="224" t="s">
        <v>291</v>
      </c>
      <c r="B51" s="206" t="s">
        <v>296</v>
      </c>
      <c r="C51" s="113"/>
      <c r="D51" s="113"/>
      <c r="E51" s="113"/>
    </row>
    <row r="52" spans="1:5" s="54" customFormat="1" ht="12" customHeight="1" x14ac:dyDescent="0.2">
      <c r="A52" s="224" t="s">
        <v>292</v>
      </c>
      <c r="B52" s="206" t="s">
        <v>297</v>
      </c>
      <c r="C52" s="113"/>
      <c r="D52" s="113"/>
      <c r="E52" s="113"/>
    </row>
    <row r="53" spans="1:5" s="54" customFormat="1" ht="12" customHeight="1" thickBot="1" x14ac:dyDescent="0.25">
      <c r="A53" s="225" t="s">
        <v>293</v>
      </c>
      <c r="B53" s="207" t="s">
        <v>298</v>
      </c>
      <c r="C53" s="194"/>
      <c r="D53" s="194"/>
      <c r="E53" s="194"/>
    </row>
    <row r="54" spans="1:5" s="54" customFormat="1" ht="12" customHeight="1" thickBot="1" x14ac:dyDescent="0.25">
      <c r="A54" s="26" t="s">
        <v>198</v>
      </c>
      <c r="B54" s="19" t="s">
        <v>299</v>
      </c>
      <c r="C54" s="108">
        <f>SUM(C55:C57)</f>
        <v>0</v>
      </c>
      <c r="D54" s="108">
        <f>SUM(D55:D57)</f>
        <v>0</v>
      </c>
      <c r="E54" s="108">
        <f>SUM(E55:E57)</f>
        <v>350</v>
      </c>
    </row>
    <row r="55" spans="1:5" s="54" customFormat="1" ht="12" customHeight="1" x14ac:dyDescent="0.2">
      <c r="A55" s="223" t="s">
        <v>154</v>
      </c>
      <c r="B55" s="205" t="s">
        <v>787</v>
      </c>
      <c r="C55" s="111"/>
      <c r="D55" s="111"/>
      <c r="E55" s="111">
        <v>350</v>
      </c>
    </row>
    <row r="56" spans="1:5" s="54" customFormat="1" ht="12" customHeight="1" x14ac:dyDescent="0.2">
      <c r="A56" s="224" t="s">
        <v>155</v>
      </c>
      <c r="B56" s="206" t="s">
        <v>477</v>
      </c>
      <c r="C56" s="110"/>
      <c r="D56" s="110"/>
      <c r="E56" s="110"/>
    </row>
    <row r="57" spans="1:5" s="54" customFormat="1" ht="12" customHeight="1" x14ac:dyDescent="0.2">
      <c r="A57" s="224" t="s">
        <v>303</v>
      </c>
      <c r="B57" s="206" t="s">
        <v>301</v>
      </c>
      <c r="C57" s="110"/>
      <c r="D57" s="110"/>
      <c r="E57" s="110"/>
    </row>
    <row r="58" spans="1:5" s="54" customFormat="1" ht="12" customHeight="1" thickBot="1" x14ac:dyDescent="0.25">
      <c r="A58" s="225" t="s">
        <v>304</v>
      </c>
      <c r="B58" s="207" t="s">
        <v>302</v>
      </c>
      <c r="C58" s="112"/>
      <c r="D58" s="112"/>
      <c r="E58" s="112"/>
    </row>
    <row r="59" spans="1:5" s="54" customFormat="1" ht="12" customHeight="1" thickBot="1" x14ac:dyDescent="0.25">
      <c r="A59" s="26" t="s">
        <v>101</v>
      </c>
      <c r="B59" s="103" t="s">
        <v>305</v>
      </c>
      <c r="C59" s="108">
        <f>SUM(C60:C62)</f>
        <v>0</v>
      </c>
      <c r="D59" s="108">
        <f>SUM(D60:D62)</f>
        <v>743</v>
      </c>
      <c r="E59" s="108">
        <f>SUM(E60:E62)</f>
        <v>743</v>
      </c>
    </row>
    <row r="60" spans="1:5" s="54" customFormat="1" ht="12" customHeight="1" x14ac:dyDescent="0.2">
      <c r="A60" s="223" t="s">
        <v>199</v>
      </c>
      <c r="B60" s="205" t="s">
        <v>307</v>
      </c>
      <c r="C60" s="113"/>
      <c r="D60" s="113"/>
      <c r="E60" s="113"/>
    </row>
    <row r="61" spans="1:5" s="54" customFormat="1" ht="12" customHeight="1" x14ac:dyDescent="0.2">
      <c r="A61" s="224" t="s">
        <v>200</v>
      </c>
      <c r="B61" s="206" t="s">
        <v>478</v>
      </c>
      <c r="C61" s="113"/>
      <c r="D61" s="113"/>
      <c r="E61" s="113"/>
    </row>
    <row r="62" spans="1:5" s="54" customFormat="1" ht="12" customHeight="1" x14ac:dyDescent="0.2">
      <c r="A62" s="224" t="s">
        <v>225</v>
      </c>
      <c r="B62" s="206" t="s">
        <v>591</v>
      </c>
      <c r="C62" s="113"/>
      <c r="D62" s="113">
        <v>743</v>
      </c>
      <c r="E62" s="113">
        <v>743</v>
      </c>
    </row>
    <row r="63" spans="1:5" s="54" customFormat="1" ht="12" customHeight="1" thickBot="1" x14ac:dyDescent="0.25">
      <c r="A63" s="225" t="s">
        <v>306</v>
      </c>
      <c r="B63" s="207" t="s">
        <v>309</v>
      </c>
      <c r="C63" s="113"/>
      <c r="D63" s="113"/>
      <c r="E63" s="113"/>
    </row>
    <row r="64" spans="1:5" s="54" customFormat="1" ht="12" customHeight="1" thickBot="1" x14ac:dyDescent="0.25">
      <c r="A64" s="26" t="s">
        <v>102</v>
      </c>
      <c r="B64" s="19" t="s">
        <v>310</v>
      </c>
      <c r="C64" s="114">
        <f>+C8+C15+C23+C30+C37+C48+C54+C59</f>
        <v>460966</v>
      </c>
      <c r="D64" s="114">
        <f>+D8+D15+D23+D30+D37+D48+D54+D59</f>
        <v>665083</v>
      </c>
      <c r="E64" s="114">
        <f>+E8+E15+E23+E30+E37+E48+E54+E59</f>
        <v>674177</v>
      </c>
    </row>
    <row r="65" spans="1:5" s="54" customFormat="1" ht="12" customHeight="1" thickBot="1" x14ac:dyDescent="0.2">
      <c r="A65" s="226" t="s">
        <v>444</v>
      </c>
      <c r="B65" s="103" t="s">
        <v>312</v>
      </c>
      <c r="C65" s="108">
        <f>SUM(C66:C68)</f>
        <v>0</v>
      </c>
      <c r="D65" s="108">
        <f>SUM(D66:D68)</f>
        <v>0</v>
      </c>
      <c r="E65" s="108">
        <f>SUM(E66:E68)</f>
        <v>0</v>
      </c>
    </row>
    <row r="66" spans="1:5" s="54" customFormat="1" ht="12" customHeight="1" x14ac:dyDescent="0.2">
      <c r="A66" s="223" t="s">
        <v>345</v>
      </c>
      <c r="B66" s="205" t="s">
        <v>313</v>
      </c>
      <c r="C66" s="113"/>
      <c r="D66" s="113"/>
      <c r="E66" s="113"/>
    </row>
    <row r="67" spans="1:5" s="54" customFormat="1" ht="12" customHeight="1" x14ac:dyDescent="0.2">
      <c r="A67" s="224" t="s">
        <v>354</v>
      </c>
      <c r="B67" s="206" t="s">
        <v>314</v>
      </c>
      <c r="C67" s="113"/>
      <c r="D67" s="113"/>
      <c r="E67" s="113"/>
    </row>
    <row r="68" spans="1:5" s="54" customFormat="1" ht="12" customHeight="1" thickBot="1" x14ac:dyDescent="0.25">
      <c r="A68" s="225" t="s">
        <v>355</v>
      </c>
      <c r="B68" s="209" t="s">
        <v>315</v>
      </c>
      <c r="C68" s="113"/>
      <c r="D68" s="113"/>
      <c r="E68" s="113"/>
    </row>
    <row r="69" spans="1:5" s="54" customFormat="1" ht="12" customHeight="1" thickBot="1" x14ac:dyDescent="0.2">
      <c r="A69" s="226" t="s">
        <v>316</v>
      </c>
      <c r="B69" s="103" t="s">
        <v>317</v>
      </c>
      <c r="C69" s="108">
        <f>SUM(C70:C73)</f>
        <v>0</v>
      </c>
      <c r="D69" s="108">
        <f>SUM(D70:D73)</f>
        <v>0</v>
      </c>
      <c r="E69" s="108">
        <f>SUM(E70:E73)</f>
        <v>0</v>
      </c>
    </row>
    <row r="70" spans="1:5" s="54" customFormat="1" ht="12" customHeight="1" x14ac:dyDescent="0.2">
      <c r="A70" s="223" t="s">
        <v>177</v>
      </c>
      <c r="B70" s="205" t="s">
        <v>318</v>
      </c>
      <c r="C70" s="113"/>
      <c r="D70" s="113"/>
      <c r="E70" s="113"/>
    </row>
    <row r="71" spans="1:5" s="54" customFormat="1" ht="12" customHeight="1" x14ac:dyDescent="0.2">
      <c r="A71" s="224" t="s">
        <v>178</v>
      </c>
      <c r="B71" s="206" t="s">
        <v>319</v>
      </c>
      <c r="C71" s="113"/>
      <c r="D71" s="113"/>
      <c r="E71" s="113"/>
    </row>
    <row r="72" spans="1:5" s="54" customFormat="1" ht="12" customHeight="1" x14ac:dyDescent="0.2">
      <c r="A72" s="224" t="s">
        <v>346</v>
      </c>
      <c r="B72" s="206" t="s">
        <v>320</v>
      </c>
      <c r="C72" s="113"/>
      <c r="D72" s="113"/>
      <c r="E72" s="113"/>
    </row>
    <row r="73" spans="1:5" s="54" customFormat="1" ht="12" customHeight="1" thickBot="1" x14ac:dyDescent="0.25">
      <c r="A73" s="225" t="s">
        <v>347</v>
      </c>
      <c r="B73" s="207" t="s">
        <v>321</v>
      </c>
      <c r="C73" s="113"/>
      <c r="D73" s="113"/>
      <c r="E73" s="113"/>
    </row>
    <row r="74" spans="1:5" s="54" customFormat="1" ht="12" customHeight="1" thickBot="1" x14ac:dyDescent="0.2">
      <c r="A74" s="226" t="s">
        <v>322</v>
      </c>
      <c r="B74" s="103" t="s">
        <v>323</v>
      </c>
      <c r="C74" s="108">
        <f>SUM(C75:C76)</f>
        <v>115000</v>
      </c>
      <c r="D74" s="108">
        <f>SUM(D75:D76)</f>
        <v>115000</v>
      </c>
      <c r="E74" s="108">
        <f>SUM(E75:E76)</f>
        <v>125552</v>
      </c>
    </row>
    <row r="75" spans="1:5" s="54" customFormat="1" ht="12" customHeight="1" x14ac:dyDescent="0.2">
      <c r="A75" s="223" t="s">
        <v>348</v>
      </c>
      <c r="B75" s="205" t="s">
        <v>324</v>
      </c>
      <c r="C75" s="113">
        <v>115000</v>
      </c>
      <c r="D75" s="113">
        <v>115000</v>
      </c>
      <c r="E75" s="113">
        <v>125552</v>
      </c>
    </row>
    <row r="76" spans="1:5" s="54" customFormat="1" ht="12" customHeight="1" thickBot="1" x14ac:dyDescent="0.25">
      <c r="A76" s="225" t="s">
        <v>349</v>
      </c>
      <c r="B76" s="207" t="s">
        <v>325</v>
      </c>
      <c r="C76" s="113"/>
      <c r="D76" s="113"/>
      <c r="E76" s="113"/>
    </row>
    <row r="77" spans="1:5" s="53" customFormat="1" ht="12" customHeight="1" thickBot="1" x14ac:dyDescent="0.2">
      <c r="A77" s="226" t="s">
        <v>326</v>
      </c>
      <c r="B77" s="103" t="s">
        <v>327</v>
      </c>
      <c r="C77" s="108">
        <f>SUM(C78:C80)</f>
        <v>0</v>
      </c>
      <c r="D77" s="108">
        <f>SUM(D78:D80)</f>
        <v>0</v>
      </c>
      <c r="E77" s="108">
        <f>SUM(E78:E80)</f>
        <v>0</v>
      </c>
    </row>
    <row r="78" spans="1:5" s="54" customFormat="1" ht="12" customHeight="1" x14ac:dyDescent="0.2">
      <c r="A78" s="223" t="s">
        <v>350</v>
      </c>
      <c r="B78" s="205" t="s">
        <v>328</v>
      </c>
      <c r="C78" s="113"/>
      <c r="D78" s="113"/>
      <c r="E78" s="113"/>
    </row>
    <row r="79" spans="1:5" s="54" customFormat="1" ht="12" customHeight="1" x14ac:dyDescent="0.2">
      <c r="A79" s="224" t="s">
        <v>351</v>
      </c>
      <c r="B79" s="206" t="s">
        <v>329</v>
      </c>
      <c r="C79" s="113"/>
      <c r="D79" s="113"/>
      <c r="E79" s="113"/>
    </row>
    <row r="80" spans="1:5" s="54" customFormat="1" ht="12" customHeight="1" thickBot="1" x14ac:dyDescent="0.25">
      <c r="A80" s="225" t="s">
        <v>352</v>
      </c>
      <c r="B80" s="207" t="s">
        <v>330</v>
      </c>
      <c r="C80" s="113"/>
      <c r="D80" s="113"/>
      <c r="E80" s="113"/>
    </row>
    <row r="81" spans="1:5" s="54" customFormat="1" ht="12" customHeight="1" thickBot="1" x14ac:dyDescent="0.2">
      <c r="A81" s="226" t="s">
        <v>331</v>
      </c>
      <c r="B81" s="103" t="s">
        <v>353</v>
      </c>
      <c r="C81" s="108">
        <f>SUM(C82:C85)</f>
        <v>0</v>
      </c>
      <c r="D81" s="108">
        <f>SUM(D82:D85)</f>
        <v>0</v>
      </c>
      <c r="E81" s="108">
        <f>SUM(E82:E85)</f>
        <v>0</v>
      </c>
    </row>
    <row r="82" spans="1:5" s="54" customFormat="1" ht="12" customHeight="1" x14ac:dyDescent="0.2">
      <c r="A82" s="227" t="s">
        <v>332</v>
      </c>
      <c r="B82" s="205" t="s">
        <v>333</v>
      </c>
      <c r="C82" s="113"/>
      <c r="D82" s="113"/>
      <c r="E82" s="113"/>
    </row>
    <row r="83" spans="1:5" s="54" customFormat="1" ht="12" customHeight="1" x14ac:dyDescent="0.2">
      <c r="A83" s="228" t="s">
        <v>334</v>
      </c>
      <c r="B83" s="206" t="s">
        <v>335</v>
      </c>
      <c r="C83" s="113"/>
      <c r="D83" s="113"/>
      <c r="E83" s="113"/>
    </row>
    <row r="84" spans="1:5" s="54" customFormat="1" ht="12" customHeight="1" x14ac:dyDescent="0.2">
      <c r="A84" s="228" t="s">
        <v>336</v>
      </c>
      <c r="B84" s="206" t="s">
        <v>337</v>
      </c>
      <c r="C84" s="113"/>
      <c r="D84" s="113"/>
      <c r="E84" s="113"/>
    </row>
    <row r="85" spans="1:5" s="53" customFormat="1" ht="12" customHeight="1" thickBot="1" x14ac:dyDescent="0.25">
      <c r="A85" s="229" t="s">
        <v>338</v>
      </c>
      <c r="B85" s="207" t="s">
        <v>339</v>
      </c>
      <c r="C85" s="113"/>
      <c r="D85" s="113"/>
      <c r="E85" s="113"/>
    </row>
    <row r="86" spans="1:5" s="53" customFormat="1" ht="12" customHeight="1" thickBot="1" x14ac:dyDescent="0.2">
      <c r="A86" s="226" t="s">
        <v>340</v>
      </c>
      <c r="B86" s="850" t="s">
        <v>341</v>
      </c>
      <c r="C86" s="252"/>
      <c r="D86" s="252"/>
      <c r="E86" s="252"/>
    </row>
    <row r="87" spans="1:5" s="53" customFormat="1" ht="12" customHeight="1" thickBot="1" x14ac:dyDescent="0.2">
      <c r="A87" s="226" t="s">
        <v>342</v>
      </c>
      <c r="B87" s="213" t="s">
        <v>343</v>
      </c>
      <c r="C87" s="114">
        <f>+C65+C69+C74+C77+C81+C86</f>
        <v>115000</v>
      </c>
      <c r="D87" s="114">
        <f>+D65+D69+D74+D77+D81+D86</f>
        <v>115000</v>
      </c>
      <c r="E87" s="114">
        <f>+E65+E69+E74+E77+E81+E86</f>
        <v>125552</v>
      </c>
    </row>
    <row r="88" spans="1:5" s="53" customFormat="1" ht="12" customHeight="1" thickBot="1" x14ac:dyDescent="0.2">
      <c r="A88" s="226" t="s">
        <v>356</v>
      </c>
      <c r="B88" s="215" t="s">
        <v>780</v>
      </c>
      <c r="C88" s="114"/>
      <c r="D88" s="114"/>
      <c r="E88" s="114"/>
    </row>
    <row r="89" spans="1:5" s="53" customFormat="1" ht="12" customHeight="1" thickBot="1" x14ac:dyDescent="0.2">
      <c r="A89" s="226" t="s">
        <v>778</v>
      </c>
      <c r="B89" s="215" t="s">
        <v>779</v>
      </c>
      <c r="C89" s="114">
        <f>+C64+C87</f>
        <v>575966</v>
      </c>
      <c r="D89" s="114">
        <f>+D64+D87+D88</f>
        <v>780083</v>
      </c>
      <c r="E89" s="114">
        <f>+E64+E87+E88</f>
        <v>799729</v>
      </c>
    </row>
    <row r="90" spans="1:5" s="54" customFormat="1" ht="15" customHeight="1" thickBot="1" x14ac:dyDescent="0.25">
      <c r="A90" s="88"/>
      <c r="B90" s="89"/>
      <c r="C90" s="174"/>
      <c r="D90" s="174"/>
      <c r="E90" s="174"/>
    </row>
    <row r="91" spans="1:5" s="45" customFormat="1" ht="16.5" customHeight="1" thickBot="1" x14ac:dyDescent="0.25">
      <c r="A91" s="92"/>
      <c r="B91" s="93" t="s">
        <v>131</v>
      </c>
      <c r="C91" s="176"/>
      <c r="D91" s="176"/>
      <c r="E91" s="176"/>
    </row>
    <row r="92" spans="1:5" s="55" customFormat="1" ht="12" customHeight="1" thickBot="1" x14ac:dyDescent="0.25">
      <c r="A92" s="197" t="s">
        <v>94</v>
      </c>
      <c r="B92" s="25" t="s">
        <v>359</v>
      </c>
      <c r="C92" s="107">
        <f>SUM(C93:C97)</f>
        <v>442674</v>
      </c>
      <c r="D92" s="107">
        <f>SUM(D93:D97)</f>
        <v>475287</v>
      </c>
      <c r="E92" s="107">
        <f>SUM(E93:E97)</f>
        <v>486920</v>
      </c>
    </row>
    <row r="93" spans="1:5" ht="12" customHeight="1" x14ac:dyDescent="0.2">
      <c r="A93" s="232" t="s">
        <v>156</v>
      </c>
      <c r="B93" s="8" t="s">
        <v>124</v>
      </c>
      <c r="C93" s="109">
        <v>35316</v>
      </c>
      <c r="D93" s="109">
        <v>43482</v>
      </c>
      <c r="E93" s="109">
        <v>58798</v>
      </c>
    </row>
    <row r="94" spans="1:5" ht="12" customHeight="1" x14ac:dyDescent="0.2">
      <c r="A94" s="224" t="s">
        <v>157</v>
      </c>
      <c r="B94" s="6" t="s">
        <v>201</v>
      </c>
      <c r="C94" s="110">
        <v>8406</v>
      </c>
      <c r="D94" s="110">
        <v>10726</v>
      </c>
      <c r="E94" s="110">
        <v>14862</v>
      </c>
    </row>
    <row r="95" spans="1:5" ht="12" customHeight="1" x14ac:dyDescent="0.2">
      <c r="A95" s="224" t="s">
        <v>158</v>
      </c>
      <c r="B95" s="6" t="s">
        <v>175</v>
      </c>
      <c r="C95" s="112">
        <v>104825</v>
      </c>
      <c r="D95" s="112">
        <v>107160</v>
      </c>
      <c r="E95" s="112">
        <v>106851</v>
      </c>
    </row>
    <row r="96" spans="1:5" ht="12" customHeight="1" x14ac:dyDescent="0.2">
      <c r="A96" s="224" t="s">
        <v>159</v>
      </c>
      <c r="B96" s="9" t="s">
        <v>202</v>
      </c>
      <c r="C96" s="112">
        <v>8046</v>
      </c>
      <c r="D96" s="112">
        <v>10438</v>
      </c>
      <c r="E96" s="112">
        <v>12932</v>
      </c>
    </row>
    <row r="97" spans="1:5" ht="12" customHeight="1" x14ac:dyDescent="0.2">
      <c r="A97" s="224" t="s">
        <v>167</v>
      </c>
      <c r="B97" s="17" t="s">
        <v>203</v>
      </c>
      <c r="C97" s="112">
        <f>SUM(C98:C107)</f>
        <v>286081</v>
      </c>
      <c r="D97" s="112">
        <f>SUM(D98:D107)</f>
        <v>303481</v>
      </c>
      <c r="E97" s="112">
        <f>SUM(E98:E107)</f>
        <v>293477</v>
      </c>
    </row>
    <row r="98" spans="1:5" ht="12" customHeight="1" x14ac:dyDescent="0.2">
      <c r="A98" s="224" t="s">
        <v>160</v>
      </c>
      <c r="B98" s="6" t="s">
        <v>360</v>
      </c>
      <c r="C98" s="112"/>
      <c r="D98" s="112"/>
      <c r="E98" s="112"/>
    </row>
    <row r="99" spans="1:5" ht="12" customHeight="1" x14ac:dyDescent="0.2">
      <c r="A99" s="224" t="s">
        <v>161</v>
      </c>
      <c r="B99" s="62" t="s">
        <v>361</v>
      </c>
      <c r="C99" s="112"/>
      <c r="D99" s="112"/>
      <c r="E99" s="112"/>
    </row>
    <row r="100" spans="1:5" ht="12" customHeight="1" x14ac:dyDescent="0.2">
      <c r="A100" s="224" t="s">
        <v>168</v>
      </c>
      <c r="B100" s="63" t="s">
        <v>362</v>
      </c>
      <c r="C100" s="112"/>
      <c r="D100" s="112"/>
      <c r="E100" s="112"/>
    </row>
    <row r="101" spans="1:5" ht="12" customHeight="1" x14ac:dyDescent="0.2">
      <c r="A101" s="224" t="s">
        <v>169</v>
      </c>
      <c r="B101" s="62" t="s">
        <v>547</v>
      </c>
      <c r="C101" s="112">
        <v>106543</v>
      </c>
      <c r="D101" s="112">
        <v>112029</v>
      </c>
      <c r="E101" s="112">
        <v>108405</v>
      </c>
    </row>
    <row r="102" spans="1:5" ht="12" customHeight="1" x14ac:dyDescent="0.2">
      <c r="A102" s="224" t="s">
        <v>170</v>
      </c>
      <c r="B102" s="62" t="s">
        <v>597</v>
      </c>
      <c r="C102" s="112">
        <v>174338</v>
      </c>
      <c r="D102" s="112">
        <v>186252</v>
      </c>
      <c r="E102" s="112">
        <v>179522</v>
      </c>
    </row>
    <row r="103" spans="1:5" ht="12" customHeight="1" x14ac:dyDescent="0.2">
      <c r="A103" s="224" t="s">
        <v>171</v>
      </c>
      <c r="B103" s="62" t="s">
        <v>598</v>
      </c>
      <c r="C103" s="112">
        <v>2000</v>
      </c>
      <c r="D103" s="112">
        <v>2000</v>
      </c>
      <c r="E103" s="112">
        <v>2000</v>
      </c>
    </row>
    <row r="104" spans="1:5" ht="12" customHeight="1" x14ac:dyDescent="0.2">
      <c r="A104" s="224" t="s">
        <v>173</v>
      </c>
      <c r="B104" s="63" t="s">
        <v>366</v>
      </c>
      <c r="C104" s="112"/>
      <c r="D104" s="112"/>
      <c r="E104" s="112"/>
    </row>
    <row r="105" spans="1:5" ht="12" customHeight="1" x14ac:dyDescent="0.2">
      <c r="A105" s="233" t="s">
        <v>204</v>
      </c>
      <c r="B105" s="64" t="s">
        <v>367</v>
      </c>
      <c r="C105" s="112"/>
      <c r="D105" s="112"/>
      <c r="E105" s="112"/>
    </row>
    <row r="106" spans="1:5" ht="12" customHeight="1" x14ac:dyDescent="0.2">
      <c r="A106" s="224" t="s">
        <v>357</v>
      </c>
      <c r="B106" s="64" t="s">
        <v>368</v>
      </c>
      <c r="C106" s="112"/>
      <c r="D106" s="112"/>
      <c r="E106" s="112"/>
    </row>
    <row r="107" spans="1:5" ht="12" customHeight="1" thickBot="1" x14ac:dyDescent="0.25">
      <c r="A107" s="234" t="s">
        <v>358</v>
      </c>
      <c r="B107" s="65" t="s">
        <v>599</v>
      </c>
      <c r="C107" s="116">
        <v>3200</v>
      </c>
      <c r="D107" s="116">
        <v>3200</v>
      </c>
      <c r="E107" s="116">
        <v>3550</v>
      </c>
    </row>
    <row r="108" spans="1:5" ht="12" customHeight="1" thickBot="1" x14ac:dyDescent="0.25">
      <c r="A108" s="26" t="s">
        <v>95</v>
      </c>
      <c r="B108" s="24" t="s">
        <v>370</v>
      </c>
      <c r="C108" s="108">
        <f>+C109+C111+C113</f>
        <v>50700</v>
      </c>
      <c r="D108" s="108">
        <f>+D109+D111+D113</f>
        <v>63928</v>
      </c>
      <c r="E108" s="108">
        <f>+E109+E111+E113</f>
        <v>68583</v>
      </c>
    </row>
    <row r="109" spans="1:5" ht="12" customHeight="1" x14ac:dyDescent="0.2">
      <c r="A109" s="223" t="s">
        <v>162</v>
      </c>
      <c r="B109" s="6" t="s">
        <v>223</v>
      </c>
      <c r="C109" s="111">
        <v>7588</v>
      </c>
      <c r="D109" s="111">
        <v>19269</v>
      </c>
      <c r="E109" s="111">
        <v>21401</v>
      </c>
    </row>
    <row r="110" spans="1:5" ht="12" customHeight="1" x14ac:dyDescent="0.2">
      <c r="A110" s="223" t="s">
        <v>163</v>
      </c>
      <c r="B110" s="10" t="s">
        <v>374</v>
      </c>
      <c r="C110" s="111"/>
      <c r="D110" s="111"/>
      <c r="E110" s="111"/>
    </row>
    <row r="111" spans="1:5" ht="12" customHeight="1" x14ac:dyDescent="0.2">
      <c r="A111" s="223" t="s">
        <v>164</v>
      </c>
      <c r="B111" s="10" t="s">
        <v>205</v>
      </c>
      <c r="C111" s="110">
        <v>41912</v>
      </c>
      <c r="D111" s="110">
        <v>41912</v>
      </c>
      <c r="E111" s="110">
        <v>41912</v>
      </c>
    </row>
    <row r="112" spans="1:5" ht="12" customHeight="1" x14ac:dyDescent="0.2">
      <c r="A112" s="223" t="s">
        <v>165</v>
      </c>
      <c r="B112" s="10" t="s">
        <v>375</v>
      </c>
      <c r="C112" s="101">
        <v>17768</v>
      </c>
      <c r="D112" s="101">
        <v>17768</v>
      </c>
      <c r="E112" s="101">
        <v>17768</v>
      </c>
    </row>
    <row r="113" spans="1:5" ht="12" customHeight="1" x14ac:dyDescent="0.2">
      <c r="A113" s="223" t="s">
        <v>166</v>
      </c>
      <c r="B113" s="105" t="s">
        <v>226</v>
      </c>
      <c r="C113" s="101">
        <v>1200</v>
      </c>
      <c r="D113" s="101">
        <v>2747</v>
      </c>
      <c r="E113" s="101">
        <v>5270</v>
      </c>
    </row>
    <row r="114" spans="1:5" ht="12" customHeight="1" x14ac:dyDescent="0.2">
      <c r="A114" s="223" t="s">
        <v>172</v>
      </c>
      <c r="B114" s="104" t="s">
        <v>479</v>
      </c>
      <c r="C114" s="101"/>
      <c r="D114" s="101"/>
      <c r="E114" s="101"/>
    </row>
    <row r="115" spans="1:5" ht="12" customHeight="1" x14ac:dyDescent="0.2">
      <c r="A115" s="223" t="s">
        <v>174</v>
      </c>
      <c r="B115" s="201" t="s">
        <v>380</v>
      </c>
      <c r="C115" s="101"/>
      <c r="D115" s="101"/>
      <c r="E115" s="101"/>
    </row>
    <row r="116" spans="1:5" ht="12" customHeight="1" x14ac:dyDescent="0.2">
      <c r="A116" s="223" t="s">
        <v>206</v>
      </c>
      <c r="B116" s="63" t="s">
        <v>797</v>
      </c>
      <c r="C116" s="101"/>
      <c r="D116" s="101"/>
      <c r="E116" s="101"/>
    </row>
    <row r="117" spans="1:5" ht="12" customHeight="1" x14ac:dyDescent="0.2">
      <c r="A117" s="223" t="s">
        <v>207</v>
      </c>
      <c r="B117" s="63" t="s">
        <v>761</v>
      </c>
      <c r="C117" s="101"/>
      <c r="D117" s="101">
        <v>804</v>
      </c>
      <c r="E117" s="101">
        <v>804</v>
      </c>
    </row>
    <row r="118" spans="1:5" ht="12" customHeight="1" x14ac:dyDescent="0.2">
      <c r="A118" s="223" t="s">
        <v>208</v>
      </c>
      <c r="B118" s="63" t="s">
        <v>781</v>
      </c>
      <c r="C118" s="101"/>
      <c r="D118" s="101"/>
      <c r="E118" s="101">
        <v>23</v>
      </c>
    </row>
    <row r="119" spans="1:5" ht="12" customHeight="1" x14ac:dyDescent="0.2">
      <c r="A119" s="223" t="s">
        <v>371</v>
      </c>
      <c r="B119" s="63" t="s">
        <v>366</v>
      </c>
      <c r="C119" s="101"/>
      <c r="D119" s="101"/>
      <c r="E119" s="101"/>
    </row>
    <row r="120" spans="1:5" ht="12" customHeight="1" x14ac:dyDescent="0.2">
      <c r="A120" s="223" t="s">
        <v>372</v>
      </c>
      <c r="B120" s="63" t="s">
        <v>377</v>
      </c>
      <c r="C120" s="101"/>
      <c r="D120" s="101"/>
      <c r="E120" s="101"/>
    </row>
    <row r="121" spans="1:5" ht="12" customHeight="1" thickBot="1" x14ac:dyDescent="0.25">
      <c r="A121" s="233" t="s">
        <v>373</v>
      </c>
      <c r="B121" s="63" t="s">
        <v>376</v>
      </c>
      <c r="C121" s="102">
        <v>1200</v>
      </c>
      <c r="D121" s="102">
        <v>1943</v>
      </c>
      <c r="E121" s="102">
        <v>4443</v>
      </c>
    </row>
    <row r="122" spans="1:5" ht="12" customHeight="1" thickBot="1" x14ac:dyDescent="0.25">
      <c r="A122" s="26" t="s">
        <v>96</v>
      </c>
      <c r="B122" s="58" t="s">
        <v>381</v>
      </c>
      <c r="C122" s="108">
        <f>+C123+C124</f>
        <v>82592</v>
      </c>
      <c r="D122" s="108">
        <f>+D123+D124</f>
        <v>240868</v>
      </c>
      <c r="E122" s="108">
        <f>+E123+E124</f>
        <v>244226</v>
      </c>
    </row>
    <row r="123" spans="1:5" ht="12" customHeight="1" x14ac:dyDescent="0.2">
      <c r="A123" s="223" t="s">
        <v>145</v>
      </c>
      <c r="B123" s="7" t="s">
        <v>133</v>
      </c>
      <c r="C123" s="111">
        <v>75185</v>
      </c>
      <c r="D123" s="111">
        <v>59642</v>
      </c>
      <c r="E123" s="111">
        <v>62504</v>
      </c>
    </row>
    <row r="124" spans="1:5" ht="12" customHeight="1" thickBot="1" x14ac:dyDescent="0.25">
      <c r="A124" s="225" t="s">
        <v>146</v>
      </c>
      <c r="B124" s="10" t="s">
        <v>134</v>
      </c>
      <c r="C124" s="112">
        <v>7407</v>
      </c>
      <c r="D124" s="112">
        <v>181226</v>
      </c>
      <c r="E124" s="112">
        <v>181722</v>
      </c>
    </row>
    <row r="125" spans="1:5" ht="12" customHeight="1" thickBot="1" x14ac:dyDescent="0.25">
      <c r="A125" s="26" t="s">
        <v>97</v>
      </c>
      <c r="B125" s="58" t="s">
        <v>382</v>
      </c>
      <c r="C125" s="108">
        <f>+C92+C108+C122</f>
        <v>575966</v>
      </c>
      <c r="D125" s="108">
        <f>+D92+D108+D122</f>
        <v>780083</v>
      </c>
      <c r="E125" s="108">
        <f>+E92+E108+E122</f>
        <v>799729</v>
      </c>
    </row>
    <row r="126" spans="1:5" ht="12" customHeight="1" thickBot="1" x14ac:dyDescent="0.25">
      <c r="A126" s="26" t="s">
        <v>98</v>
      </c>
      <c r="B126" s="58" t="s">
        <v>383</v>
      </c>
      <c r="C126" s="108">
        <f>+C127+C128+C129</f>
        <v>0</v>
      </c>
      <c r="D126" s="108">
        <f>+D127+D128+D129</f>
        <v>0</v>
      </c>
      <c r="E126" s="108">
        <f>+E127+E128+E129</f>
        <v>0</v>
      </c>
    </row>
    <row r="127" spans="1:5" s="55" customFormat="1" ht="12" customHeight="1" x14ac:dyDescent="0.2">
      <c r="A127" s="223" t="s">
        <v>149</v>
      </c>
      <c r="B127" s="7" t="s">
        <v>384</v>
      </c>
      <c r="C127" s="101"/>
      <c r="D127" s="101"/>
      <c r="E127" s="101"/>
    </row>
    <row r="128" spans="1:5" ht="12" customHeight="1" x14ac:dyDescent="0.2">
      <c r="A128" s="223" t="s">
        <v>150</v>
      </c>
      <c r="B128" s="7" t="s">
        <v>385</v>
      </c>
      <c r="C128" s="101"/>
      <c r="D128" s="101"/>
      <c r="E128" s="101"/>
    </row>
    <row r="129" spans="1:10" ht="12" customHeight="1" thickBot="1" x14ac:dyDescent="0.25">
      <c r="A129" s="233" t="s">
        <v>151</v>
      </c>
      <c r="B129" s="5" t="s">
        <v>386</v>
      </c>
      <c r="C129" s="101"/>
      <c r="D129" s="101"/>
      <c r="E129" s="101"/>
    </row>
    <row r="130" spans="1:10" ht="12" customHeight="1" thickBot="1" x14ac:dyDescent="0.25">
      <c r="A130" s="26" t="s">
        <v>99</v>
      </c>
      <c r="B130" s="58" t="s">
        <v>443</v>
      </c>
      <c r="C130" s="108">
        <f>+C131+C132+C133+C134</f>
        <v>0</v>
      </c>
      <c r="D130" s="108">
        <f>+D131+D132+D133+D134</f>
        <v>0</v>
      </c>
      <c r="E130" s="108">
        <f>+E131+E132+E133+E134</f>
        <v>0</v>
      </c>
    </row>
    <row r="131" spans="1:10" ht="12" customHeight="1" x14ac:dyDescent="0.2">
      <c r="A131" s="223" t="s">
        <v>152</v>
      </c>
      <c r="B131" s="7" t="s">
        <v>387</v>
      </c>
      <c r="C131" s="101"/>
      <c r="D131" s="101"/>
      <c r="E131" s="101"/>
    </row>
    <row r="132" spans="1:10" ht="12" customHeight="1" x14ac:dyDescent="0.2">
      <c r="A132" s="223" t="s">
        <v>153</v>
      </c>
      <c r="B132" s="7" t="s">
        <v>388</v>
      </c>
      <c r="C132" s="101"/>
      <c r="D132" s="101"/>
      <c r="E132" s="101"/>
    </row>
    <row r="133" spans="1:10" ht="12" customHeight="1" x14ac:dyDescent="0.2">
      <c r="A133" s="223" t="s">
        <v>291</v>
      </c>
      <c r="B133" s="7" t="s">
        <v>389</v>
      </c>
      <c r="C133" s="101"/>
      <c r="D133" s="101"/>
      <c r="E133" s="101"/>
    </row>
    <row r="134" spans="1:10" s="55" customFormat="1" ht="12" customHeight="1" thickBot="1" x14ac:dyDescent="0.25">
      <c r="A134" s="233" t="s">
        <v>292</v>
      </c>
      <c r="B134" s="5" t="s">
        <v>390</v>
      </c>
      <c r="C134" s="101"/>
      <c r="D134" s="101"/>
      <c r="E134" s="101"/>
    </row>
    <row r="135" spans="1:10" ht="12" customHeight="1" thickBot="1" x14ac:dyDescent="0.25">
      <c r="A135" s="26" t="s">
        <v>100</v>
      </c>
      <c r="B135" s="58" t="s">
        <v>391</v>
      </c>
      <c r="C135" s="114">
        <f>+C136+C137+C138+C139</f>
        <v>0</v>
      </c>
      <c r="D135" s="114">
        <f>+D136+D137+D138+D139</f>
        <v>0</v>
      </c>
      <c r="E135" s="114">
        <f>+E136+E137+E138+E139</f>
        <v>0</v>
      </c>
      <c r="J135" s="100"/>
    </row>
    <row r="136" spans="1:10" x14ac:dyDescent="0.2">
      <c r="A136" s="223" t="s">
        <v>154</v>
      </c>
      <c r="B136" s="7" t="s">
        <v>392</v>
      </c>
      <c r="C136" s="101"/>
      <c r="D136" s="101"/>
      <c r="E136" s="101"/>
    </row>
    <row r="137" spans="1:10" ht="12" customHeight="1" x14ac:dyDescent="0.2">
      <c r="A137" s="223" t="s">
        <v>155</v>
      </c>
      <c r="B137" s="7" t="s">
        <v>402</v>
      </c>
      <c r="C137" s="101"/>
      <c r="D137" s="101"/>
      <c r="E137" s="101"/>
    </row>
    <row r="138" spans="1:10" s="55" customFormat="1" ht="12" customHeight="1" x14ac:dyDescent="0.2">
      <c r="A138" s="223" t="s">
        <v>303</v>
      </c>
      <c r="B138" s="7" t="s">
        <v>393</v>
      </c>
      <c r="C138" s="101"/>
      <c r="D138" s="101"/>
      <c r="E138" s="101"/>
    </row>
    <row r="139" spans="1:10" s="55" customFormat="1" ht="12" customHeight="1" thickBot="1" x14ac:dyDescent="0.25">
      <c r="A139" s="233" t="s">
        <v>304</v>
      </c>
      <c r="B139" s="5" t="s">
        <v>394</v>
      </c>
      <c r="C139" s="101"/>
      <c r="D139" s="101"/>
      <c r="E139" s="101"/>
    </row>
    <row r="140" spans="1:10" s="55" customFormat="1" ht="12" customHeight="1" thickBot="1" x14ac:dyDescent="0.25">
      <c r="A140" s="26" t="s">
        <v>101</v>
      </c>
      <c r="B140" s="58" t="s">
        <v>395</v>
      </c>
      <c r="C140" s="117">
        <f>+C141+C142+C143+C144</f>
        <v>0</v>
      </c>
      <c r="D140" s="117">
        <f>+D141+D142+D143+D144</f>
        <v>0</v>
      </c>
      <c r="E140" s="117">
        <f>+E141+E142+E143+E144</f>
        <v>0</v>
      </c>
    </row>
    <row r="141" spans="1:10" s="55" customFormat="1" ht="12" customHeight="1" x14ac:dyDescent="0.2">
      <c r="A141" s="223" t="s">
        <v>199</v>
      </c>
      <c r="B141" s="7" t="s">
        <v>396</v>
      </c>
      <c r="C141" s="101"/>
      <c r="D141" s="101"/>
      <c r="E141" s="101"/>
    </row>
    <row r="142" spans="1:10" s="55" customFormat="1" ht="12" customHeight="1" x14ac:dyDescent="0.2">
      <c r="A142" s="223" t="s">
        <v>200</v>
      </c>
      <c r="B142" s="7" t="s">
        <v>397</v>
      </c>
      <c r="C142" s="101"/>
      <c r="D142" s="101"/>
      <c r="E142" s="101"/>
    </row>
    <row r="143" spans="1:10" s="55" customFormat="1" ht="12" customHeight="1" x14ac:dyDescent="0.2">
      <c r="A143" s="223" t="s">
        <v>225</v>
      </c>
      <c r="B143" s="7" t="s">
        <v>398</v>
      </c>
      <c r="C143" s="101"/>
      <c r="D143" s="101"/>
      <c r="E143" s="101"/>
    </row>
    <row r="144" spans="1:10" ht="12.75" customHeight="1" thickBot="1" x14ac:dyDescent="0.25">
      <c r="A144" s="223" t="s">
        <v>306</v>
      </c>
      <c r="B144" s="7" t="s">
        <v>399</v>
      </c>
      <c r="C144" s="101"/>
      <c r="D144" s="101"/>
      <c r="E144" s="101"/>
    </row>
    <row r="145" spans="1:5" ht="12" customHeight="1" thickBot="1" x14ac:dyDescent="0.25">
      <c r="A145" s="26" t="s">
        <v>102</v>
      </c>
      <c r="B145" s="58" t="s">
        <v>400</v>
      </c>
      <c r="C145" s="217">
        <f>+C126+C130+C135+C140</f>
        <v>0</v>
      </c>
      <c r="D145" s="217">
        <f>+D126+D130+D135+D140</f>
        <v>0</v>
      </c>
      <c r="E145" s="217">
        <f>+E126+E130+E135+E140</f>
        <v>0</v>
      </c>
    </row>
    <row r="146" spans="1:5" ht="12" customHeight="1" thickBot="1" x14ac:dyDescent="0.25">
      <c r="A146" s="26" t="s">
        <v>103</v>
      </c>
      <c r="B146" s="849" t="s">
        <v>777</v>
      </c>
      <c r="C146" s="217"/>
      <c r="D146" s="217"/>
      <c r="E146" s="217"/>
    </row>
    <row r="147" spans="1:5" ht="12" customHeight="1" thickBot="1" x14ac:dyDescent="0.25">
      <c r="A147" s="26" t="s">
        <v>104</v>
      </c>
      <c r="B147" s="849" t="s">
        <v>770</v>
      </c>
      <c r="C147" s="217"/>
      <c r="D147" s="217"/>
      <c r="E147" s="217"/>
    </row>
    <row r="148" spans="1:5" ht="15" customHeight="1" thickBot="1" x14ac:dyDescent="0.25">
      <c r="A148" s="235" t="s">
        <v>105</v>
      </c>
      <c r="B148" s="182" t="s">
        <v>776</v>
      </c>
      <c r="C148" s="217">
        <f>+C125+C145</f>
        <v>575966</v>
      </c>
      <c r="D148" s="217">
        <f>+D125+D145</f>
        <v>780083</v>
      </c>
      <c r="E148" s="217">
        <f>+E125+E145</f>
        <v>799729</v>
      </c>
    </row>
    <row r="149" spans="1:5" ht="13.5" thickBot="1" x14ac:dyDescent="0.25">
      <c r="A149" s="185"/>
      <c r="B149" s="186"/>
      <c r="C149" s="187"/>
      <c r="D149" s="187"/>
      <c r="E149" s="187"/>
    </row>
    <row r="150" spans="1:5" ht="15" customHeight="1" thickBot="1" x14ac:dyDescent="0.25">
      <c r="A150" s="97" t="s">
        <v>218</v>
      </c>
      <c r="B150" s="98"/>
      <c r="C150" s="56">
        <v>17</v>
      </c>
      <c r="D150" s="56">
        <v>17</v>
      </c>
      <c r="E150" s="56">
        <v>17</v>
      </c>
    </row>
    <row r="151" spans="1:5" ht="14.25" customHeight="1" thickBot="1" x14ac:dyDescent="0.25">
      <c r="A151" s="97" t="s">
        <v>219</v>
      </c>
      <c r="B151" s="98"/>
      <c r="C151" s="56">
        <v>15</v>
      </c>
      <c r="D151" s="56">
        <v>15</v>
      </c>
      <c r="E151" s="56">
        <v>15</v>
      </c>
    </row>
    <row r="152" spans="1:5" ht="18" customHeight="1" x14ac:dyDescent="0.2">
      <c r="A152" s="987" t="s">
        <v>852</v>
      </c>
      <c r="B152" s="987"/>
      <c r="C152" s="987"/>
      <c r="D152" s="987"/>
    </row>
  </sheetData>
  <sheetProtection formatCells="0"/>
  <mergeCells count="1">
    <mergeCell ref="A152:D152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9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55"/>
  <sheetViews>
    <sheetView topLeftCell="A115" zoomScaleNormal="100" zoomScaleSheetLayoutView="85" workbookViewId="0">
      <selection activeCell="A155" sqref="A155:D155"/>
    </sheetView>
  </sheetViews>
  <sheetFormatPr defaultRowHeight="12.75" x14ac:dyDescent="0.2"/>
  <cols>
    <col min="1" max="1" width="14.33203125" style="188" customWidth="1"/>
    <col min="2" max="2" width="65.6640625" style="189" customWidth="1"/>
    <col min="3" max="3" width="12.5" style="190" customWidth="1"/>
    <col min="4" max="4" width="13.33203125" style="2" customWidth="1"/>
    <col min="5" max="5" width="12.6640625" style="2" customWidth="1"/>
    <col min="6" max="16384" width="9.33203125" style="2"/>
  </cols>
  <sheetData>
    <row r="1" spans="1:5" s="1" customFormat="1" ht="16.5" customHeight="1" thickBot="1" x14ac:dyDescent="0.25">
      <c r="A1" s="75"/>
      <c r="B1" s="77"/>
      <c r="C1" s="99" t="s">
        <v>749</v>
      </c>
    </row>
    <row r="2" spans="1:5" s="51" customFormat="1" ht="21" customHeight="1" x14ac:dyDescent="0.2">
      <c r="A2" s="195" t="s">
        <v>138</v>
      </c>
      <c r="B2" s="164" t="s">
        <v>220</v>
      </c>
      <c r="C2" s="166"/>
      <c r="D2" s="166"/>
      <c r="E2" s="166" t="s">
        <v>126</v>
      </c>
    </row>
    <row r="3" spans="1:5" s="51" customFormat="1" ht="33" customHeight="1" thickBot="1" x14ac:dyDescent="0.25">
      <c r="A3" s="847" t="s">
        <v>215</v>
      </c>
      <c r="B3" s="165" t="s">
        <v>480</v>
      </c>
      <c r="C3" s="167"/>
      <c r="D3" s="167"/>
      <c r="E3" s="167">
        <v>2</v>
      </c>
    </row>
    <row r="4" spans="1:5" s="52" customFormat="1" ht="15.95" customHeight="1" thickBot="1" x14ac:dyDescent="0.3">
      <c r="A4" s="78"/>
      <c r="B4" s="78"/>
      <c r="C4" s="79"/>
      <c r="D4" s="79"/>
      <c r="E4" s="79"/>
    </row>
    <row r="5" spans="1:5" ht="24.75" thickBot="1" x14ac:dyDescent="0.25">
      <c r="A5" s="196" t="s">
        <v>217</v>
      </c>
      <c r="B5" s="80" t="s">
        <v>128</v>
      </c>
      <c r="C5" s="168" t="s">
        <v>129</v>
      </c>
      <c r="D5" s="168" t="s">
        <v>129</v>
      </c>
      <c r="E5" s="168" t="s">
        <v>129</v>
      </c>
    </row>
    <row r="6" spans="1:5" s="45" customFormat="1" ht="12.95" customHeight="1" thickBot="1" x14ac:dyDescent="0.25">
      <c r="A6" s="71">
        <v>1</v>
      </c>
      <c r="B6" s="72">
        <v>2</v>
      </c>
      <c r="C6" s="73">
        <v>3</v>
      </c>
      <c r="D6" s="73">
        <v>4</v>
      </c>
      <c r="E6" s="73">
        <v>5</v>
      </c>
    </row>
    <row r="7" spans="1:5" s="45" customFormat="1" ht="15.95" customHeight="1" thickBot="1" x14ac:dyDescent="0.25">
      <c r="A7" s="82"/>
      <c r="B7" s="83" t="s">
        <v>130</v>
      </c>
      <c r="C7" s="169"/>
      <c r="D7" s="169"/>
      <c r="E7" s="169"/>
    </row>
    <row r="8" spans="1:5" s="45" customFormat="1" ht="12" customHeight="1" thickBot="1" x14ac:dyDescent="0.25">
      <c r="A8" s="26" t="s">
        <v>94</v>
      </c>
      <c r="B8" s="19" t="s">
        <v>247</v>
      </c>
      <c r="C8" s="108">
        <f>+C9+C10+C11+C12+C13+C14</f>
        <v>226162</v>
      </c>
      <c r="D8" s="108">
        <f>+D9+D10+D11+D12+D13+D14</f>
        <v>234686</v>
      </c>
      <c r="E8" s="108">
        <f>+E9+E10+E11+E12+E13+E14</f>
        <v>235439</v>
      </c>
    </row>
    <row r="9" spans="1:5" s="53" customFormat="1" ht="12" customHeight="1" x14ac:dyDescent="0.2">
      <c r="A9" s="223" t="s">
        <v>156</v>
      </c>
      <c r="B9" s="205" t="s">
        <v>248</v>
      </c>
      <c r="C9" s="111">
        <v>37444</v>
      </c>
      <c r="D9" s="111">
        <v>44552</v>
      </c>
      <c r="E9" s="111">
        <v>44552</v>
      </c>
    </row>
    <row r="10" spans="1:5" s="54" customFormat="1" ht="12" customHeight="1" x14ac:dyDescent="0.2">
      <c r="A10" s="224" t="s">
        <v>157</v>
      </c>
      <c r="B10" s="206" t="s">
        <v>249</v>
      </c>
      <c r="C10" s="110">
        <v>89894</v>
      </c>
      <c r="D10" s="110">
        <v>89894</v>
      </c>
      <c r="E10" s="110">
        <v>89485</v>
      </c>
    </row>
    <row r="11" spans="1:5" s="54" customFormat="1" ht="12" customHeight="1" x14ac:dyDescent="0.2">
      <c r="A11" s="224" t="s">
        <v>158</v>
      </c>
      <c r="B11" s="206" t="s">
        <v>250</v>
      </c>
      <c r="C11" s="110">
        <v>92546</v>
      </c>
      <c r="D11" s="110">
        <v>90171</v>
      </c>
      <c r="E11" s="110">
        <v>91537</v>
      </c>
    </row>
    <row r="12" spans="1:5" s="54" customFormat="1" ht="12" customHeight="1" x14ac:dyDescent="0.2">
      <c r="A12" s="224" t="s">
        <v>159</v>
      </c>
      <c r="B12" s="206" t="s">
        <v>251</v>
      </c>
      <c r="C12" s="110">
        <v>6278</v>
      </c>
      <c r="D12" s="110">
        <v>6278</v>
      </c>
      <c r="E12" s="110">
        <v>6278</v>
      </c>
    </row>
    <row r="13" spans="1:5" s="54" customFormat="1" ht="12" customHeight="1" x14ac:dyDescent="0.2">
      <c r="A13" s="224" t="s">
        <v>176</v>
      </c>
      <c r="B13" s="206" t="s">
        <v>252</v>
      </c>
      <c r="C13" s="249"/>
      <c r="D13" s="110">
        <v>3791</v>
      </c>
      <c r="E13" s="110">
        <v>3587</v>
      </c>
    </row>
    <row r="14" spans="1:5" s="53" customFormat="1" ht="12" customHeight="1" thickBot="1" x14ac:dyDescent="0.25">
      <c r="A14" s="225" t="s">
        <v>160</v>
      </c>
      <c r="B14" s="207" t="s">
        <v>253</v>
      </c>
      <c r="C14" s="250"/>
      <c r="D14" s="110">
        <v>0</v>
      </c>
      <c r="E14" s="110">
        <v>0</v>
      </c>
    </row>
    <row r="15" spans="1:5" s="53" customFormat="1" ht="12" customHeight="1" thickBot="1" x14ac:dyDescent="0.25">
      <c r="A15" s="26" t="s">
        <v>95</v>
      </c>
      <c r="B15" s="103" t="s">
        <v>254</v>
      </c>
      <c r="C15" s="108">
        <f>+C16+C17+C18+C19+C20</f>
        <v>8592</v>
      </c>
      <c r="D15" s="108">
        <f>+D16+D17+D18+D19+D20+D21</f>
        <v>22386</v>
      </c>
      <c r="E15" s="108">
        <f>+E16+E17+E18+E19+E20+E21+E22</f>
        <v>32571</v>
      </c>
    </row>
    <row r="16" spans="1:5" s="53" customFormat="1" ht="12" customHeight="1" x14ac:dyDescent="0.2">
      <c r="A16" s="223" t="s">
        <v>162</v>
      </c>
      <c r="B16" s="206" t="s">
        <v>592</v>
      </c>
      <c r="C16" s="111"/>
      <c r="D16" s="111">
        <v>2888</v>
      </c>
      <c r="E16" s="111">
        <v>4570</v>
      </c>
    </row>
    <row r="17" spans="1:5" s="53" customFormat="1" ht="12" customHeight="1" x14ac:dyDescent="0.2">
      <c r="A17" s="224" t="s">
        <v>163</v>
      </c>
      <c r="B17" s="206" t="s">
        <v>590</v>
      </c>
      <c r="C17" s="110"/>
      <c r="D17" s="110"/>
      <c r="E17" s="110"/>
    </row>
    <row r="18" spans="1:5" s="53" customFormat="1" ht="12" customHeight="1" x14ac:dyDescent="0.2">
      <c r="A18" s="224" t="s">
        <v>164</v>
      </c>
      <c r="B18" s="206" t="s">
        <v>589</v>
      </c>
      <c r="C18" s="110"/>
      <c r="D18" s="110">
        <v>333</v>
      </c>
      <c r="E18" s="110">
        <v>100</v>
      </c>
    </row>
    <row r="19" spans="1:5" s="53" customFormat="1" ht="12" customHeight="1" x14ac:dyDescent="0.2">
      <c r="A19" s="224" t="s">
        <v>165</v>
      </c>
      <c r="B19" s="206" t="s">
        <v>587</v>
      </c>
      <c r="C19" s="110"/>
      <c r="D19" s="110">
        <v>8075</v>
      </c>
      <c r="E19" s="110">
        <v>15094</v>
      </c>
    </row>
    <row r="20" spans="1:5" s="53" customFormat="1" ht="12" customHeight="1" x14ac:dyDescent="0.2">
      <c r="A20" s="224" t="s">
        <v>166</v>
      </c>
      <c r="B20" s="206" t="s">
        <v>586</v>
      </c>
      <c r="C20" s="110">
        <v>8592</v>
      </c>
      <c r="D20" s="110">
        <v>8731</v>
      </c>
      <c r="E20" s="110">
        <v>8731</v>
      </c>
    </row>
    <row r="21" spans="1:5" s="54" customFormat="1" ht="12" customHeight="1" x14ac:dyDescent="0.2">
      <c r="A21" s="225" t="s">
        <v>172</v>
      </c>
      <c r="B21" s="206" t="s">
        <v>593</v>
      </c>
      <c r="C21" s="112"/>
      <c r="D21" s="112">
        <v>2359</v>
      </c>
      <c r="E21" s="112">
        <v>3676</v>
      </c>
    </row>
    <row r="22" spans="1:5" s="54" customFormat="1" ht="12" customHeight="1" thickBot="1" x14ac:dyDescent="0.25">
      <c r="A22" s="225" t="s">
        <v>174</v>
      </c>
      <c r="B22" s="206" t="s">
        <v>798</v>
      </c>
      <c r="C22" s="112"/>
      <c r="D22" s="112"/>
      <c r="E22" s="112">
        <v>400</v>
      </c>
    </row>
    <row r="23" spans="1:5" s="54" customFormat="1" ht="12" customHeight="1" thickBot="1" x14ac:dyDescent="0.25">
      <c r="A23" s="26" t="s">
        <v>96</v>
      </c>
      <c r="B23" s="19" t="s">
        <v>259</v>
      </c>
      <c r="C23" s="108">
        <f>+C24+C25+C26+C27+C28</f>
        <v>4274</v>
      </c>
      <c r="D23" s="108">
        <f>+D24+D25+D26+D27+D28</f>
        <v>185274</v>
      </c>
      <c r="E23" s="108">
        <f>+E24+E25+E26+E27+E28</f>
        <v>185478</v>
      </c>
    </row>
    <row r="24" spans="1:5" s="54" customFormat="1" ht="12" customHeight="1" x14ac:dyDescent="0.2">
      <c r="A24" s="223" t="s">
        <v>145</v>
      </c>
      <c r="B24" s="205" t="s">
        <v>85</v>
      </c>
      <c r="C24" s="111">
        <v>4274</v>
      </c>
      <c r="D24" s="111">
        <v>4274</v>
      </c>
      <c r="E24" s="111">
        <v>4274</v>
      </c>
    </row>
    <row r="25" spans="1:5" s="53" customFormat="1" ht="12" customHeight="1" x14ac:dyDescent="0.2">
      <c r="A25" s="224" t="s">
        <v>146</v>
      </c>
      <c r="B25" s="206" t="s">
        <v>585</v>
      </c>
      <c r="C25" s="110"/>
      <c r="D25" s="110">
        <v>181000</v>
      </c>
      <c r="E25" s="110">
        <v>181000</v>
      </c>
    </row>
    <row r="26" spans="1:5" s="54" customFormat="1" ht="12" customHeight="1" x14ac:dyDescent="0.2">
      <c r="A26" s="224" t="s">
        <v>147</v>
      </c>
      <c r="B26" s="206" t="s">
        <v>799</v>
      </c>
      <c r="C26" s="110"/>
      <c r="D26" s="110"/>
      <c r="E26" s="110">
        <v>204</v>
      </c>
    </row>
    <row r="27" spans="1:5" s="54" customFormat="1" ht="12" customHeight="1" x14ac:dyDescent="0.2">
      <c r="A27" s="224" t="s">
        <v>148</v>
      </c>
      <c r="B27" s="206" t="s">
        <v>476</v>
      </c>
      <c r="C27" s="110"/>
      <c r="D27" s="110"/>
      <c r="E27" s="110"/>
    </row>
    <row r="28" spans="1:5" s="54" customFormat="1" ht="12" customHeight="1" x14ac:dyDescent="0.2">
      <c r="A28" s="224" t="s">
        <v>189</v>
      </c>
      <c r="B28" s="206" t="s">
        <v>262</v>
      </c>
      <c r="C28" s="110"/>
      <c r="D28" s="110"/>
      <c r="E28" s="110"/>
    </row>
    <row r="29" spans="1:5" s="54" customFormat="1" ht="12" customHeight="1" thickBot="1" x14ac:dyDescent="0.25">
      <c r="A29" s="225" t="s">
        <v>190</v>
      </c>
      <c r="B29" s="207" t="s">
        <v>263</v>
      </c>
      <c r="C29" s="112"/>
      <c r="D29" s="112"/>
      <c r="E29" s="112"/>
    </row>
    <row r="30" spans="1:5" s="54" customFormat="1" ht="12" customHeight="1" thickBot="1" x14ac:dyDescent="0.25">
      <c r="A30" s="26" t="s">
        <v>191</v>
      </c>
      <c r="B30" s="19" t="s">
        <v>264</v>
      </c>
      <c r="C30" s="114">
        <f>+C31+C34+C35+C36</f>
        <v>105374</v>
      </c>
      <c r="D30" s="114">
        <f>+D31+D34+D35+D36</f>
        <v>105374</v>
      </c>
      <c r="E30" s="114">
        <f>+E31+E34+E35+E36</f>
        <v>105374</v>
      </c>
    </row>
    <row r="31" spans="1:5" s="54" customFormat="1" ht="12" customHeight="1" x14ac:dyDescent="0.2">
      <c r="A31" s="223" t="s">
        <v>265</v>
      </c>
      <c r="B31" s="205" t="s">
        <v>271</v>
      </c>
      <c r="C31" s="200">
        <f>+C32+C33</f>
        <v>87429</v>
      </c>
      <c r="D31" s="200">
        <f>+D32+D33</f>
        <v>87429</v>
      </c>
      <c r="E31" s="200">
        <f>+E32+E33</f>
        <v>87429</v>
      </c>
    </row>
    <row r="32" spans="1:5" s="54" customFormat="1" ht="12" customHeight="1" x14ac:dyDescent="0.2">
      <c r="A32" s="224" t="s">
        <v>266</v>
      </c>
      <c r="B32" s="851" t="s">
        <v>800</v>
      </c>
      <c r="C32" s="110">
        <v>5878</v>
      </c>
      <c r="D32" s="110">
        <v>5878</v>
      </c>
      <c r="E32" s="110">
        <v>5878</v>
      </c>
    </row>
    <row r="33" spans="1:5" s="54" customFormat="1" ht="12" customHeight="1" x14ac:dyDescent="0.2">
      <c r="A33" s="224" t="s">
        <v>267</v>
      </c>
      <c r="B33" s="851" t="s">
        <v>783</v>
      </c>
      <c r="C33" s="110">
        <v>81551</v>
      </c>
      <c r="D33" s="110">
        <v>81551</v>
      </c>
      <c r="E33" s="110">
        <v>81551</v>
      </c>
    </row>
    <row r="34" spans="1:5" s="54" customFormat="1" ht="12" customHeight="1" x14ac:dyDescent="0.2">
      <c r="A34" s="224" t="s">
        <v>268</v>
      </c>
      <c r="B34" s="206" t="s">
        <v>274</v>
      </c>
      <c r="C34" s="110">
        <v>15535</v>
      </c>
      <c r="D34" s="110">
        <v>15535</v>
      </c>
      <c r="E34" s="110">
        <v>15535</v>
      </c>
    </row>
    <row r="35" spans="1:5" s="54" customFormat="1" ht="12" customHeight="1" x14ac:dyDescent="0.2">
      <c r="A35" s="224" t="s">
        <v>269</v>
      </c>
      <c r="B35" s="206" t="s">
        <v>784</v>
      </c>
      <c r="C35" s="110">
        <v>254</v>
      </c>
      <c r="D35" s="110">
        <v>254</v>
      </c>
      <c r="E35" s="110">
        <v>254</v>
      </c>
    </row>
    <row r="36" spans="1:5" s="54" customFormat="1" ht="12" customHeight="1" thickBot="1" x14ac:dyDescent="0.25">
      <c r="A36" s="225" t="s">
        <v>270</v>
      </c>
      <c r="B36" s="207" t="s">
        <v>785</v>
      </c>
      <c r="C36" s="112">
        <v>2156</v>
      </c>
      <c r="D36" s="112">
        <v>2156</v>
      </c>
      <c r="E36" s="112">
        <v>2156</v>
      </c>
    </row>
    <row r="37" spans="1:5" s="54" customFormat="1" ht="12" customHeight="1" thickBot="1" x14ac:dyDescent="0.25">
      <c r="A37" s="26" t="s">
        <v>98</v>
      </c>
      <c r="B37" s="19" t="s">
        <v>277</v>
      </c>
      <c r="C37" s="108">
        <f>SUM(C38:C47)</f>
        <v>23312</v>
      </c>
      <c r="D37" s="108">
        <f>SUM(D38:D47)</f>
        <v>23312</v>
      </c>
      <c r="E37" s="108">
        <f>SUM(E38:E47)</f>
        <v>23312</v>
      </c>
    </row>
    <row r="38" spans="1:5" s="54" customFormat="1" ht="12" customHeight="1" x14ac:dyDescent="0.2">
      <c r="A38" s="223" t="s">
        <v>149</v>
      </c>
      <c r="B38" s="205" t="s">
        <v>280</v>
      </c>
      <c r="C38" s="111"/>
      <c r="D38" s="111"/>
      <c r="E38" s="111"/>
    </row>
    <row r="39" spans="1:5" s="54" customFormat="1" ht="12" customHeight="1" x14ac:dyDescent="0.2">
      <c r="A39" s="224" t="s">
        <v>150</v>
      </c>
      <c r="B39" s="206" t="s">
        <v>281</v>
      </c>
      <c r="C39" s="110"/>
      <c r="D39" s="110"/>
      <c r="E39" s="110"/>
    </row>
    <row r="40" spans="1:5" s="54" customFormat="1" ht="12" customHeight="1" x14ac:dyDescent="0.2">
      <c r="A40" s="224" t="s">
        <v>151</v>
      </c>
      <c r="B40" s="206" t="s">
        <v>282</v>
      </c>
      <c r="C40" s="110">
        <v>300</v>
      </c>
      <c r="D40" s="110">
        <v>300</v>
      </c>
      <c r="E40" s="110">
        <v>300</v>
      </c>
    </row>
    <row r="41" spans="1:5" s="54" customFormat="1" ht="12" customHeight="1" x14ac:dyDescent="0.2">
      <c r="A41" s="224" t="s">
        <v>193</v>
      </c>
      <c r="B41" s="206" t="s">
        <v>283</v>
      </c>
      <c r="C41" s="110">
        <v>6200</v>
      </c>
      <c r="D41" s="110">
        <v>6200</v>
      </c>
      <c r="E41" s="110">
        <v>6200</v>
      </c>
    </row>
    <row r="42" spans="1:5" s="54" customFormat="1" ht="12" customHeight="1" x14ac:dyDescent="0.2">
      <c r="A42" s="224" t="s">
        <v>194</v>
      </c>
      <c r="B42" s="206" t="s">
        <v>284</v>
      </c>
      <c r="C42" s="110">
        <v>15312</v>
      </c>
      <c r="D42" s="110">
        <v>15312</v>
      </c>
      <c r="E42" s="110">
        <v>15312</v>
      </c>
    </row>
    <row r="43" spans="1:5" s="54" customFormat="1" ht="12" customHeight="1" x14ac:dyDescent="0.2">
      <c r="A43" s="224" t="s">
        <v>195</v>
      </c>
      <c r="B43" s="206" t="s">
        <v>285</v>
      </c>
      <c r="C43" s="110"/>
      <c r="D43" s="110"/>
      <c r="E43" s="110"/>
    </row>
    <row r="44" spans="1:5" s="54" customFormat="1" ht="12" customHeight="1" x14ac:dyDescent="0.2">
      <c r="A44" s="224" t="s">
        <v>196</v>
      </c>
      <c r="B44" s="206" t="s">
        <v>286</v>
      </c>
      <c r="C44" s="110"/>
      <c r="D44" s="110"/>
      <c r="E44" s="110"/>
    </row>
    <row r="45" spans="1:5" s="54" customFormat="1" ht="12" customHeight="1" x14ac:dyDescent="0.2">
      <c r="A45" s="224" t="s">
        <v>197</v>
      </c>
      <c r="B45" s="206" t="s">
        <v>287</v>
      </c>
      <c r="C45" s="110">
        <v>1500</v>
      </c>
      <c r="D45" s="110">
        <v>1500</v>
      </c>
      <c r="E45" s="110">
        <v>1500</v>
      </c>
    </row>
    <row r="46" spans="1:5" s="54" customFormat="1" ht="12" customHeight="1" x14ac:dyDescent="0.2">
      <c r="A46" s="224" t="s">
        <v>278</v>
      </c>
      <c r="B46" s="206" t="s">
        <v>288</v>
      </c>
      <c r="C46" s="113"/>
      <c r="D46" s="113"/>
      <c r="E46" s="113"/>
    </row>
    <row r="47" spans="1:5" s="54" customFormat="1" ht="12" customHeight="1" thickBot="1" x14ac:dyDescent="0.25">
      <c r="A47" s="225" t="s">
        <v>279</v>
      </c>
      <c r="B47" s="207" t="s">
        <v>289</v>
      </c>
      <c r="C47" s="194"/>
      <c r="D47" s="194"/>
      <c r="E47" s="194"/>
    </row>
    <row r="48" spans="1:5" s="54" customFormat="1" ht="12" customHeight="1" thickBot="1" x14ac:dyDescent="0.25">
      <c r="A48" s="26" t="s">
        <v>99</v>
      </c>
      <c r="B48" s="19" t="s">
        <v>290</v>
      </c>
      <c r="C48" s="108">
        <f>SUM(C49:C53)</f>
        <v>0</v>
      </c>
      <c r="D48" s="108">
        <f>SUM(D49:D53)</f>
        <v>0</v>
      </c>
      <c r="E48" s="108">
        <f>SUM(E49:E53)</f>
        <v>0</v>
      </c>
    </row>
    <row r="49" spans="1:5" s="54" customFormat="1" ht="12" customHeight="1" x14ac:dyDescent="0.2">
      <c r="A49" s="223" t="s">
        <v>152</v>
      </c>
      <c r="B49" s="205" t="s">
        <v>294</v>
      </c>
      <c r="C49" s="251"/>
      <c r="D49" s="251"/>
      <c r="E49" s="251"/>
    </row>
    <row r="50" spans="1:5" s="54" customFormat="1" ht="12" customHeight="1" x14ac:dyDescent="0.2">
      <c r="A50" s="224" t="s">
        <v>153</v>
      </c>
      <c r="B50" s="206" t="s">
        <v>295</v>
      </c>
      <c r="C50" s="113"/>
      <c r="D50" s="113"/>
      <c r="E50" s="113"/>
    </row>
    <row r="51" spans="1:5" s="54" customFormat="1" ht="12" customHeight="1" x14ac:dyDescent="0.2">
      <c r="A51" s="224" t="s">
        <v>291</v>
      </c>
      <c r="B51" s="206" t="s">
        <v>296</v>
      </c>
      <c r="C51" s="113"/>
      <c r="D51" s="113"/>
      <c r="E51" s="113"/>
    </row>
    <row r="52" spans="1:5" s="54" customFormat="1" ht="12" customHeight="1" x14ac:dyDescent="0.2">
      <c r="A52" s="224" t="s">
        <v>292</v>
      </c>
      <c r="B52" s="206" t="s">
        <v>297</v>
      </c>
      <c r="C52" s="113"/>
      <c r="D52" s="113"/>
      <c r="E52" s="113"/>
    </row>
    <row r="53" spans="1:5" s="54" customFormat="1" ht="12" customHeight="1" thickBot="1" x14ac:dyDescent="0.25">
      <c r="A53" s="225" t="s">
        <v>293</v>
      </c>
      <c r="B53" s="207" t="s">
        <v>298</v>
      </c>
      <c r="C53" s="194"/>
      <c r="D53" s="194"/>
      <c r="E53" s="194"/>
    </row>
    <row r="54" spans="1:5" s="54" customFormat="1" ht="12" customHeight="1" thickBot="1" x14ac:dyDescent="0.25">
      <c r="A54" s="26" t="s">
        <v>198</v>
      </c>
      <c r="B54" s="19" t="s">
        <v>299</v>
      </c>
      <c r="C54" s="108">
        <f>SUM(C55:C57)</f>
        <v>0</v>
      </c>
      <c r="D54" s="108">
        <f>SUM(D55:D57)</f>
        <v>0</v>
      </c>
      <c r="E54" s="108">
        <f>SUM(E55:E57)</f>
        <v>0</v>
      </c>
    </row>
    <row r="55" spans="1:5" s="54" customFormat="1" ht="12" customHeight="1" x14ac:dyDescent="0.2">
      <c r="A55" s="223" t="s">
        <v>154</v>
      </c>
      <c r="B55" s="205" t="s">
        <v>300</v>
      </c>
      <c r="C55" s="111"/>
      <c r="D55" s="111"/>
      <c r="E55" s="111"/>
    </row>
    <row r="56" spans="1:5" s="54" customFormat="1" ht="12" customHeight="1" x14ac:dyDescent="0.2">
      <c r="A56" s="224" t="s">
        <v>155</v>
      </c>
      <c r="B56" s="206" t="s">
        <v>477</v>
      </c>
      <c r="C56" s="110"/>
      <c r="D56" s="110"/>
      <c r="E56" s="110"/>
    </row>
    <row r="57" spans="1:5" s="54" customFormat="1" ht="12" customHeight="1" x14ac:dyDescent="0.2">
      <c r="A57" s="224" t="s">
        <v>303</v>
      </c>
      <c r="B57" s="206" t="s">
        <v>301</v>
      </c>
      <c r="C57" s="110"/>
      <c r="D57" s="110"/>
      <c r="E57" s="110"/>
    </row>
    <row r="58" spans="1:5" s="54" customFormat="1" ht="12" customHeight="1" thickBot="1" x14ac:dyDescent="0.25">
      <c r="A58" s="225" t="s">
        <v>304</v>
      </c>
      <c r="B58" s="207" t="s">
        <v>302</v>
      </c>
      <c r="C58" s="112"/>
      <c r="D58" s="112"/>
      <c r="E58" s="112"/>
    </row>
    <row r="59" spans="1:5" s="54" customFormat="1" ht="12" customHeight="1" thickBot="1" x14ac:dyDescent="0.25">
      <c r="A59" s="26" t="s">
        <v>101</v>
      </c>
      <c r="B59" s="103" t="s">
        <v>305</v>
      </c>
      <c r="C59" s="108">
        <f>SUM(C60:C62)</f>
        <v>0</v>
      </c>
      <c r="D59" s="108">
        <f>SUM(D60:D62)</f>
        <v>0</v>
      </c>
      <c r="E59" s="108">
        <f>SUM(E60:E62)</f>
        <v>0</v>
      </c>
    </row>
    <row r="60" spans="1:5" s="54" customFormat="1" ht="12" customHeight="1" x14ac:dyDescent="0.2">
      <c r="A60" s="223" t="s">
        <v>199</v>
      </c>
      <c r="B60" s="205" t="s">
        <v>307</v>
      </c>
      <c r="C60" s="113"/>
      <c r="D60" s="113"/>
      <c r="E60" s="113"/>
    </row>
    <row r="61" spans="1:5" s="54" customFormat="1" ht="12" customHeight="1" x14ac:dyDescent="0.2">
      <c r="A61" s="224" t="s">
        <v>200</v>
      </c>
      <c r="B61" s="206" t="s">
        <v>478</v>
      </c>
      <c r="C61" s="113"/>
      <c r="D61" s="113"/>
      <c r="E61" s="113"/>
    </row>
    <row r="62" spans="1:5" s="54" customFormat="1" ht="12" customHeight="1" x14ac:dyDescent="0.2">
      <c r="A62" s="224" t="s">
        <v>225</v>
      </c>
      <c r="B62" s="206" t="s">
        <v>591</v>
      </c>
      <c r="C62" s="113"/>
      <c r="D62" s="113"/>
      <c r="E62" s="113"/>
    </row>
    <row r="63" spans="1:5" s="54" customFormat="1" ht="12" customHeight="1" thickBot="1" x14ac:dyDescent="0.25">
      <c r="A63" s="225" t="s">
        <v>306</v>
      </c>
      <c r="B63" s="207" t="s">
        <v>309</v>
      </c>
      <c r="C63" s="113"/>
      <c r="D63" s="113"/>
      <c r="E63" s="113"/>
    </row>
    <row r="64" spans="1:5" s="54" customFormat="1" ht="12" customHeight="1" thickBot="1" x14ac:dyDescent="0.25">
      <c r="A64" s="26" t="s">
        <v>102</v>
      </c>
      <c r="B64" s="19" t="s">
        <v>310</v>
      </c>
      <c r="C64" s="114">
        <f>+C8+C15+C23+C30+C37+C48+C54+C59</f>
        <v>367714</v>
      </c>
      <c r="D64" s="114">
        <f>+D8+D15+D23+D30+D37+D48+D54+D59</f>
        <v>571032</v>
      </c>
      <c r="E64" s="114">
        <f>+E8+E15+E23+E30+E37+E48+E54+E59</f>
        <v>582174</v>
      </c>
    </row>
    <row r="65" spans="1:5" s="54" customFormat="1" ht="12" customHeight="1" thickBot="1" x14ac:dyDescent="0.2">
      <c r="A65" s="226" t="s">
        <v>444</v>
      </c>
      <c r="B65" s="103" t="s">
        <v>312</v>
      </c>
      <c r="C65" s="108">
        <f>SUM(C66:C68)</f>
        <v>0</v>
      </c>
      <c r="D65" s="108">
        <f>SUM(D66:D68)</f>
        <v>0</v>
      </c>
      <c r="E65" s="108">
        <f>SUM(E66:E68)</f>
        <v>0</v>
      </c>
    </row>
    <row r="66" spans="1:5" s="54" customFormat="1" ht="12" customHeight="1" x14ac:dyDescent="0.2">
      <c r="A66" s="223" t="s">
        <v>345</v>
      </c>
      <c r="B66" s="205" t="s">
        <v>313</v>
      </c>
      <c r="C66" s="113"/>
      <c r="D66" s="113"/>
      <c r="E66" s="113"/>
    </row>
    <row r="67" spans="1:5" s="54" customFormat="1" ht="12" customHeight="1" x14ac:dyDescent="0.2">
      <c r="A67" s="224" t="s">
        <v>354</v>
      </c>
      <c r="B67" s="206" t="s">
        <v>314</v>
      </c>
      <c r="C67" s="113"/>
      <c r="D67" s="113"/>
      <c r="E67" s="113"/>
    </row>
    <row r="68" spans="1:5" s="54" customFormat="1" ht="12" customHeight="1" thickBot="1" x14ac:dyDescent="0.25">
      <c r="A68" s="225" t="s">
        <v>355</v>
      </c>
      <c r="B68" s="209" t="s">
        <v>315</v>
      </c>
      <c r="C68" s="113"/>
      <c r="D68" s="113"/>
      <c r="E68" s="113"/>
    </row>
    <row r="69" spans="1:5" s="54" customFormat="1" ht="12" customHeight="1" thickBot="1" x14ac:dyDescent="0.2">
      <c r="A69" s="226" t="s">
        <v>316</v>
      </c>
      <c r="B69" s="103" t="s">
        <v>317</v>
      </c>
      <c r="C69" s="108">
        <f>SUM(C70:C73)</f>
        <v>0</v>
      </c>
      <c r="D69" s="108">
        <f>SUM(D70:D73)</f>
        <v>0</v>
      </c>
      <c r="E69" s="108">
        <f>SUM(E70:E73)</f>
        <v>0</v>
      </c>
    </row>
    <row r="70" spans="1:5" s="54" customFormat="1" ht="12" customHeight="1" x14ac:dyDescent="0.2">
      <c r="A70" s="223" t="s">
        <v>177</v>
      </c>
      <c r="B70" s="205" t="s">
        <v>318</v>
      </c>
      <c r="C70" s="113"/>
      <c r="D70" s="113"/>
      <c r="E70" s="113"/>
    </row>
    <row r="71" spans="1:5" s="54" customFormat="1" ht="12" customHeight="1" x14ac:dyDescent="0.2">
      <c r="A71" s="224" t="s">
        <v>178</v>
      </c>
      <c r="B71" s="206" t="s">
        <v>319</v>
      </c>
      <c r="C71" s="113"/>
      <c r="D71" s="113"/>
      <c r="E71" s="113"/>
    </row>
    <row r="72" spans="1:5" s="54" customFormat="1" ht="12" customHeight="1" x14ac:dyDescent="0.2">
      <c r="A72" s="224" t="s">
        <v>346</v>
      </c>
      <c r="B72" s="206" t="s">
        <v>320</v>
      </c>
      <c r="C72" s="113"/>
      <c r="D72" s="113"/>
      <c r="E72" s="113"/>
    </row>
    <row r="73" spans="1:5" s="54" customFormat="1" ht="12" customHeight="1" thickBot="1" x14ac:dyDescent="0.25">
      <c r="A73" s="225" t="s">
        <v>347</v>
      </c>
      <c r="B73" s="207" t="s">
        <v>321</v>
      </c>
      <c r="C73" s="113"/>
      <c r="D73" s="113"/>
      <c r="E73" s="113"/>
    </row>
    <row r="74" spans="1:5" s="54" customFormat="1" ht="12" customHeight="1" thickBot="1" x14ac:dyDescent="0.2">
      <c r="A74" s="226" t="s">
        <v>322</v>
      </c>
      <c r="B74" s="103" t="s">
        <v>323</v>
      </c>
      <c r="C74" s="108">
        <f>SUM(C75:C76)</f>
        <v>108600</v>
      </c>
      <c r="D74" s="108">
        <f>SUM(D75:D76)</f>
        <v>108600</v>
      </c>
      <c r="E74" s="108">
        <f>SUM(E75:E76)</f>
        <v>118402</v>
      </c>
    </row>
    <row r="75" spans="1:5" s="54" customFormat="1" ht="12" customHeight="1" x14ac:dyDescent="0.2">
      <c r="A75" s="223" t="s">
        <v>348</v>
      </c>
      <c r="B75" s="205" t="s">
        <v>324</v>
      </c>
      <c r="C75" s="113">
        <v>108600</v>
      </c>
      <c r="D75" s="113">
        <v>108600</v>
      </c>
      <c r="E75" s="113">
        <v>118402</v>
      </c>
    </row>
    <row r="76" spans="1:5" s="54" customFormat="1" ht="12" customHeight="1" thickBot="1" x14ac:dyDescent="0.25">
      <c r="A76" s="225" t="s">
        <v>349</v>
      </c>
      <c r="B76" s="207" t="s">
        <v>325</v>
      </c>
      <c r="C76" s="113"/>
      <c r="D76" s="113"/>
      <c r="E76" s="113"/>
    </row>
    <row r="77" spans="1:5" s="53" customFormat="1" ht="12" customHeight="1" thickBot="1" x14ac:dyDescent="0.2">
      <c r="A77" s="226" t="s">
        <v>326</v>
      </c>
      <c r="B77" s="103" t="s">
        <v>327</v>
      </c>
      <c r="C77" s="108">
        <f>SUM(C78:C80)</f>
        <v>0</v>
      </c>
      <c r="D77" s="108">
        <f>SUM(D78:D80)</f>
        <v>0</v>
      </c>
      <c r="E77" s="108">
        <f>SUM(E78:E80)</f>
        <v>0</v>
      </c>
    </row>
    <row r="78" spans="1:5" s="54" customFormat="1" ht="12" customHeight="1" x14ac:dyDescent="0.2">
      <c r="A78" s="223" t="s">
        <v>350</v>
      </c>
      <c r="B78" s="205" t="s">
        <v>328</v>
      </c>
      <c r="C78" s="113"/>
      <c r="D78" s="113"/>
      <c r="E78" s="113"/>
    </row>
    <row r="79" spans="1:5" s="54" customFormat="1" ht="12" customHeight="1" x14ac:dyDescent="0.2">
      <c r="A79" s="224" t="s">
        <v>351</v>
      </c>
      <c r="B79" s="206" t="s">
        <v>329</v>
      </c>
      <c r="C79" s="113"/>
      <c r="D79" s="113"/>
      <c r="E79" s="113"/>
    </row>
    <row r="80" spans="1:5" s="54" customFormat="1" ht="12" customHeight="1" thickBot="1" x14ac:dyDescent="0.25">
      <c r="A80" s="225" t="s">
        <v>352</v>
      </c>
      <c r="B80" s="207" t="s">
        <v>330</v>
      </c>
      <c r="C80" s="113"/>
      <c r="D80" s="113"/>
      <c r="E80" s="113"/>
    </row>
    <row r="81" spans="1:5" s="54" customFormat="1" ht="12" customHeight="1" thickBot="1" x14ac:dyDescent="0.2">
      <c r="A81" s="226" t="s">
        <v>331</v>
      </c>
      <c r="B81" s="103" t="s">
        <v>353</v>
      </c>
      <c r="C81" s="108">
        <f>SUM(C82:C85)</f>
        <v>0</v>
      </c>
      <c r="D81" s="108">
        <f>SUM(D82:D85)</f>
        <v>0</v>
      </c>
      <c r="E81" s="108">
        <f>SUM(E82:E85)</f>
        <v>0</v>
      </c>
    </row>
    <row r="82" spans="1:5" s="54" customFormat="1" ht="12" customHeight="1" x14ac:dyDescent="0.2">
      <c r="A82" s="227" t="s">
        <v>332</v>
      </c>
      <c r="B82" s="205" t="s">
        <v>333</v>
      </c>
      <c r="C82" s="113"/>
      <c r="D82" s="113"/>
      <c r="E82" s="113"/>
    </row>
    <row r="83" spans="1:5" s="54" customFormat="1" ht="12" customHeight="1" x14ac:dyDescent="0.2">
      <c r="A83" s="228" t="s">
        <v>334</v>
      </c>
      <c r="B83" s="206" t="s">
        <v>335</v>
      </c>
      <c r="C83" s="113"/>
      <c r="D83" s="113"/>
      <c r="E83" s="113"/>
    </row>
    <row r="84" spans="1:5" s="54" customFormat="1" ht="12" customHeight="1" x14ac:dyDescent="0.2">
      <c r="A84" s="228" t="s">
        <v>336</v>
      </c>
      <c r="B84" s="206" t="s">
        <v>337</v>
      </c>
      <c r="C84" s="113"/>
      <c r="D84" s="113"/>
      <c r="E84" s="113"/>
    </row>
    <row r="85" spans="1:5" s="53" customFormat="1" ht="12" customHeight="1" thickBot="1" x14ac:dyDescent="0.25">
      <c r="A85" s="229" t="s">
        <v>338</v>
      </c>
      <c r="B85" s="207" t="s">
        <v>339</v>
      </c>
      <c r="C85" s="113"/>
      <c r="D85" s="113"/>
      <c r="E85" s="113"/>
    </row>
    <row r="86" spans="1:5" s="53" customFormat="1" ht="12" customHeight="1" thickBot="1" x14ac:dyDescent="0.2">
      <c r="A86" s="226" t="s">
        <v>340</v>
      </c>
      <c r="B86" s="103" t="s">
        <v>341</v>
      </c>
      <c r="C86" s="252"/>
      <c r="D86" s="252"/>
      <c r="E86" s="252"/>
    </row>
    <row r="87" spans="1:5" s="53" customFormat="1" ht="12" customHeight="1" thickBot="1" x14ac:dyDescent="0.2">
      <c r="A87" s="226" t="s">
        <v>342</v>
      </c>
      <c r="B87" s="213" t="s">
        <v>343</v>
      </c>
      <c r="C87" s="114">
        <f>+C65+C69+C74+C77+C81+C86</f>
        <v>108600</v>
      </c>
      <c r="D87" s="114">
        <f>+D65+D69+D74+D77+D81+D86</f>
        <v>108600</v>
      </c>
      <c r="E87" s="114">
        <f>+E65+E69+E74+E77+E81+E86</f>
        <v>118402</v>
      </c>
    </row>
    <row r="88" spans="1:5" s="53" customFormat="1" ht="12" customHeight="1" thickBot="1" x14ac:dyDescent="0.2">
      <c r="A88" s="226" t="s">
        <v>356</v>
      </c>
      <c r="B88" s="215" t="s">
        <v>780</v>
      </c>
      <c r="C88" s="114"/>
      <c r="D88" s="114"/>
      <c r="E88" s="114"/>
    </row>
    <row r="89" spans="1:5" s="53" customFormat="1" ht="12" customHeight="1" thickBot="1" x14ac:dyDescent="0.2">
      <c r="A89" s="226" t="s">
        <v>778</v>
      </c>
      <c r="B89" s="215" t="s">
        <v>471</v>
      </c>
      <c r="C89" s="114">
        <f>+C64+C87</f>
        <v>476314</v>
      </c>
      <c r="D89" s="114">
        <f>+D64+D87</f>
        <v>679632</v>
      </c>
      <c r="E89" s="114">
        <f>+E64+E87</f>
        <v>700576</v>
      </c>
    </row>
    <row r="90" spans="1:5" s="54" customFormat="1" ht="15" customHeight="1" x14ac:dyDescent="0.2">
      <c r="A90" s="88"/>
      <c r="B90" s="89"/>
      <c r="C90" s="174"/>
      <c r="D90" s="174"/>
    </row>
    <row r="91" spans="1:5" ht="13.5" thickBot="1" x14ac:dyDescent="0.25">
      <c r="A91" s="231"/>
      <c r="B91" s="91"/>
      <c r="C91" s="175"/>
      <c r="D91" s="175"/>
    </row>
    <row r="92" spans="1:5" s="45" customFormat="1" ht="16.5" customHeight="1" thickBot="1" x14ac:dyDescent="0.25">
      <c r="A92" s="92"/>
      <c r="B92" s="93" t="s">
        <v>131</v>
      </c>
      <c r="C92" s="176"/>
      <c r="D92" s="176"/>
      <c r="E92" s="176"/>
    </row>
    <row r="93" spans="1:5" s="55" customFormat="1" ht="12" customHeight="1" thickBot="1" x14ac:dyDescent="0.25">
      <c r="A93" s="197" t="s">
        <v>94</v>
      </c>
      <c r="B93" s="25" t="s">
        <v>359</v>
      </c>
      <c r="C93" s="107">
        <f>SUM(C94:C98)</f>
        <v>346222</v>
      </c>
      <c r="D93" s="107">
        <f>SUM(D94:D98)</f>
        <v>376942</v>
      </c>
      <c r="E93" s="107">
        <f>SUM(E94:E98)</f>
        <v>394330</v>
      </c>
    </row>
    <row r="94" spans="1:5" ht="12" customHeight="1" x14ac:dyDescent="0.2">
      <c r="A94" s="232" t="s">
        <v>156</v>
      </c>
      <c r="B94" s="8" t="s">
        <v>124</v>
      </c>
      <c r="C94" s="109">
        <v>35316</v>
      </c>
      <c r="D94" s="109">
        <v>43482</v>
      </c>
      <c r="E94" s="109">
        <v>58798</v>
      </c>
    </row>
    <row r="95" spans="1:5" ht="12" customHeight="1" x14ac:dyDescent="0.2">
      <c r="A95" s="224" t="s">
        <v>157</v>
      </c>
      <c r="B95" s="6" t="s">
        <v>201</v>
      </c>
      <c r="C95" s="110">
        <v>8406</v>
      </c>
      <c r="D95" s="110">
        <v>10726</v>
      </c>
      <c r="E95" s="110">
        <v>14862</v>
      </c>
    </row>
    <row r="96" spans="1:5" ht="12" customHeight="1" x14ac:dyDescent="0.2">
      <c r="A96" s="224" t="s">
        <v>158</v>
      </c>
      <c r="B96" s="6" t="s">
        <v>175</v>
      </c>
      <c r="C96" s="112">
        <v>104825</v>
      </c>
      <c r="D96" s="112">
        <v>107160</v>
      </c>
      <c r="E96" s="112">
        <v>106851</v>
      </c>
    </row>
    <row r="97" spans="1:5" ht="12" customHeight="1" x14ac:dyDescent="0.2">
      <c r="A97" s="224" t="s">
        <v>159</v>
      </c>
      <c r="B97" s="9" t="s">
        <v>202</v>
      </c>
      <c r="C97" s="112">
        <v>8046</v>
      </c>
      <c r="D97" s="112">
        <v>10438</v>
      </c>
      <c r="E97" s="112">
        <v>12932</v>
      </c>
    </row>
    <row r="98" spans="1:5" ht="12" customHeight="1" x14ac:dyDescent="0.2">
      <c r="A98" s="224" t="s">
        <v>167</v>
      </c>
      <c r="B98" s="17" t="s">
        <v>203</v>
      </c>
      <c r="C98" s="112">
        <f>SUM(C99:C108)</f>
        <v>189629</v>
      </c>
      <c r="D98" s="112">
        <v>205136</v>
      </c>
      <c r="E98" s="112">
        <v>200887</v>
      </c>
    </row>
    <row r="99" spans="1:5" ht="12" customHeight="1" x14ac:dyDescent="0.2">
      <c r="A99" s="224" t="s">
        <v>160</v>
      </c>
      <c r="B99" s="6" t="s">
        <v>360</v>
      </c>
      <c r="C99" s="112"/>
      <c r="D99" s="112"/>
      <c r="E99" s="112"/>
    </row>
    <row r="100" spans="1:5" ht="12" customHeight="1" x14ac:dyDescent="0.2">
      <c r="A100" s="224" t="s">
        <v>161</v>
      </c>
      <c r="B100" s="62" t="s">
        <v>361</v>
      </c>
      <c r="C100" s="112"/>
      <c r="D100" s="112"/>
      <c r="E100" s="112"/>
    </row>
    <row r="101" spans="1:5" ht="12" customHeight="1" x14ac:dyDescent="0.2">
      <c r="A101" s="224" t="s">
        <v>168</v>
      </c>
      <c r="B101" s="63" t="s">
        <v>362</v>
      </c>
      <c r="C101" s="112"/>
      <c r="D101" s="112"/>
      <c r="E101" s="112"/>
    </row>
    <row r="102" spans="1:5" ht="12" customHeight="1" x14ac:dyDescent="0.2">
      <c r="A102" s="224" t="s">
        <v>169</v>
      </c>
      <c r="B102" s="62" t="s">
        <v>547</v>
      </c>
      <c r="C102" s="112">
        <v>106543</v>
      </c>
      <c r="D102" s="112">
        <v>112029</v>
      </c>
      <c r="E102" s="112">
        <v>108405</v>
      </c>
    </row>
    <row r="103" spans="1:5" ht="12" customHeight="1" x14ac:dyDescent="0.2">
      <c r="A103" s="224" t="s">
        <v>170</v>
      </c>
      <c r="B103" s="62" t="s">
        <v>597</v>
      </c>
      <c r="C103" s="112">
        <v>83086</v>
      </c>
      <c r="D103" s="112">
        <v>92303</v>
      </c>
      <c r="E103" s="112">
        <v>90732</v>
      </c>
    </row>
    <row r="104" spans="1:5" ht="12" customHeight="1" x14ac:dyDescent="0.2">
      <c r="A104" s="224" t="s">
        <v>171</v>
      </c>
      <c r="B104" s="62" t="s">
        <v>598</v>
      </c>
      <c r="C104" s="112"/>
      <c r="D104" s="112"/>
      <c r="E104" s="112"/>
    </row>
    <row r="105" spans="1:5" ht="12" customHeight="1" x14ac:dyDescent="0.2">
      <c r="A105" s="224" t="s">
        <v>173</v>
      </c>
      <c r="B105" s="63" t="s">
        <v>366</v>
      </c>
      <c r="C105" s="112"/>
      <c r="D105" s="112"/>
      <c r="E105" s="112"/>
    </row>
    <row r="106" spans="1:5" ht="12" customHeight="1" x14ac:dyDescent="0.2">
      <c r="A106" s="233" t="s">
        <v>204</v>
      </c>
      <c r="B106" s="64" t="s">
        <v>367</v>
      </c>
      <c r="C106" s="112"/>
      <c r="D106" s="112"/>
      <c r="E106" s="112"/>
    </row>
    <row r="107" spans="1:5" ht="12" customHeight="1" x14ac:dyDescent="0.2">
      <c r="A107" s="224" t="s">
        <v>357</v>
      </c>
      <c r="B107" s="64" t="s">
        <v>368</v>
      </c>
      <c r="C107" s="112"/>
      <c r="D107" s="112"/>
      <c r="E107" s="112"/>
    </row>
    <row r="108" spans="1:5" ht="12" customHeight="1" thickBot="1" x14ac:dyDescent="0.25">
      <c r="A108" s="234" t="s">
        <v>358</v>
      </c>
      <c r="B108" s="65" t="s">
        <v>599</v>
      </c>
      <c r="C108" s="116"/>
      <c r="D108" s="116"/>
      <c r="E108" s="116">
        <v>1750</v>
      </c>
    </row>
    <row r="109" spans="1:5" ht="12" customHeight="1" thickBot="1" x14ac:dyDescent="0.25">
      <c r="A109" s="26" t="s">
        <v>95</v>
      </c>
      <c r="B109" s="24" t="s">
        <v>370</v>
      </c>
      <c r="C109" s="108">
        <f>+C110+C112+C114</f>
        <v>49500</v>
      </c>
      <c r="D109" s="108">
        <f>+D110+D112+D114</f>
        <v>61985</v>
      </c>
      <c r="E109" s="108">
        <f>+E110+E112+E114</f>
        <v>64140</v>
      </c>
    </row>
    <row r="110" spans="1:5" ht="12" customHeight="1" x14ac:dyDescent="0.2">
      <c r="A110" s="223" t="s">
        <v>162</v>
      </c>
      <c r="B110" s="6" t="s">
        <v>223</v>
      </c>
      <c r="C110" s="111">
        <v>7588</v>
      </c>
      <c r="D110" s="111">
        <v>19269</v>
      </c>
      <c r="E110" s="111">
        <v>21401</v>
      </c>
    </row>
    <row r="111" spans="1:5" ht="12" customHeight="1" x14ac:dyDescent="0.2">
      <c r="A111" s="223" t="s">
        <v>163</v>
      </c>
      <c r="B111" s="10" t="s">
        <v>374</v>
      </c>
      <c r="C111" s="111"/>
      <c r="D111" s="111"/>
      <c r="E111" s="111"/>
    </row>
    <row r="112" spans="1:5" ht="12" customHeight="1" x14ac:dyDescent="0.2">
      <c r="A112" s="223" t="s">
        <v>164</v>
      </c>
      <c r="B112" s="10" t="s">
        <v>205</v>
      </c>
      <c r="C112" s="110">
        <v>41912</v>
      </c>
      <c r="D112" s="110">
        <v>41912</v>
      </c>
      <c r="E112" s="110">
        <v>41912</v>
      </c>
    </row>
    <row r="113" spans="1:5" ht="12" customHeight="1" x14ac:dyDescent="0.2">
      <c r="A113" s="223" t="s">
        <v>165</v>
      </c>
      <c r="B113" s="10" t="s">
        <v>375</v>
      </c>
      <c r="C113" s="101">
        <v>17768</v>
      </c>
      <c r="D113" s="101">
        <v>17768</v>
      </c>
      <c r="E113" s="101">
        <v>17768</v>
      </c>
    </row>
    <row r="114" spans="1:5" ht="12" customHeight="1" x14ac:dyDescent="0.2">
      <c r="A114" s="223" t="s">
        <v>166</v>
      </c>
      <c r="B114" s="105" t="s">
        <v>226</v>
      </c>
      <c r="C114" s="101"/>
      <c r="D114" s="101">
        <v>804</v>
      </c>
      <c r="E114" s="101">
        <v>827</v>
      </c>
    </row>
    <row r="115" spans="1:5" ht="12" customHeight="1" x14ac:dyDescent="0.2">
      <c r="A115" s="223" t="s">
        <v>172</v>
      </c>
      <c r="B115" s="104" t="s">
        <v>479</v>
      </c>
      <c r="C115" s="101"/>
      <c r="D115" s="101"/>
      <c r="E115" s="101"/>
    </row>
    <row r="116" spans="1:5" ht="12" customHeight="1" x14ac:dyDescent="0.2">
      <c r="A116" s="223" t="s">
        <v>174</v>
      </c>
      <c r="B116" s="201" t="s">
        <v>380</v>
      </c>
      <c r="C116" s="101"/>
      <c r="D116" s="101"/>
      <c r="E116" s="101"/>
    </row>
    <row r="117" spans="1:5" ht="12" customHeight="1" x14ac:dyDescent="0.2">
      <c r="A117" s="223" t="s">
        <v>206</v>
      </c>
      <c r="B117" s="63" t="s">
        <v>797</v>
      </c>
      <c r="C117" s="101"/>
      <c r="D117" s="101"/>
      <c r="E117" s="101"/>
    </row>
    <row r="118" spans="1:5" ht="12" customHeight="1" x14ac:dyDescent="0.2">
      <c r="A118" s="223" t="s">
        <v>207</v>
      </c>
      <c r="B118" s="63" t="s">
        <v>761</v>
      </c>
      <c r="C118" s="101"/>
      <c r="D118" s="101">
        <v>804</v>
      </c>
      <c r="E118" s="101">
        <v>804</v>
      </c>
    </row>
    <row r="119" spans="1:5" ht="12" customHeight="1" x14ac:dyDescent="0.2">
      <c r="A119" s="223" t="s">
        <v>208</v>
      </c>
      <c r="B119" s="63" t="s">
        <v>801</v>
      </c>
      <c r="C119" s="101"/>
      <c r="D119" s="101"/>
      <c r="E119" s="101">
        <v>23</v>
      </c>
    </row>
    <row r="120" spans="1:5" ht="12" customHeight="1" x14ac:dyDescent="0.2">
      <c r="A120" s="223" t="s">
        <v>371</v>
      </c>
      <c r="B120" s="63" t="s">
        <v>366</v>
      </c>
      <c r="C120" s="101"/>
      <c r="D120" s="101"/>
      <c r="E120" s="101"/>
    </row>
    <row r="121" spans="1:5" ht="12" customHeight="1" x14ac:dyDescent="0.2">
      <c r="A121" s="223" t="s">
        <v>372</v>
      </c>
      <c r="B121" s="63" t="s">
        <v>377</v>
      </c>
      <c r="C121" s="101"/>
      <c r="D121" s="101"/>
      <c r="E121" s="101"/>
    </row>
    <row r="122" spans="1:5" ht="12" customHeight="1" thickBot="1" x14ac:dyDescent="0.25">
      <c r="A122" s="233" t="s">
        <v>373</v>
      </c>
      <c r="B122" s="63" t="s">
        <v>376</v>
      </c>
      <c r="C122" s="102"/>
      <c r="D122" s="102"/>
      <c r="E122" s="102"/>
    </row>
    <row r="123" spans="1:5" ht="12" customHeight="1" thickBot="1" x14ac:dyDescent="0.25">
      <c r="A123" s="26" t="s">
        <v>96</v>
      </c>
      <c r="B123" s="58" t="s">
        <v>381</v>
      </c>
      <c r="C123" s="108">
        <f>+C124+C125</f>
        <v>82592</v>
      </c>
      <c r="D123" s="108">
        <f>+D124+D125</f>
        <v>240868</v>
      </c>
      <c r="E123" s="108">
        <f>+E124+E125</f>
        <v>244226</v>
      </c>
    </row>
    <row r="124" spans="1:5" ht="12" customHeight="1" x14ac:dyDescent="0.2">
      <c r="A124" s="223" t="s">
        <v>145</v>
      </c>
      <c r="B124" s="7" t="s">
        <v>133</v>
      </c>
      <c r="C124" s="111">
        <v>75185</v>
      </c>
      <c r="D124" s="111">
        <v>59642</v>
      </c>
      <c r="E124" s="111">
        <v>62504</v>
      </c>
    </row>
    <row r="125" spans="1:5" ht="12" customHeight="1" thickBot="1" x14ac:dyDescent="0.25">
      <c r="A125" s="225" t="s">
        <v>146</v>
      </c>
      <c r="B125" s="10" t="s">
        <v>134</v>
      </c>
      <c r="C125" s="112">
        <v>7407</v>
      </c>
      <c r="D125" s="112">
        <v>181226</v>
      </c>
      <c r="E125" s="112">
        <v>181722</v>
      </c>
    </row>
    <row r="126" spans="1:5" ht="12" customHeight="1" thickBot="1" x14ac:dyDescent="0.25">
      <c r="A126" s="26" t="s">
        <v>97</v>
      </c>
      <c r="B126" s="58" t="s">
        <v>382</v>
      </c>
      <c r="C126" s="108">
        <f>+C93+C109+C123</f>
        <v>478314</v>
      </c>
      <c r="D126" s="108">
        <f>+D93+D109+D123</f>
        <v>679795</v>
      </c>
      <c r="E126" s="108">
        <f>+E93+E109+E123</f>
        <v>702696</v>
      </c>
    </row>
    <row r="127" spans="1:5" ht="12" customHeight="1" thickBot="1" x14ac:dyDescent="0.25">
      <c r="A127" s="26" t="s">
        <v>98</v>
      </c>
      <c r="B127" s="58" t="s">
        <v>383</v>
      </c>
      <c r="C127" s="108">
        <f>+C128+C129+C130</f>
        <v>0</v>
      </c>
      <c r="D127" s="108">
        <f>+D128+D129+D130</f>
        <v>0</v>
      </c>
      <c r="E127" s="108">
        <f>+E128+E129+E130</f>
        <v>0</v>
      </c>
    </row>
    <row r="128" spans="1:5" s="55" customFormat="1" ht="12" customHeight="1" x14ac:dyDescent="0.2">
      <c r="A128" s="223" t="s">
        <v>149</v>
      </c>
      <c r="B128" s="7" t="s">
        <v>384</v>
      </c>
      <c r="C128" s="101"/>
      <c r="D128" s="101"/>
      <c r="E128" s="101"/>
    </row>
    <row r="129" spans="1:10" ht="12" customHeight="1" x14ac:dyDescent="0.2">
      <c r="A129" s="223" t="s">
        <v>150</v>
      </c>
      <c r="B129" s="7" t="s">
        <v>385</v>
      </c>
      <c r="C129" s="101"/>
      <c r="D129" s="101"/>
      <c r="E129" s="101"/>
    </row>
    <row r="130" spans="1:10" ht="12" customHeight="1" thickBot="1" x14ac:dyDescent="0.25">
      <c r="A130" s="233" t="s">
        <v>151</v>
      </c>
      <c r="B130" s="5" t="s">
        <v>386</v>
      </c>
      <c r="C130" s="101"/>
      <c r="D130" s="101"/>
      <c r="E130" s="101"/>
    </row>
    <row r="131" spans="1:10" ht="12" customHeight="1" thickBot="1" x14ac:dyDescent="0.25">
      <c r="A131" s="26" t="s">
        <v>99</v>
      </c>
      <c r="B131" s="58" t="s">
        <v>443</v>
      </c>
      <c r="C131" s="108">
        <f>+C132+C133+C134+C135</f>
        <v>0</v>
      </c>
      <c r="D131" s="108">
        <f>+D132+D133+D134+D135</f>
        <v>0</v>
      </c>
      <c r="E131" s="108">
        <f>+E132+E133+E134+E135</f>
        <v>0</v>
      </c>
    </row>
    <row r="132" spans="1:10" ht="12" customHeight="1" x14ac:dyDescent="0.2">
      <c r="A132" s="223" t="s">
        <v>152</v>
      </c>
      <c r="B132" s="7" t="s">
        <v>387</v>
      </c>
      <c r="C132" s="101"/>
      <c r="D132" s="101"/>
      <c r="E132" s="101"/>
    </row>
    <row r="133" spans="1:10" ht="12" customHeight="1" x14ac:dyDescent="0.2">
      <c r="A133" s="223" t="s">
        <v>153</v>
      </c>
      <c r="B133" s="7" t="s">
        <v>388</v>
      </c>
      <c r="C133" s="101"/>
      <c r="D133" s="101"/>
      <c r="E133" s="101"/>
    </row>
    <row r="134" spans="1:10" ht="12" customHeight="1" x14ac:dyDescent="0.2">
      <c r="A134" s="223" t="s">
        <v>291</v>
      </c>
      <c r="B134" s="7" t="s">
        <v>389</v>
      </c>
      <c r="C134" s="101"/>
      <c r="D134" s="101"/>
      <c r="E134" s="101"/>
    </row>
    <row r="135" spans="1:10" s="55" customFormat="1" ht="12" customHeight="1" thickBot="1" x14ac:dyDescent="0.25">
      <c r="A135" s="233" t="s">
        <v>292</v>
      </c>
      <c r="B135" s="5" t="s">
        <v>390</v>
      </c>
      <c r="C135" s="101"/>
      <c r="D135" s="101"/>
      <c r="E135" s="101"/>
    </row>
    <row r="136" spans="1:10" ht="12" customHeight="1" thickBot="1" x14ac:dyDescent="0.25">
      <c r="A136" s="26" t="s">
        <v>100</v>
      </c>
      <c r="B136" s="58" t="s">
        <v>391</v>
      </c>
      <c r="C136" s="114">
        <f>+C137+C138+C139+C140</f>
        <v>0</v>
      </c>
      <c r="D136" s="114">
        <f>+D137+D138+D139+D140</f>
        <v>0</v>
      </c>
      <c r="E136" s="114">
        <f>+E137+E138+E139+E140</f>
        <v>0</v>
      </c>
      <c r="J136" s="100"/>
    </row>
    <row r="137" spans="1:10" x14ac:dyDescent="0.2">
      <c r="A137" s="223" t="s">
        <v>154</v>
      </c>
      <c r="B137" s="7" t="s">
        <v>392</v>
      </c>
      <c r="C137" s="101"/>
      <c r="D137" s="101"/>
      <c r="E137" s="101"/>
    </row>
    <row r="138" spans="1:10" ht="12" customHeight="1" x14ac:dyDescent="0.2">
      <c r="A138" s="223" t="s">
        <v>155</v>
      </c>
      <c r="B138" s="7" t="s">
        <v>402</v>
      </c>
      <c r="C138" s="101"/>
      <c r="D138" s="101"/>
      <c r="E138" s="101"/>
    </row>
    <row r="139" spans="1:10" s="55" customFormat="1" ht="12" customHeight="1" x14ac:dyDescent="0.2">
      <c r="A139" s="223" t="s">
        <v>303</v>
      </c>
      <c r="B139" s="7" t="s">
        <v>393</v>
      </c>
      <c r="C139" s="101"/>
      <c r="D139" s="101"/>
      <c r="E139" s="101"/>
    </row>
    <row r="140" spans="1:10" s="55" customFormat="1" ht="12" customHeight="1" thickBot="1" x14ac:dyDescent="0.25">
      <c r="A140" s="233" t="s">
        <v>304</v>
      </c>
      <c r="B140" s="5" t="s">
        <v>394</v>
      </c>
      <c r="C140" s="101"/>
      <c r="D140" s="101"/>
      <c r="E140" s="101"/>
    </row>
    <row r="141" spans="1:10" s="55" customFormat="1" ht="12" customHeight="1" thickBot="1" x14ac:dyDescent="0.25">
      <c r="A141" s="26" t="s">
        <v>101</v>
      </c>
      <c r="B141" s="58" t="s">
        <v>395</v>
      </c>
      <c r="C141" s="117">
        <f>+C142+C143+C144+C145</f>
        <v>0</v>
      </c>
      <c r="D141" s="117">
        <f>+D142+D143+D144+D145</f>
        <v>0</v>
      </c>
      <c r="E141" s="117">
        <f>+E142+E143+E144+E145</f>
        <v>0</v>
      </c>
    </row>
    <row r="142" spans="1:10" s="55" customFormat="1" ht="12" customHeight="1" x14ac:dyDescent="0.2">
      <c r="A142" s="223" t="s">
        <v>199</v>
      </c>
      <c r="B142" s="7" t="s">
        <v>396</v>
      </c>
      <c r="C142" s="101"/>
      <c r="D142" s="101"/>
      <c r="E142" s="101"/>
    </row>
    <row r="143" spans="1:10" s="55" customFormat="1" ht="12" customHeight="1" x14ac:dyDescent="0.2">
      <c r="A143" s="223" t="s">
        <v>200</v>
      </c>
      <c r="B143" s="7" t="s">
        <v>397</v>
      </c>
      <c r="C143" s="101"/>
      <c r="D143" s="101"/>
      <c r="E143" s="101"/>
    </row>
    <row r="144" spans="1:10" s="55" customFormat="1" ht="12" customHeight="1" x14ac:dyDescent="0.2">
      <c r="A144" s="223" t="s">
        <v>225</v>
      </c>
      <c r="B144" s="7" t="s">
        <v>398</v>
      </c>
      <c r="C144" s="101"/>
      <c r="D144" s="101"/>
      <c r="E144" s="101"/>
    </row>
    <row r="145" spans="1:5" ht="12.75" customHeight="1" thickBot="1" x14ac:dyDescent="0.25">
      <c r="A145" s="223" t="s">
        <v>306</v>
      </c>
      <c r="B145" s="7" t="s">
        <v>399</v>
      </c>
      <c r="C145" s="101"/>
      <c r="D145" s="101"/>
      <c r="E145" s="101"/>
    </row>
    <row r="146" spans="1:5" ht="12" customHeight="1" thickBot="1" x14ac:dyDescent="0.25">
      <c r="A146" s="26" t="s">
        <v>102</v>
      </c>
      <c r="B146" s="58" t="s">
        <v>400</v>
      </c>
      <c r="C146" s="217">
        <f>+C127+C131+C136+C141</f>
        <v>0</v>
      </c>
      <c r="D146" s="217">
        <f>+D127+D131+D136+D141</f>
        <v>0</v>
      </c>
      <c r="E146" s="217">
        <f>+E127+E131+E136+E141</f>
        <v>0</v>
      </c>
    </row>
    <row r="147" spans="1:5" ht="12" customHeight="1" thickBot="1" x14ac:dyDescent="0.25">
      <c r="A147" s="26" t="s">
        <v>103</v>
      </c>
      <c r="B147" s="849" t="s">
        <v>771</v>
      </c>
      <c r="C147" s="217"/>
      <c r="D147" s="217"/>
      <c r="E147" s="217"/>
    </row>
    <row r="148" spans="1:5" ht="12" customHeight="1" thickBot="1" x14ac:dyDescent="0.25">
      <c r="A148" s="26" t="s">
        <v>104</v>
      </c>
      <c r="B148" s="849" t="s">
        <v>770</v>
      </c>
      <c r="C148" s="217"/>
      <c r="D148" s="217"/>
      <c r="E148" s="217"/>
    </row>
    <row r="149" spans="1:5" ht="15" customHeight="1" thickBot="1" x14ac:dyDescent="0.25">
      <c r="A149" s="26" t="s">
        <v>105</v>
      </c>
      <c r="B149" s="182" t="s">
        <v>776</v>
      </c>
      <c r="C149" s="217">
        <f>+C126+C146</f>
        <v>478314</v>
      </c>
      <c r="D149" s="217">
        <f>+D126+D146</f>
        <v>679795</v>
      </c>
      <c r="E149" s="217">
        <f>+E126+E146</f>
        <v>702696</v>
      </c>
    </row>
    <row r="150" spans="1:5" ht="13.5" thickBot="1" x14ac:dyDescent="0.25">
      <c r="A150" s="185"/>
      <c r="B150" s="186"/>
      <c r="C150" s="187"/>
      <c r="D150" s="187"/>
      <c r="E150" s="187"/>
    </row>
    <row r="151" spans="1:5" ht="15" customHeight="1" thickBot="1" x14ac:dyDescent="0.25">
      <c r="A151" s="97" t="s">
        <v>218</v>
      </c>
      <c r="B151" s="98"/>
      <c r="C151" s="56">
        <v>17</v>
      </c>
      <c r="D151" s="56">
        <v>17</v>
      </c>
      <c r="E151" s="56">
        <v>17</v>
      </c>
    </row>
    <row r="152" spans="1:5" ht="14.25" customHeight="1" thickBot="1" x14ac:dyDescent="0.25">
      <c r="A152" s="97" t="s">
        <v>219</v>
      </c>
      <c r="B152" s="98"/>
      <c r="C152" s="56">
        <v>15</v>
      </c>
      <c r="D152" s="56">
        <v>15</v>
      </c>
      <c r="E152" s="56">
        <v>15</v>
      </c>
    </row>
    <row r="155" spans="1:5" x14ac:dyDescent="0.2">
      <c r="A155" s="987" t="s">
        <v>853</v>
      </c>
      <c r="B155" s="987"/>
      <c r="C155" s="987"/>
      <c r="D155" s="987"/>
    </row>
  </sheetData>
  <sheetProtection formatCells="0"/>
  <mergeCells count="1">
    <mergeCell ref="A155:D155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9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51"/>
  <sheetViews>
    <sheetView topLeftCell="A115" zoomScaleNormal="100" zoomScaleSheetLayoutView="85" workbookViewId="0">
      <selection activeCell="I138" sqref="I138"/>
    </sheetView>
  </sheetViews>
  <sheetFormatPr defaultRowHeight="12.75" x14ac:dyDescent="0.2"/>
  <cols>
    <col min="1" max="1" width="9" style="188" customWidth="1"/>
    <col min="2" max="2" width="65.5" style="189" customWidth="1"/>
    <col min="3" max="3" width="13.6640625" style="190" customWidth="1"/>
    <col min="4" max="4" width="13.5" style="2" customWidth="1"/>
    <col min="5" max="5" width="12.83203125" style="2" customWidth="1"/>
    <col min="6" max="16384" width="9.33203125" style="2"/>
  </cols>
  <sheetData>
    <row r="1" spans="1:5" s="1" customFormat="1" ht="16.5" customHeight="1" thickBot="1" x14ac:dyDescent="0.25">
      <c r="A1" s="75"/>
      <c r="B1" s="77"/>
      <c r="C1" s="99" t="s">
        <v>749</v>
      </c>
    </row>
    <row r="2" spans="1:5" s="51" customFormat="1" ht="21" customHeight="1" x14ac:dyDescent="0.2">
      <c r="A2" s="195" t="s">
        <v>138</v>
      </c>
      <c r="B2" s="164" t="s">
        <v>220</v>
      </c>
      <c r="C2" s="166"/>
      <c r="D2" s="166"/>
      <c r="E2" s="166" t="s">
        <v>126</v>
      </c>
    </row>
    <row r="3" spans="1:5" s="51" customFormat="1" ht="48.75" customHeight="1" thickBot="1" x14ac:dyDescent="0.25">
      <c r="A3" s="847" t="s">
        <v>215</v>
      </c>
      <c r="B3" s="165" t="s">
        <v>481</v>
      </c>
      <c r="C3" s="167"/>
      <c r="D3" s="167"/>
      <c r="E3" s="167">
        <v>3</v>
      </c>
    </row>
    <row r="4" spans="1:5" s="52" customFormat="1" ht="15.95" customHeight="1" thickBot="1" x14ac:dyDescent="0.3">
      <c r="A4" s="78"/>
      <c r="B4" s="78"/>
      <c r="C4" s="79"/>
      <c r="D4" s="79"/>
      <c r="E4" s="79"/>
    </row>
    <row r="5" spans="1:5" ht="13.5" thickBot="1" x14ac:dyDescent="0.25">
      <c r="A5" s="196" t="s">
        <v>217</v>
      </c>
      <c r="B5" s="80" t="s">
        <v>128</v>
      </c>
      <c r="C5" s="168" t="s">
        <v>129</v>
      </c>
      <c r="D5" s="168" t="s">
        <v>129</v>
      </c>
      <c r="E5" s="168" t="s">
        <v>129</v>
      </c>
    </row>
    <row r="6" spans="1:5" s="45" customFormat="1" ht="12.95" customHeight="1" thickBot="1" x14ac:dyDescent="0.25">
      <c r="A6" s="71">
        <v>1</v>
      </c>
      <c r="B6" s="72">
        <v>2</v>
      </c>
      <c r="C6" s="73">
        <v>3</v>
      </c>
      <c r="D6" s="73">
        <v>4</v>
      </c>
      <c r="E6" s="73">
        <v>5</v>
      </c>
    </row>
    <row r="7" spans="1:5" s="45" customFormat="1" ht="15.95" customHeight="1" thickBot="1" x14ac:dyDescent="0.25">
      <c r="A7" s="82"/>
      <c r="B7" s="83" t="s">
        <v>130</v>
      </c>
      <c r="C7" s="169"/>
      <c r="D7" s="169"/>
      <c r="E7" s="169"/>
    </row>
    <row r="8" spans="1:5" s="45" customFormat="1" ht="12" customHeight="1" thickBot="1" x14ac:dyDescent="0.25">
      <c r="A8" s="26" t="s">
        <v>94</v>
      </c>
      <c r="B8" s="19" t="s">
        <v>247</v>
      </c>
      <c r="C8" s="108">
        <f>+C9+C10+C11+C12+C13+C14</f>
        <v>0</v>
      </c>
      <c r="D8" s="108">
        <f>+D9+D10+D11+D12+D13+D14</f>
        <v>0</v>
      </c>
      <c r="E8" s="108">
        <f>+E9+E10+E11+E12+E13+E14</f>
        <v>0</v>
      </c>
    </row>
    <row r="9" spans="1:5" s="53" customFormat="1" ht="12" customHeight="1" x14ac:dyDescent="0.2">
      <c r="A9" s="223" t="s">
        <v>156</v>
      </c>
      <c r="B9" s="205" t="s">
        <v>248</v>
      </c>
      <c r="C9" s="111"/>
      <c r="D9" s="111"/>
      <c r="E9" s="111"/>
    </row>
    <row r="10" spans="1:5" s="54" customFormat="1" ht="12" customHeight="1" x14ac:dyDescent="0.2">
      <c r="A10" s="224" t="s">
        <v>157</v>
      </c>
      <c r="B10" s="206" t="s">
        <v>249</v>
      </c>
      <c r="C10" s="110"/>
      <c r="D10" s="110"/>
      <c r="E10" s="110"/>
    </row>
    <row r="11" spans="1:5" s="54" customFormat="1" ht="12" customHeight="1" x14ac:dyDescent="0.2">
      <c r="A11" s="224" t="s">
        <v>158</v>
      </c>
      <c r="B11" s="206" t="s">
        <v>250</v>
      </c>
      <c r="C11" s="110"/>
      <c r="D11" s="110"/>
      <c r="E11" s="110"/>
    </row>
    <row r="12" spans="1:5" s="54" customFormat="1" ht="12" customHeight="1" x14ac:dyDescent="0.2">
      <c r="A12" s="224" t="s">
        <v>159</v>
      </c>
      <c r="B12" s="206" t="s">
        <v>251</v>
      </c>
      <c r="C12" s="110"/>
      <c r="D12" s="110"/>
      <c r="E12" s="110"/>
    </row>
    <row r="13" spans="1:5" s="54" customFormat="1" ht="12" customHeight="1" x14ac:dyDescent="0.2">
      <c r="A13" s="224" t="s">
        <v>176</v>
      </c>
      <c r="B13" s="206" t="s">
        <v>252</v>
      </c>
      <c r="C13" s="249"/>
      <c r="D13" s="249"/>
      <c r="E13" s="249"/>
    </row>
    <row r="14" spans="1:5" s="53" customFormat="1" ht="12" customHeight="1" thickBot="1" x14ac:dyDescent="0.25">
      <c r="A14" s="225" t="s">
        <v>160</v>
      </c>
      <c r="B14" s="207" t="s">
        <v>253</v>
      </c>
      <c r="C14" s="250"/>
      <c r="D14" s="250"/>
      <c r="E14" s="250"/>
    </row>
    <row r="15" spans="1:5" s="53" customFormat="1" ht="12" customHeight="1" thickBot="1" x14ac:dyDescent="0.25">
      <c r="A15" s="26" t="s">
        <v>95</v>
      </c>
      <c r="B15" s="103" t="s">
        <v>254</v>
      </c>
      <c r="C15" s="108">
        <f>+C16+C17+C18+C19+C20</f>
        <v>0</v>
      </c>
      <c r="D15" s="108">
        <f>+D16+D17+D18+D19+D20</f>
        <v>0</v>
      </c>
      <c r="E15" s="108">
        <f>+E16+E17+E18+E19+E20</f>
        <v>0</v>
      </c>
    </row>
    <row r="16" spans="1:5" s="53" customFormat="1" ht="12" customHeight="1" x14ac:dyDescent="0.2">
      <c r="A16" s="223" t="s">
        <v>162</v>
      </c>
      <c r="B16" s="205" t="s">
        <v>255</v>
      </c>
      <c r="C16" s="111"/>
      <c r="D16" s="111"/>
      <c r="E16" s="111"/>
    </row>
    <row r="17" spans="1:5" s="53" customFormat="1" ht="12" customHeight="1" x14ac:dyDescent="0.2">
      <c r="A17" s="224" t="s">
        <v>163</v>
      </c>
      <c r="B17" s="206" t="s">
        <v>256</v>
      </c>
      <c r="C17" s="110"/>
      <c r="D17" s="110"/>
      <c r="E17" s="110"/>
    </row>
    <row r="18" spans="1:5" s="53" customFormat="1" ht="12" customHeight="1" x14ac:dyDescent="0.2">
      <c r="A18" s="224" t="s">
        <v>164</v>
      </c>
      <c r="B18" s="206" t="s">
        <v>473</v>
      </c>
      <c r="C18" s="110"/>
      <c r="D18" s="110"/>
      <c r="E18" s="110"/>
    </row>
    <row r="19" spans="1:5" s="53" customFormat="1" ht="12" customHeight="1" x14ac:dyDescent="0.2">
      <c r="A19" s="224" t="s">
        <v>165</v>
      </c>
      <c r="B19" s="206" t="s">
        <v>474</v>
      </c>
      <c r="C19" s="110"/>
      <c r="D19" s="110"/>
      <c r="E19" s="110"/>
    </row>
    <row r="20" spans="1:5" s="53" customFormat="1" ht="12" customHeight="1" x14ac:dyDescent="0.2">
      <c r="A20" s="224" t="s">
        <v>166</v>
      </c>
      <c r="B20" s="206" t="s">
        <v>257</v>
      </c>
      <c r="C20" s="110"/>
      <c r="D20" s="110"/>
      <c r="E20" s="110"/>
    </row>
    <row r="21" spans="1:5" s="54" customFormat="1" ht="12" customHeight="1" thickBot="1" x14ac:dyDescent="0.25">
      <c r="A21" s="225" t="s">
        <v>172</v>
      </c>
      <c r="B21" s="207" t="s">
        <v>258</v>
      </c>
      <c r="C21" s="112"/>
      <c r="D21" s="112"/>
      <c r="E21" s="112"/>
    </row>
    <row r="22" spans="1:5" s="54" customFormat="1" ht="12" customHeight="1" thickBot="1" x14ac:dyDescent="0.25">
      <c r="A22" s="26" t="s">
        <v>96</v>
      </c>
      <c r="B22" s="19" t="s">
        <v>259</v>
      </c>
      <c r="C22" s="108">
        <f>+C23+C24+C25+C26+C27</f>
        <v>0</v>
      </c>
      <c r="D22" s="108">
        <f>+D23+D24+D25+D26+D27</f>
        <v>0</v>
      </c>
      <c r="E22" s="108">
        <f>+E23+E24+E25+E26+E27</f>
        <v>0</v>
      </c>
    </row>
    <row r="23" spans="1:5" s="54" customFormat="1" ht="12" customHeight="1" x14ac:dyDescent="0.2">
      <c r="A23" s="223" t="s">
        <v>145</v>
      </c>
      <c r="B23" s="205" t="s">
        <v>260</v>
      </c>
      <c r="C23" s="111"/>
      <c r="D23" s="111"/>
      <c r="E23" s="111"/>
    </row>
    <row r="24" spans="1:5" s="53" customFormat="1" ht="12" customHeight="1" x14ac:dyDescent="0.2">
      <c r="A24" s="224" t="s">
        <v>146</v>
      </c>
      <c r="B24" s="206" t="s">
        <v>261</v>
      </c>
      <c r="C24" s="110"/>
      <c r="D24" s="110"/>
      <c r="E24" s="110"/>
    </row>
    <row r="25" spans="1:5" s="54" customFormat="1" ht="12" customHeight="1" x14ac:dyDescent="0.2">
      <c r="A25" s="224" t="s">
        <v>147</v>
      </c>
      <c r="B25" s="206" t="s">
        <v>475</v>
      </c>
      <c r="C25" s="110"/>
      <c r="D25" s="110"/>
      <c r="E25" s="110"/>
    </row>
    <row r="26" spans="1:5" s="54" customFormat="1" ht="12" customHeight="1" x14ac:dyDescent="0.2">
      <c r="A26" s="224" t="s">
        <v>148</v>
      </c>
      <c r="B26" s="206" t="s">
        <v>476</v>
      </c>
      <c r="C26" s="110"/>
      <c r="D26" s="110"/>
      <c r="E26" s="110"/>
    </row>
    <row r="27" spans="1:5" s="54" customFormat="1" ht="12" customHeight="1" x14ac:dyDescent="0.2">
      <c r="A27" s="224" t="s">
        <v>189</v>
      </c>
      <c r="B27" s="206" t="s">
        <v>262</v>
      </c>
      <c r="C27" s="110"/>
      <c r="D27" s="110"/>
      <c r="E27" s="110"/>
    </row>
    <row r="28" spans="1:5" s="54" customFormat="1" ht="12" customHeight="1" thickBot="1" x14ac:dyDescent="0.25">
      <c r="A28" s="225" t="s">
        <v>190</v>
      </c>
      <c r="B28" s="207" t="s">
        <v>263</v>
      </c>
      <c r="C28" s="112"/>
      <c r="D28" s="112"/>
      <c r="E28" s="112"/>
    </row>
    <row r="29" spans="1:5" s="54" customFormat="1" ht="12" customHeight="1" thickBot="1" x14ac:dyDescent="0.25">
      <c r="A29" s="26" t="s">
        <v>191</v>
      </c>
      <c r="B29" s="19" t="s">
        <v>264</v>
      </c>
      <c r="C29" s="114">
        <f>+C30+C33+C34+C35</f>
        <v>0</v>
      </c>
      <c r="D29" s="114">
        <f>+D30+D33+D34+D35</f>
        <v>0</v>
      </c>
      <c r="E29" s="114">
        <f>+E30+E33+E34+E35</f>
        <v>0</v>
      </c>
    </row>
    <row r="30" spans="1:5" s="54" customFormat="1" ht="12" customHeight="1" x14ac:dyDescent="0.2">
      <c r="A30" s="223" t="s">
        <v>265</v>
      </c>
      <c r="B30" s="205" t="s">
        <v>271</v>
      </c>
      <c r="C30" s="200">
        <f>+C31+C32</f>
        <v>0</v>
      </c>
      <c r="D30" s="200">
        <f>+D31+D32</f>
        <v>0</v>
      </c>
      <c r="E30" s="200">
        <f>+E31+E32</f>
        <v>0</v>
      </c>
    </row>
    <row r="31" spans="1:5" s="54" customFormat="1" ht="12" customHeight="1" x14ac:dyDescent="0.2">
      <c r="A31" s="224" t="s">
        <v>266</v>
      </c>
      <c r="B31" s="206" t="s">
        <v>272</v>
      </c>
      <c r="C31" s="110"/>
      <c r="D31" s="110"/>
      <c r="E31" s="110"/>
    </row>
    <row r="32" spans="1:5" s="54" customFormat="1" ht="12" customHeight="1" x14ac:dyDescent="0.2">
      <c r="A32" s="224" t="s">
        <v>267</v>
      </c>
      <c r="B32" s="206" t="s">
        <v>273</v>
      </c>
      <c r="C32" s="110"/>
      <c r="D32" s="110"/>
      <c r="E32" s="110"/>
    </row>
    <row r="33" spans="1:5" s="54" customFormat="1" ht="12" customHeight="1" x14ac:dyDescent="0.2">
      <c r="A33" s="224" t="s">
        <v>268</v>
      </c>
      <c r="B33" s="206" t="s">
        <v>274</v>
      </c>
      <c r="C33" s="110"/>
      <c r="D33" s="110"/>
      <c r="E33" s="110"/>
    </row>
    <row r="34" spans="1:5" s="54" customFormat="1" ht="12" customHeight="1" x14ac:dyDescent="0.2">
      <c r="A34" s="224" t="s">
        <v>269</v>
      </c>
      <c r="B34" s="206" t="s">
        <v>275</v>
      </c>
      <c r="C34" s="110"/>
      <c r="D34" s="110"/>
      <c r="E34" s="110"/>
    </row>
    <row r="35" spans="1:5" s="54" customFormat="1" ht="12" customHeight="1" thickBot="1" x14ac:dyDescent="0.25">
      <c r="A35" s="225" t="s">
        <v>270</v>
      </c>
      <c r="B35" s="207" t="s">
        <v>276</v>
      </c>
      <c r="C35" s="112"/>
      <c r="D35" s="112"/>
      <c r="E35" s="112"/>
    </row>
    <row r="36" spans="1:5" s="54" customFormat="1" ht="12" customHeight="1" thickBot="1" x14ac:dyDescent="0.25">
      <c r="A36" s="26" t="s">
        <v>98</v>
      </c>
      <c r="B36" s="19" t="s">
        <v>277</v>
      </c>
      <c r="C36" s="108">
        <f>SUM(C37:C46)</f>
        <v>0</v>
      </c>
      <c r="D36" s="108">
        <f>SUM(D37:D46)</f>
        <v>0</v>
      </c>
      <c r="E36" s="108">
        <f>SUM(E37:E46)</f>
        <v>0</v>
      </c>
    </row>
    <row r="37" spans="1:5" s="54" customFormat="1" ht="12" customHeight="1" x14ac:dyDescent="0.2">
      <c r="A37" s="223" t="s">
        <v>149</v>
      </c>
      <c r="B37" s="205" t="s">
        <v>280</v>
      </c>
      <c r="C37" s="111"/>
      <c r="D37" s="111"/>
      <c r="E37" s="111"/>
    </row>
    <row r="38" spans="1:5" s="54" customFormat="1" ht="12" customHeight="1" x14ac:dyDescent="0.2">
      <c r="A38" s="224" t="s">
        <v>150</v>
      </c>
      <c r="B38" s="206" t="s">
        <v>281</v>
      </c>
      <c r="C38" s="110"/>
      <c r="D38" s="110"/>
      <c r="E38" s="110"/>
    </row>
    <row r="39" spans="1:5" s="54" customFormat="1" ht="12" customHeight="1" x14ac:dyDescent="0.2">
      <c r="A39" s="224" t="s">
        <v>151</v>
      </c>
      <c r="B39" s="206" t="s">
        <v>282</v>
      </c>
      <c r="C39" s="110"/>
      <c r="D39" s="110"/>
      <c r="E39" s="110"/>
    </row>
    <row r="40" spans="1:5" s="54" customFormat="1" ht="12" customHeight="1" x14ac:dyDescent="0.2">
      <c r="A40" s="224" t="s">
        <v>193</v>
      </c>
      <c r="B40" s="206" t="s">
        <v>283</v>
      </c>
      <c r="C40" s="110"/>
      <c r="D40" s="110"/>
      <c r="E40" s="110"/>
    </row>
    <row r="41" spans="1:5" s="54" customFormat="1" ht="12" customHeight="1" x14ac:dyDescent="0.2">
      <c r="A41" s="224" t="s">
        <v>194</v>
      </c>
      <c r="B41" s="206" t="s">
        <v>284</v>
      </c>
      <c r="C41" s="110"/>
      <c r="D41" s="110"/>
      <c r="E41" s="110"/>
    </row>
    <row r="42" spans="1:5" s="54" customFormat="1" ht="12" customHeight="1" x14ac:dyDescent="0.2">
      <c r="A42" s="224" t="s">
        <v>195</v>
      </c>
      <c r="B42" s="206" t="s">
        <v>285</v>
      </c>
      <c r="C42" s="110"/>
      <c r="D42" s="110"/>
      <c r="E42" s="110"/>
    </row>
    <row r="43" spans="1:5" s="54" customFormat="1" ht="12" customHeight="1" x14ac:dyDescent="0.2">
      <c r="A43" s="224" t="s">
        <v>196</v>
      </c>
      <c r="B43" s="206" t="s">
        <v>286</v>
      </c>
      <c r="C43" s="110"/>
      <c r="D43" s="110"/>
      <c r="E43" s="110"/>
    </row>
    <row r="44" spans="1:5" s="54" customFormat="1" ht="12" customHeight="1" x14ac:dyDescent="0.2">
      <c r="A44" s="224" t="s">
        <v>197</v>
      </c>
      <c r="B44" s="206" t="s">
        <v>287</v>
      </c>
      <c r="C44" s="110"/>
      <c r="D44" s="110"/>
      <c r="E44" s="110"/>
    </row>
    <row r="45" spans="1:5" s="54" customFormat="1" ht="12" customHeight="1" x14ac:dyDescent="0.2">
      <c r="A45" s="224" t="s">
        <v>278</v>
      </c>
      <c r="B45" s="206" t="s">
        <v>288</v>
      </c>
      <c r="C45" s="113"/>
      <c r="D45" s="113"/>
      <c r="E45" s="113"/>
    </row>
    <row r="46" spans="1:5" s="54" customFormat="1" ht="12" customHeight="1" thickBot="1" x14ac:dyDescent="0.25">
      <c r="A46" s="225" t="s">
        <v>279</v>
      </c>
      <c r="B46" s="207" t="s">
        <v>289</v>
      </c>
      <c r="C46" s="194"/>
      <c r="D46" s="194"/>
      <c r="E46" s="194"/>
    </row>
    <row r="47" spans="1:5" s="54" customFormat="1" ht="12" customHeight="1" thickBot="1" x14ac:dyDescent="0.25">
      <c r="A47" s="26" t="s">
        <v>99</v>
      </c>
      <c r="B47" s="19" t="s">
        <v>290</v>
      </c>
      <c r="C47" s="108">
        <f>SUM(C48:C52)</f>
        <v>0</v>
      </c>
      <c r="D47" s="108">
        <f>SUM(D48:D52)</f>
        <v>0</v>
      </c>
      <c r="E47" s="108">
        <f>SUM(E48:E52)</f>
        <v>0</v>
      </c>
    </row>
    <row r="48" spans="1:5" s="54" customFormat="1" ht="12" customHeight="1" x14ac:dyDescent="0.2">
      <c r="A48" s="223" t="s">
        <v>152</v>
      </c>
      <c r="B48" s="205" t="s">
        <v>294</v>
      </c>
      <c r="C48" s="251"/>
      <c r="D48" s="251"/>
      <c r="E48" s="251"/>
    </row>
    <row r="49" spans="1:5" s="54" customFormat="1" ht="12" customHeight="1" x14ac:dyDescent="0.2">
      <c r="A49" s="224" t="s">
        <v>153</v>
      </c>
      <c r="B49" s="206" t="s">
        <v>295</v>
      </c>
      <c r="C49" s="113"/>
      <c r="D49" s="113"/>
      <c r="E49" s="113"/>
    </row>
    <row r="50" spans="1:5" s="54" customFormat="1" ht="12" customHeight="1" x14ac:dyDescent="0.2">
      <c r="A50" s="224" t="s">
        <v>291</v>
      </c>
      <c r="B50" s="206" t="s">
        <v>296</v>
      </c>
      <c r="C50" s="113"/>
      <c r="D50" s="113"/>
      <c r="E50" s="113"/>
    </row>
    <row r="51" spans="1:5" s="54" customFormat="1" ht="12" customHeight="1" x14ac:dyDescent="0.2">
      <c r="A51" s="224" t="s">
        <v>292</v>
      </c>
      <c r="B51" s="206" t="s">
        <v>297</v>
      </c>
      <c r="C51" s="113"/>
      <c r="D51" s="113"/>
      <c r="E51" s="113"/>
    </row>
    <row r="52" spans="1:5" s="54" customFormat="1" ht="12" customHeight="1" thickBot="1" x14ac:dyDescent="0.25">
      <c r="A52" s="225" t="s">
        <v>293</v>
      </c>
      <c r="B52" s="207" t="s">
        <v>298</v>
      </c>
      <c r="C52" s="194"/>
      <c r="D52" s="194"/>
      <c r="E52" s="194"/>
    </row>
    <row r="53" spans="1:5" s="54" customFormat="1" ht="12" customHeight="1" thickBot="1" x14ac:dyDescent="0.25">
      <c r="A53" s="26" t="s">
        <v>198</v>
      </c>
      <c r="B53" s="19" t="s">
        <v>299</v>
      </c>
      <c r="C53" s="108">
        <f>SUM(C54:C56)</f>
        <v>0</v>
      </c>
      <c r="D53" s="108">
        <f>SUM(D54:D56)</f>
        <v>0</v>
      </c>
      <c r="E53" s="108">
        <f>SUM(E54:E56)</f>
        <v>350</v>
      </c>
    </row>
    <row r="54" spans="1:5" s="54" customFormat="1" ht="12" customHeight="1" x14ac:dyDescent="0.2">
      <c r="A54" s="223" t="s">
        <v>154</v>
      </c>
      <c r="B54" s="205" t="s">
        <v>834</v>
      </c>
      <c r="C54" s="111"/>
      <c r="D54" s="111"/>
      <c r="E54" s="111">
        <v>350</v>
      </c>
    </row>
    <row r="55" spans="1:5" s="54" customFormat="1" ht="12" customHeight="1" x14ac:dyDescent="0.2">
      <c r="A55" s="224" t="s">
        <v>155</v>
      </c>
      <c r="B55" s="206" t="s">
        <v>477</v>
      </c>
      <c r="C55" s="110"/>
      <c r="D55" s="110"/>
      <c r="E55" s="110"/>
    </row>
    <row r="56" spans="1:5" s="54" customFormat="1" ht="12" customHeight="1" x14ac:dyDescent="0.2">
      <c r="A56" s="224" t="s">
        <v>303</v>
      </c>
      <c r="B56" s="206" t="s">
        <v>301</v>
      </c>
      <c r="C56" s="110"/>
      <c r="D56" s="110"/>
      <c r="E56" s="110"/>
    </row>
    <row r="57" spans="1:5" s="54" customFormat="1" ht="12" customHeight="1" thickBot="1" x14ac:dyDescent="0.25">
      <c r="A57" s="225" t="s">
        <v>304</v>
      </c>
      <c r="B57" s="207" t="s">
        <v>302</v>
      </c>
      <c r="C57" s="112"/>
      <c r="D57" s="112"/>
      <c r="E57" s="112"/>
    </row>
    <row r="58" spans="1:5" s="54" customFormat="1" ht="12" customHeight="1" thickBot="1" x14ac:dyDescent="0.25">
      <c r="A58" s="26" t="s">
        <v>101</v>
      </c>
      <c r="B58" s="103" t="s">
        <v>305</v>
      </c>
      <c r="C58" s="108">
        <f>SUM(C59:C61)</f>
        <v>0</v>
      </c>
      <c r="D58" s="108">
        <f>SUM(D59:D61)</f>
        <v>743</v>
      </c>
      <c r="E58" s="108">
        <f>SUM(E59:E61)</f>
        <v>743</v>
      </c>
    </row>
    <row r="59" spans="1:5" s="54" customFormat="1" ht="12" customHeight="1" x14ac:dyDescent="0.2">
      <c r="A59" s="223" t="s">
        <v>199</v>
      </c>
      <c r="B59" s="205" t="s">
        <v>307</v>
      </c>
      <c r="C59" s="113"/>
      <c r="D59" s="113"/>
      <c r="E59" s="113"/>
    </row>
    <row r="60" spans="1:5" s="54" customFormat="1" ht="12" customHeight="1" x14ac:dyDescent="0.2">
      <c r="A60" s="224" t="s">
        <v>200</v>
      </c>
      <c r="B60" s="206" t="s">
        <v>478</v>
      </c>
      <c r="C60" s="113"/>
      <c r="D60" s="113"/>
      <c r="E60" s="113"/>
    </row>
    <row r="61" spans="1:5" s="54" customFormat="1" ht="12" customHeight="1" x14ac:dyDescent="0.2">
      <c r="A61" s="224" t="s">
        <v>225</v>
      </c>
      <c r="B61" s="206" t="s">
        <v>591</v>
      </c>
      <c r="C61" s="113"/>
      <c r="D61" s="113">
        <v>743</v>
      </c>
      <c r="E61" s="113">
        <v>743</v>
      </c>
    </row>
    <row r="62" spans="1:5" s="54" customFormat="1" ht="12" customHeight="1" thickBot="1" x14ac:dyDescent="0.25">
      <c r="A62" s="225" t="s">
        <v>306</v>
      </c>
      <c r="B62" s="207" t="s">
        <v>309</v>
      </c>
      <c r="C62" s="113"/>
      <c r="D62" s="113"/>
      <c r="E62" s="113"/>
    </row>
    <row r="63" spans="1:5" s="54" customFormat="1" ht="12" customHeight="1" thickBot="1" x14ac:dyDescent="0.25">
      <c r="A63" s="26" t="s">
        <v>102</v>
      </c>
      <c r="B63" s="19" t="s">
        <v>310</v>
      </c>
      <c r="C63" s="114">
        <f>+C8+C15+C22+C29+C36+C47+C53+C58</f>
        <v>0</v>
      </c>
      <c r="D63" s="114">
        <f>+D8+D15+D22+D29+D36+D47+D53+D58</f>
        <v>743</v>
      </c>
      <c r="E63" s="114">
        <f>+E8+E15+E22+E29+E36+E47+E53+E58</f>
        <v>1093</v>
      </c>
    </row>
    <row r="64" spans="1:5" s="54" customFormat="1" ht="12" customHeight="1" thickBot="1" x14ac:dyDescent="0.2">
      <c r="A64" s="226" t="s">
        <v>444</v>
      </c>
      <c r="B64" s="103" t="s">
        <v>312</v>
      </c>
      <c r="C64" s="108">
        <f>SUM(C65:C67)</f>
        <v>0</v>
      </c>
      <c r="D64" s="108">
        <f>SUM(D65:D67)</f>
        <v>0</v>
      </c>
      <c r="E64" s="108">
        <f>SUM(E65:E67)</f>
        <v>0</v>
      </c>
    </row>
    <row r="65" spans="1:5" s="54" customFormat="1" ht="12" customHeight="1" x14ac:dyDescent="0.2">
      <c r="A65" s="223" t="s">
        <v>345</v>
      </c>
      <c r="B65" s="205" t="s">
        <v>313</v>
      </c>
      <c r="C65" s="113"/>
      <c r="D65" s="113"/>
      <c r="E65" s="113"/>
    </row>
    <row r="66" spans="1:5" s="54" customFormat="1" ht="12" customHeight="1" x14ac:dyDescent="0.2">
      <c r="A66" s="224" t="s">
        <v>354</v>
      </c>
      <c r="B66" s="206" t="s">
        <v>314</v>
      </c>
      <c r="C66" s="113"/>
      <c r="D66" s="113"/>
      <c r="E66" s="113"/>
    </row>
    <row r="67" spans="1:5" s="54" customFormat="1" ht="12" customHeight="1" thickBot="1" x14ac:dyDescent="0.25">
      <c r="A67" s="225" t="s">
        <v>355</v>
      </c>
      <c r="B67" s="209" t="s">
        <v>315</v>
      </c>
      <c r="C67" s="113"/>
      <c r="D67" s="113"/>
      <c r="E67" s="113"/>
    </row>
    <row r="68" spans="1:5" s="54" customFormat="1" ht="12" customHeight="1" thickBot="1" x14ac:dyDescent="0.2">
      <c r="A68" s="226" t="s">
        <v>316</v>
      </c>
      <c r="B68" s="103" t="s">
        <v>317</v>
      </c>
      <c r="C68" s="108">
        <f>SUM(C69:C72)</f>
        <v>0</v>
      </c>
      <c r="D68" s="108">
        <f>SUM(D69:D72)</f>
        <v>0</v>
      </c>
      <c r="E68" s="108">
        <f>SUM(E69:E72)</f>
        <v>0</v>
      </c>
    </row>
    <row r="69" spans="1:5" s="54" customFormat="1" ht="12" customHeight="1" x14ac:dyDescent="0.2">
      <c r="A69" s="223" t="s">
        <v>177</v>
      </c>
      <c r="B69" s="205" t="s">
        <v>318</v>
      </c>
      <c r="C69" s="113"/>
      <c r="D69" s="113"/>
      <c r="E69" s="113"/>
    </row>
    <row r="70" spans="1:5" s="54" customFormat="1" ht="12" customHeight="1" x14ac:dyDescent="0.2">
      <c r="A70" s="224" t="s">
        <v>178</v>
      </c>
      <c r="B70" s="206" t="s">
        <v>319</v>
      </c>
      <c r="C70" s="113"/>
      <c r="D70" s="113"/>
      <c r="E70" s="113"/>
    </row>
    <row r="71" spans="1:5" s="54" customFormat="1" ht="12" customHeight="1" x14ac:dyDescent="0.2">
      <c r="A71" s="224" t="s">
        <v>346</v>
      </c>
      <c r="B71" s="206" t="s">
        <v>320</v>
      </c>
      <c r="C71" s="113"/>
      <c r="D71" s="113"/>
      <c r="E71" s="113"/>
    </row>
    <row r="72" spans="1:5" s="54" customFormat="1" ht="12" customHeight="1" thickBot="1" x14ac:dyDescent="0.25">
      <c r="A72" s="225" t="s">
        <v>347</v>
      </c>
      <c r="B72" s="207" t="s">
        <v>321</v>
      </c>
      <c r="C72" s="113"/>
      <c r="D72" s="113"/>
      <c r="E72" s="113"/>
    </row>
    <row r="73" spans="1:5" s="54" customFormat="1" ht="12" customHeight="1" thickBot="1" x14ac:dyDescent="0.2">
      <c r="A73" s="226" t="s">
        <v>322</v>
      </c>
      <c r="B73" s="103" t="s">
        <v>323</v>
      </c>
      <c r="C73" s="108">
        <f>SUM(C74:C75)</f>
        <v>6400</v>
      </c>
      <c r="D73" s="108">
        <f>SUM(D74:D75)</f>
        <v>6400</v>
      </c>
      <c r="E73" s="108">
        <f>SUM(E74:E75)</f>
        <v>7150</v>
      </c>
    </row>
    <row r="74" spans="1:5" s="54" customFormat="1" ht="12" customHeight="1" x14ac:dyDescent="0.2">
      <c r="A74" s="223" t="s">
        <v>348</v>
      </c>
      <c r="B74" s="205" t="s">
        <v>324</v>
      </c>
      <c r="C74" s="113">
        <v>6400</v>
      </c>
      <c r="D74" s="113">
        <v>6400</v>
      </c>
      <c r="E74" s="113">
        <v>7150</v>
      </c>
    </row>
    <row r="75" spans="1:5" s="54" customFormat="1" ht="12" customHeight="1" thickBot="1" x14ac:dyDescent="0.25">
      <c r="A75" s="225" t="s">
        <v>349</v>
      </c>
      <c r="B75" s="207" t="s">
        <v>325</v>
      </c>
      <c r="C75" s="113"/>
      <c r="D75" s="113"/>
      <c r="E75" s="113"/>
    </row>
    <row r="76" spans="1:5" s="53" customFormat="1" ht="12" customHeight="1" thickBot="1" x14ac:dyDescent="0.2">
      <c r="A76" s="226" t="s">
        <v>326</v>
      </c>
      <c r="B76" s="103" t="s">
        <v>327</v>
      </c>
      <c r="C76" s="108">
        <f>SUM(C77:C79)</f>
        <v>0</v>
      </c>
      <c r="D76" s="108">
        <f>SUM(D77:D79)</f>
        <v>0</v>
      </c>
      <c r="E76" s="108">
        <f>SUM(E77:E79)</f>
        <v>0</v>
      </c>
    </row>
    <row r="77" spans="1:5" s="54" customFormat="1" ht="12" customHeight="1" x14ac:dyDescent="0.2">
      <c r="A77" s="223" t="s">
        <v>350</v>
      </c>
      <c r="B77" s="205" t="s">
        <v>328</v>
      </c>
      <c r="C77" s="113"/>
      <c r="D77" s="113"/>
      <c r="E77" s="113"/>
    </row>
    <row r="78" spans="1:5" s="54" customFormat="1" ht="12" customHeight="1" x14ac:dyDescent="0.2">
      <c r="A78" s="224" t="s">
        <v>351</v>
      </c>
      <c r="B78" s="206" t="s">
        <v>329</v>
      </c>
      <c r="C78" s="113"/>
      <c r="D78" s="113"/>
      <c r="E78" s="113"/>
    </row>
    <row r="79" spans="1:5" s="54" customFormat="1" ht="12" customHeight="1" thickBot="1" x14ac:dyDescent="0.25">
      <c r="A79" s="225" t="s">
        <v>352</v>
      </c>
      <c r="B79" s="207" t="s">
        <v>330</v>
      </c>
      <c r="C79" s="113"/>
      <c r="D79" s="113"/>
      <c r="E79" s="113"/>
    </row>
    <row r="80" spans="1:5" s="54" customFormat="1" ht="12" customHeight="1" thickBot="1" x14ac:dyDescent="0.2">
      <c r="A80" s="226" t="s">
        <v>331</v>
      </c>
      <c r="B80" s="103" t="s">
        <v>353</v>
      </c>
      <c r="C80" s="108">
        <f>SUM(C81:C84)</f>
        <v>0</v>
      </c>
      <c r="D80" s="108">
        <f>SUM(D81:D84)</f>
        <v>0</v>
      </c>
      <c r="E80" s="108">
        <f>SUM(E81:E84)</f>
        <v>0</v>
      </c>
    </row>
    <row r="81" spans="1:5" s="54" customFormat="1" ht="12" customHeight="1" x14ac:dyDescent="0.2">
      <c r="A81" s="227" t="s">
        <v>332</v>
      </c>
      <c r="B81" s="205" t="s">
        <v>333</v>
      </c>
      <c r="C81" s="113"/>
      <c r="D81" s="113"/>
      <c r="E81" s="113"/>
    </row>
    <row r="82" spans="1:5" s="54" customFormat="1" ht="12" customHeight="1" x14ac:dyDescent="0.2">
      <c r="A82" s="228" t="s">
        <v>334</v>
      </c>
      <c r="B82" s="206" t="s">
        <v>335</v>
      </c>
      <c r="C82" s="113"/>
      <c r="D82" s="113"/>
      <c r="E82" s="113"/>
    </row>
    <row r="83" spans="1:5" s="54" customFormat="1" ht="12" customHeight="1" x14ac:dyDescent="0.2">
      <c r="A83" s="228" t="s">
        <v>336</v>
      </c>
      <c r="B83" s="206" t="s">
        <v>337</v>
      </c>
      <c r="C83" s="113"/>
      <c r="D83" s="113"/>
      <c r="E83" s="113"/>
    </row>
    <row r="84" spans="1:5" s="53" customFormat="1" ht="12" customHeight="1" thickBot="1" x14ac:dyDescent="0.25">
      <c r="A84" s="229" t="s">
        <v>338</v>
      </c>
      <c r="B84" s="207" t="s">
        <v>339</v>
      </c>
      <c r="C84" s="113"/>
      <c r="D84" s="113"/>
      <c r="E84" s="113"/>
    </row>
    <row r="85" spans="1:5" s="53" customFormat="1" ht="12" customHeight="1" thickBot="1" x14ac:dyDescent="0.2">
      <c r="A85" s="226" t="s">
        <v>340</v>
      </c>
      <c r="B85" s="103" t="s">
        <v>341</v>
      </c>
      <c r="C85" s="252"/>
      <c r="D85" s="252"/>
      <c r="E85" s="252"/>
    </row>
    <row r="86" spans="1:5" s="53" customFormat="1" ht="12" customHeight="1" thickBot="1" x14ac:dyDescent="0.2">
      <c r="A86" s="226" t="s">
        <v>342</v>
      </c>
      <c r="B86" s="213" t="s">
        <v>343</v>
      </c>
      <c r="C86" s="114">
        <f>+C64+C68+C73+C76+C80+C85</f>
        <v>6400</v>
      </c>
      <c r="D86" s="114">
        <f>+D64+D68+D73+D76+D80+D85</f>
        <v>6400</v>
      </c>
      <c r="E86" s="114">
        <f>+E64+E68+E73+E76+E80+E85</f>
        <v>7150</v>
      </c>
    </row>
    <row r="87" spans="1:5" s="53" customFormat="1" ht="12" customHeight="1" thickBot="1" x14ac:dyDescent="0.2">
      <c r="A87" s="230" t="s">
        <v>356</v>
      </c>
      <c r="B87" s="215" t="s">
        <v>471</v>
      </c>
      <c r="C87" s="114">
        <f>+C63+C86</f>
        <v>6400</v>
      </c>
      <c r="D87" s="114">
        <f>+D63+D86</f>
        <v>7143</v>
      </c>
      <c r="E87" s="114">
        <f>+E63+E86</f>
        <v>8243</v>
      </c>
    </row>
    <row r="88" spans="1:5" s="54" customFormat="1" ht="15" customHeight="1" x14ac:dyDescent="0.2">
      <c r="A88" s="88"/>
      <c r="B88" s="89"/>
      <c r="C88" s="174"/>
      <c r="D88" s="174"/>
      <c r="E88" s="174"/>
    </row>
    <row r="89" spans="1:5" ht="13.5" thickBot="1" x14ac:dyDescent="0.25">
      <c r="A89" s="231"/>
      <c r="B89" s="91"/>
      <c r="C89" s="175"/>
      <c r="D89" s="175"/>
      <c r="E89" s="175"/>
    </row>
    <row r="90" spans="1:5" s="45" customFormat="1" ht="16.5" customHeight="1" thickBot="1" x14ac:dyDescent="0.25">
      <c r="A90" s="92"/>
      <c r="B90" s="93" t="s">
        <v>131</v>
      </c>
      <c r="C90" s="176"/>
      <c r="D90" s="176"/>
      <c r="E90" s="176"/>
    </row>
    <row r="91" spans="1:5" s="55" customFormat="1" ht="12" customHeight="1" thickBot="1" x14ac:dyDescent="0.25">
      <c r="A91" s="197" t="s">
        <v>94</v>
      </c>
      <c r="B91" s="25" t="s">
        <v>359</v>
      </c>
      <c r="C91" s="107">
        <f>SUM(C92:C96)</f>
        <v>5200</v>
      </c>
      <c r="D91" s="107">
        <f>SUM(D92:D96)</f>
        <v>5200</v>
      </c>
      <c r="E91" s="107">
        <f>SUM(E92:E96)</f>
        <v>3800</v>
      </c>
    </row>
    <row r="92" spans="1:5" ht="12" customHeight="1" x14ac:dyDescent="0.2">
      <c r="A92" s="232" t="s">
        <v>156</v>
      </c>
      <c r="B92" s="8" t="s">
        <v>124</v>
      </c>
      <c r="C92" s="109"/>
      <c r="D92" s="109"/>
      <c r="E92" s="109"/>
    </row>
    <row r="93" spans="1:5" ht="12" customHeight="1" x14ac:dyDescent="0.2">
      <c r="A93" s="224" t="s">
        <v>157</v>
      </c>
      <c r="B93" s="6" t="s">
        <v>201</v>
      </c>
      <c r="C93" s="110"/>
      <c r="D93" s="110"/>
      <c r="E93" s="110"/>
    </row>
    <row r="94" spans="1:5" ht="12" customHeight="1" x14ac:dyDescent="0.2">
      <c r="A94" s="224" t="s">
        <v>158</v>
      </c>
      <c r="B94" s="6" t="s">
        <v>175</v>
      </c>
      <c r="C94" s="112"/>
      <c r="D94" s="112"/>
      <c r="E94" s="112"/>
    </row>
    <row r="95" spans="1:5" ht="12" customHeight="1" x14ac:dyDescent="0.2">
      <c r="A95" s="224" t="s">
        <v>159</v>
      </c>
      <c r="B95" s="9" t="s">
        <v>202</v>
      </c>
      <c r="C95" s="112"/>
      <c r="D95" s="112"/>
      <c r="E95" s="112"/>
    </row>
    <row r="96" spans="1:5" ht="12" customHeight="1" x14ac:dyDescent="0.2">
      <c r="A96" s="224" t="s">
        <v>167</v>
      </c>
      <c r="B96" s="17" t="s">
        <v>203</v>
      </c>
      <c r="C96" s="112">
        <v>5200</v>
      </c>
      <c r="D96" s="112">
        <v>5200</v>
      </c>
      <c r="E96" s="112">
        <v>3800</v>
      </c>
    </row>
    <row r="97" spans="1:5" ht="12" customHeight="1" x14ac:dyDescent="0.2">
      <c r="A97" s="224" t="s">
        <v>160</v>
      </c>
      <c r="B97" s="6" t="s">
        <v>360</v>
      </c>
      <c r="C97" s="112"/>
      <c r="D97" s="112"/>
      <c r="E97" s="112"/>
    </row>
    <row r="98" spans="1:5" ht="12" customHeight="1" x14ac:dyDescent="0.2">
      <c r="A98" s="224" t="s">
        <v>161</v>
      </c>
      <c r="B98" s="62" t="s">
        <v>361</v>
      </c>
      <c r="C98" s="112"/>
      <c r="D98" s="112"/>
      <c r="E98" s="112"/>
    </row>
    <row r="99" spans="1:5" ht="12" customHeight="1" x14ac:dyDescent="0.2">
      <c r="A99" s="224" t="s">
        <v>168</v>
      </c>
      <c r="B99" s="63" t="s">
        <v>362</v>
      </c>
      <c r="C99" s="112"/>
      <c r="D99" s="112"/>
      <c r="E99" s="112"/>
    </row>
    <row r="100" spans="1:5" ht="12" customHeight="1" x14ac:dyDescent="0.2">
      <c r="A100" s="224" t="s">
        <v>169</v>
      </c>
      <c r="B100" s="63" t="s">
        <v>363</v>
      </c>
      <c r="C100" s="112"/>
      <c r="D100" s="112"/>
      <c r="E100" s="112"/>
    </row>
    <row r="101" spans="1:5" ht="12" customHeight="1" x14ac:dyDescent="0.2">
      <c r="A101" s="224" t="s">
        <v>170</v>
      </c>
      <c r="B101" s="62" t="s">
        <v>598</v>
      </c>
      <c r="C101" s="112">
        <v>2000</v>
      </c>
      <c r="D101" s="112">
        <v>2000</v>
      </c>
      <c r="E101" s="112">
        <v>2000</v>
      </c>
    </row>
    <row r="102" spans="1:5" ht="12" customHeight="1" x14ac:dyDescent="0.2">
      <c r="A102" s="224" t="s">
        <v>171</v>
      </c>
      <c r="B102" s="62" t="s">
        <v>365</v>
      </c>
      <c r="C102" s="112"/>
      <c r="D102" s="112"/>
      <c r="E102" s="112"/>
    </row>
    <row r="103" spans="1:5" ht="12" customHeight="1" x14ac:dyDescent="0.2">
      <c r="A103" s="224" t="s">
        <v>173</v>
      </c>
      <c r="B103" s="63" t="s">
        <v>366</v>
      </c>
      <c r="C103" s="112"/>
      <c r="D103" s="112"/>
      <c r="E103" s="112"/>
    </row>
    <row r="104" spans="1:5" ht="12" customHeight="1" x14ac:dyDescent="0.2">
      <c r="A104" s="233" t="s">
        <v>204</v>
      </c>
      <c r="B104" s="64" t="s">
        <v>367</v>
      </c>
      <c r="C104" s="112"/>
      <c r="D104" s="112"/>
      <c r="E104" s="112"/>
    </row>
    <row r="105" spans="1:5" ht="12" customHeight="1" x14ac:dyDescent="0.2">
      <c r="A105" s="224" t="s">
        <v>357</v>
      </c>
      <c r="B105" s="64" t="s">
        <v>368</v>
      </c>
      <c r="C105" s="112"/>
      <c r="D105" s="112"/>
      <c r="E105" s="112"/>
    </row>
    <row r="106" spans="1:5" ht="12" customHeight="1" thickBot="1" x14ac:dyDescent="0.25">
      <c r="A106" s="234" t="s">
        <v>358</v>
      </c>
      <c r="B106" s="65" t="s">
        <v>369</v>
      </c>
      <c r="C106" s="116">
        <v>3200</v>
      </c>
      <c r="D106" s="116">
        <v>3200</v>
      </c>
      <c r="E106" s="116">
        <v>1800</v>
      </c>
    </row>
    <row r="107" spans="1:5" ht="12" customHeight="1" thickBot="1" x14ac:dyDescent="0.25">
      <c r="A107" s="26" t="s">
        <v>95</v>
      </c>
      <c r="B107" s="24" t="s">
        <v>370</v>
      </c>
      <c r="C107" s="108">
        <f>+C108+C110+C112</f>
        <v>1200</v>
      </c>
      <c r="D107" s="108">
        <f>+D108+D110+D112</f>
        <v>1943</v>
      </c>
      <c r="E107" s="108">
        <f>+E108+E110+E112</f>
        <v>4443</v>
      </c>
    </row>
    <row r="108" spans="1:5" ht="12" customHeight="1" x14ac:dyDescent="0.2">
      <c r="A108" s="223" t="s">
        <v>162</v>
      </c>
      <c r="B108" s="6" t="s">
        <v>223</v>
      </c>
      <c r="C108" s="111"/>
      <c r="D108" s="111"/>
      <c r="E108" s="111"/>
    </row>
    <row r="109" spans="1:5" ht="12" customHeight="1" x14ac:dyDescent="0.2">
      <c r="A109" s="223" t="s">
        <v>163</v>
      </c>
      <c r="B109" s="10" t="s">
        <v>374</v>
      </c>
      <c r="C109" s="111"/>
      <c r="D109" s="111"/>
      <c r="E109" s="111"/>
    </row>
    <row r="110" spans="1:5" ht="12" customHeight="1" x14ac:dyDescent="0.2">
      <c r="A110" s="223" t="s">
        <v>164</v>
      </c>
      <c r="B110" s="10" t="s">
        <v>205</v>
      </c>
      <c r="C110" s="110"/>
      <c r="D110" s="110"/>
      <c r="E110" s="110"/>
    </row>
    <row r="111" spans="1:5" ht="12" customHeight="1" x14ac:dyDescent="0.2">
      <c r="A111" s="223" t="s">
        <v>165</v>
      </c>
      <c r="B111" s="10" t="s">
        <v>375</v>
      </c>
      <c r="C111" s="101"/>
      <c r="D111" s="101"/>
      <c r="E111" s="101"/>
    </row>
    <row r="112" spans="1:5" ht="12" customHeight="1" x14ac:dyDescent="0.2">
      <c r="A112" s="223" t="s">
        <v>166</v>
      </c>
      <c r="B112" s="105" t="s">
        <v>226</v>
      </c>
      <c r="C112" s="101">
        <v>1200</v>
      </c>
      <c r="D112" s="101">
        <v>1943</v>
      </c>
      <c r="E112" s="101">
        <v>4443</v>
      </c>
    </row>
    <row r="113" spans="1:5" ht="12" customHeight="1" x14ac:dyDescent="0.2">
      <c r="A113" s="223" t="s">
        <v>172</v>
      </c>
      <c r="B113" s="104" t="s">
        <v>479</v>
      </c>
      <c r="C113" s="101"/>
      <c r="D113" s="101"/>
      <c r="E113" s="101"/>
    </row>
    <row r="114" spans="1:5" ht="12" customHeight="1" x14ac:dyDescent="0.2">
      <c r="A114" s="223" t="s">
        <v>174</v>
      </c>
      <c r="B114" s="201" t="s">
        <v>380</v>
      </c>
      <c r="C114" s="101"/>
      <c r="D114" s="101"/>
      <c r="E114" s="101"/>
    </row>
    <row r="115" spans="1:5" ht="12" customHeight="1" x14ac:dyDescent="0.2">
      <c r="A115" s="223" t="s">
        <v>206</v>
      </c>
      <c r="B115" s="63" t="s">
        <v>363</v>
      </c>
      <c r="C115" s="101"/>
      <c r="D115" s="101"/>
      <c r="E115" s="101"/>
    </row>
    <row r="116" spans="1:5" ht="12" customHeight="1" x14ac:dyDescent="0.2">
      <c r="A116" s="223" t="s">
        <v>207</v>
      </c>
      <c r="B116" s="63" t="s">
        <v>379</v>
      </c>
      <c r="C116" s="101"/>
      <c r="D116" s="101"/>
      <c r="E116" s="101"/>
    </row>
    <row r="117" spans="1:5" ht="12" customHeight="1" x14ac:dyDescent="0.2">
      <c r="A117" s="223" t="s">
        <v>208</v>
      </c>
      <c r="B117" s="63" t="s">
        <v>378</v>
      </c>
      <c r="C117" s="101"/>
      <c r="D117" s="101"/>
      <c r="E117" s="101"/>
    </row>
    <row r="118" spans="1:5" ht="12" customHeight="1" x14ac:dyDescent="0.2">
      <c r="A118" s="223" t="s">
        <v>371</v>
      </c>
      <c r="B118" s="63" t="s">
        <v>366</v>
      </c>
      <c r="C118" s="101"/>
      <c r="D118" s="101"/>
      <c r="E118" s="101"/>
    </row>
    <row r="119" spans="1:5" ht="12" customHeight="1" x14ac:dyDescent="0.2">
      <c r="A119" s="223" t="s">
        <v>372</v>
      </c>
      <c r="B119" s="63" t="s">
        <v>377</v>
      </c>
      <c r="C119" s="101"/>
      <c r="D119" s="101"/>
      <c r="E119" s="101"/>
    </row>
    <row r="120" spans="1:5" ht="12" customHeight="1" thickBot="1" x14ac:dyDescent="0.25">
      <c r="A120" s="233" t="s">
        <v>373</v>
      </c>
      <c r="B120" s="63" t="s">
        <v>376</v>
      </c>
      <c r="C120" s="102">
        <v>1200</v>
      </c>
      <c r="D120" s="102">
        <v>1943</v>
      </c>
      <c r="E120" s="102">
        <v>4443</v>
      </c>
    </row>
    <row r="121" spans="1:5" ht="12" customHeight="1" thickBot="1" x14ac:dyDescent="0.25">
      <c r="A121" s="26" t="s">
        <v>96</v>
      </c>
      <c r="B121" s="58" t="s">
        <v>381</v>
      </c>
      <c r="C121" s="108">
        <f>+C122+C123</f>
        <v>0</v>
      </c>
      <c r="D121" s="108">
        <f>+D122+D123</f>
        <v>0</v>
      </c>
      <c r="E121" s="108">
        <f>+E122+E123</f>
        <v>0</v>
      </c>
    </row>
    <row r="122" spans="1:5" ht="12" customHeight="1" x14ac:dyDescent="0.2">
      <c r="A122" s="223" t="s">
        <v>145</v>
      </c>
      <c r="B122" s="7" t="s">
        <v>133</v>
      </c>
      <c r="C122" s="111"/>
      <c r="D122" s="111"/>
      <c r="E122" s="111"/>
    </row>
    <row r="123" spans="1:5" ht="12" customHeight="1" thickBot="1" x14ac:dyDescent="0.25">
      <c r="A123" s="225" t="s">
        <v>146</v>
      </c>
      <c r="B123" s="10" t="s">
        <v>134</v>
      </c>
      <c r="C123" s="112"/>
      <c r="D123" s="112"/>
      <c r="E123" s="112"/>
    </row>
    <row r="124" spans="1:5" ht="12" customHeight="1" thickBot="1" x14ac:dyDescent="0.25">
      <c r="A124" s="26" t="s">
        <v>97</v>
      </c>
      <c r="B124" s="58" t="s">
        <v>382</v>
      </c>
      <c r="C124" s="108">
        <f>+C91+C107+C121</f>
        <v>6400</v>
      </c>
      <c r="D124" s="108">
        <f>+D91+D107+D121</f>
        <v>7143</v>
      </c>
      <c r="E124" s="108">
        <f>+E91+E107+E121</f>
        <v>8243</v>
      </c>
    </row>
    <row r="125" spans="1:5" ht="12" customHeight="1" thickBot="1" x14ac:dyDescent="0.25">
      <c r="A125" s="26" t="s">
        <v>98</v>
      </c>
      <c r="B125" s="58" t="s">
        <v>383</v>
      </c>
      <c r="C125" s="108">
        <f>+C126+C127+C128</f>
        <v>0</v>
      </c>
      <c r="D125" s="108">
        <f>+D126+D127+D128</f>
        <v>0</v>
      </c>
      <c r="E125" s="108">
        <f>+E126+E127+E128</f>
        <v>0</v>
      </c>
    </row>
    <row r="126" spans="1:5" s="55" customFormat="1" ht="12" customHeight="1" x14ac:dyDescent="0.2">
      <c r="A126" s="223" t="s">
        <v>149</v>
      </c>
      <c r="B126" s="7" t="s">
        <v>384</v>
      </c>
      <c r="C126" s="101"/>
      <c r="D126" s="101"/>
      <c r="E126" s="101"/>
    </row>
    <row r="127" spans="1:5" ht="12" customHeight="1" x14ac:dyDescent="0.2">
      <c r="A127" s="223" t="s">
        <v>150</v>
      </c>
      <c r="B127" s="7" t="s">
        <v>385</v>
      </c>
      <c r="C127" s="101"/>
      <c r="D127" s="101"/>
      <c r="E127" s="101"/>
    </row>
    <row r="128" spans="1:5" ht="12" customHeight="1" thickBot="1" x14ac:dyDescent="0.25">
      <c r="A128" s="233" t="s">
        <v>151</v>
      </c>
      <c r="B128" s="5" t="s">
        <v>386</v>
      </c>
      <c r="C128" s="101"/>
      <c r="D128" s="101"/>
      <c r="E128" s="101"/>
    </row>
    <row r="129" spans="1:10" ht="12" customHeight="1" thickBot="1" x14ac:dyDescent="0.25">
      <c r="A129" s="26" t="s">
        <v>99</v>
      </c>
      <c r="B129" s="58" t="s">
        <v>443</v>
      </c>
      <c r="C129" s="108">
        <f>+C130+C131+C132+C133</f>
        <v>0</v>
      </c>
      <c r="D129" s="108">
        <f>+D130+D131+D132+D133</f>
        <v>0</v>
      </c>
      <c r="E129" s="108">
        <f>+E130+E131+E132+E133</f>
        <v>0</v>
      </c>
    </row>
    <row r="130" spans="1:10" ht="12" customHeight="1" x14ac:dyDescent="0.2">
      <c r="A130" s="223" t="s">
        <v>152</v>
      </c>
      <c r="B130" s="7" t="s">
        <v>387</v>
      </c>
      <c r="C130" s="101"/>
      <c r="D130" s="101"/>
      <c r="E130" s="101"/>
    </row>
    <row r="131" spans="1:10" ht="12" customHeight="1" x14ac:dyDescent="0.2">
      <c r="A131" s="223" t="s">
        <v>153</v>
      </c>
      <c r="B131" s="7" t="s">
        <v>388</v>
      </c>
      <c r="C131" s="101"/>
      <c r="D131" s="101"/>
      <c r="E131" s="101"/>
    </row>
    <row r="132" spans="1:10" ht="12" customHeight="1" x14ac:dyDescent="0.2">
      <c r="A132" s="223" t="s">
        <v>291</v>
      </c>
      <c r="B132" s="7" t="s">
        <v>389</v>
      </c>
      <c r="C132" s="101"/>
      <c r="D132" s="101"/>
      <c r="E132" s="101"/>
    </row>
    <row r="133" spans="1:10" s="55" customFormat="1" ht="12" customHeight="1" thickBot="1" x14ac:dyDescent="0.25">
      <c r="A133" s="233" t="s">
        <v>292</v>
      </c>
      <c r="B133" s="5" t="s">
        <v>390</v>
      </c>
      <c r="C133" s="101"/>
      <c r="D133" s="101"/>
      <c r="E133" s="101"/>
    </row>
    <row r="134" spans="1:10" ht="12" customHeight="1" thickBot="1" x14ac:dyDescent="0.25">
      <c r="A134" s="26" t="s">
        <v>100</v>
      </c>
      <c r="B134" s="58" t="s">
        <v>391</v>
      </c>
      <c r="C134" s="114">
        <f>+C135+C136+C137+C138</f>
        <v>0</v>
      </c>
      <c r="D134" s="114">
        <f>+D135+D136+D137+D138</f>
        <v>0</v>
      </c>
      <c r="E134" s="114">
        <f>+E135+E136+E137+E138</f>
        <v>0</v>
      </c>
      <c r="J134" s="100"/>
    </row>
    <row r="135" spans="1:10" x14ac:dyDescent="0.2">
      <c r="A135" s="223" t="s">
        <v>154</v>
      </c>
      <c r="B135" s="7" t="s">
        <v>392</v>
      </c>
      <c r="C135" s="101"/>
      <c r="D135" s="101"/>
      <c r="E135" s="101"/>
    </row>
    <row r="136" spans="1:10" ht="12" customHeight="1" x14ac:dyDescent="0.2">
      <c r="A136" s="223" t="s">
        <v>155</v>
      </c>
      <c r="B136" s="7" t="s">
        <v>402</v>
      </c>
      <c r="C136" s="101"/>
      <c r="D136" s="101"/>
      <c r="E136" s="101"/>
    </row>
    <row r="137" spans="1:10" s="55" customFormat="1" ht="12" customHeight="1" x14ac:dyDescent="0.2">
      <c r="A137" s="223" t="s">
        <v>303</v>
      </c>
      <c r="B137" s="7" t="s">
        <v>393</v>
      </c>
      <c r="C137" s="101"/>
      <c r="D137" s="101"/>
      <c r="E137" s="101"/>
    </row>
    <row r="138" spans="1:10" s="55" customFormat="1" ht="12" customHeight="1" thickBot="1" x14ac:dyDescent="0.25">
      <c r="A138" s="233" t="s">
        <v>304</v>
      </c>
      <c r="B138" s="5" t="s">
        <v>394</v>
      </c>
      <c r="C138" s="101"/>
      <c r="D138" s="101"/>
      <c r="E138" s="101"/>
    </row>
    <row r="139" spans="1:10" s="55" customFormat="1" ht="12" customHeight="1" thickBot="1" x14ac:dyDescent="0.25">
      <c r="A139" s="26" t="s">
        <v>101</v>
      </c>
      <c r="B139" s="58" t="s">
        <v>395</v>
      </c>
      <c r="C139" s="117">
        <f>+C140+C141+C142+C143</f>
        <v>0</v>
      </c>
      <c r="D139" s="117">
        <f>+D140+D141+D142+D143</f>
        <v>0</v>
      </c>
      <c r="E139" s="117">
        <f>+E140+E141+E142+E143</f>
        <v>0</v>
      </c>
    </row>
    <row r="140" spans="1:10" s="55" customFormat="1" ht="12" customHeight="1" x14ac:dyDescent="0.2">
      <c r="A140" s="223" t="s">
        <v>199</v>
      </c>
      <c r="B140" s="7" t="s">
        <v>396</v>
      </c>
      <c r="C140" s="101"/>
      <c r="D140" s="101"/>
      <c r="E140" s="101"/>
    </row>
    <row r="141" spans="1:10" s="55" customFormat="1" ht="12" customHeight="1" x14ac:dyDescent="0.2">
      <c r="A141" s="223" t="s">
        <v>200</v>
      </c>
      <c r="B141" s="7" t="s">
        <v>397</v>
      </c>
      <c r="C141" s="101"/>
      <c r="D141" s="101"/>
      <c r="E141" s="101"/>
    </row>
    <row r="142" spans="1:10" s="55" customFormat="1" ht="12" customHeight="1" x14ac:dyDescent="0.2">
      <c r="A142" s="223" t="s">
        <v>225</v>
      </c>
      <c r="B142" s="7" t="s">
        <v>398</v>
      </c>
      <c r="C142" s="101"/>
      <c r="D142" s="101"/>
      <c r="E142" s="101"/>
    </row>
    <row r="143" spans="1:10" ht="12.75" customHeight="1" thickBot="1" x14ac:dyDescent="0.25">
      <c r="A143" s="223" t="s">
        <v>306</v>
      </c>
      <c r="B143" s="7" t="s">
        <v>399</v>
      </c>
      <c r="C143" s="101"/>
      <c r="D143" s="101"/>
      <c r="E143" s="101"/>
    </row>
    <row r="144" spans="1:10" ht="12" customHeight="1" thickBot="1" x14ac:dyDescent="0.25">
      <c r="A144" s="26" t="s">
        <v>102</v>
      </c>
      <c r="B144" s="58" t="s">
        <v>400</v>
      </c>
      <c r="C144" s="217">
        <f>+C125+C129+C134+C139</f>
        <v>0</v>
      </c>
      <c r="D144" s="217">
        <f>+D125+D129+D134+D139</f>
        <v>0</v>
      </c>
      <c r="E144" s="217">
        <f>+E125+E129+E134+E139</f>
        <v>0</v>
      </c>
    </row>
    <row r="145" spans="1:5" ht="15" customHeight="1" thickBot="1" x14ac:dyDescent="0.25">
      <c r="A145" s="235" t="s">
        <v>103</v>
      </c>
      <c r="B145" s="182" t="s">
        <v>401</v>
      </c>
      <c r="C145" s="217">
        <f>+C124+C144</f>
        <v>6400</v>
      </c>
      <c r="D145" s="217">
        <f>+D124+D144</f>
        <v>7143</v>
      </c>
      <c r="E145" s="217">
        <f>+E124+E144</f>
        <v>8243</v>
      </c>
    </row>
    <row r="146" spans="1:5" ht="13.5" thickBot="1" x14ac:dyDescent="0.25">
      <c r="A146" s="939"/>
      <c r="B146" s="940"/>
      <c r="C146" s="941"/>
      <c r="D146" s="941"/>
      <c r="E146" s="942"/>
    </row>
    <row r="147" spans="1:5" ht="15" customHeight="1" thickBot="1" x14ac:dyDescent="0.25">
      <c r="A147" s="97" t="s">
        <v>218</v>
      </c>
      <c r="B147" s="98"/>
      <c r="C147" s="56"/>
      <c r="D147" s="56"/>
      <c r="E147" s="56"/>
    </row>
    <row r="148" spans="1:5" ht="14.25" customHeight="1" thickBot="1" x14ac:dyDescent="0.25">
      <c r="A148" s="97" t="s">
        <v>219</v>
      </c>
      <c r="B148" s="98"/>
      <c r="C148" s="56"/>
      <c r="D148" s="56"/>
      <c r="E148" s="56"/>
    </row>
    <row r="151" spans="1:5" x14ac:dyDescent="0.2">
      <c r="A151" s="987" t="s">
        <v>854</v>
      </c>
      <c r="B151" s="987"/>
      <c r="C151" s="987"/>
      <c r="D151" s="987"/>
    </row>
  </sheetData>
  <sheetProtection formatCells="0"/>
  <mergeCells count="1">
    <mergeCell ref="A151:D151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51"/>
  <sheetViews>
    <sheetView topLeftCell="A121" zoomScaleNormal="100" zoomScaleSheetLayoutView="85" workbookViewId="0">
      <selection activeCell="A151" sqref="A151:D151"/>
    </sheetView>
  </sheetViews>
  <sheetFormatPr defaultRowHeight="12.75" x14ac:dyDescent="0.2"/>
  <cols>
    <col min="1" max="1" width="8.1640625" style="188" customWidth="1"/>
    <col min="2" max="2" width="65.33203125" style="189" customWidth="1"/>
    <col min="3" max="3" width="13.1640625" style="190" customWidth="1"/>
    <col min="4" max="5" width="12.6640625" style="2" customWidth="1"/>
    <col min="6" max="16384" width="9.33203125" style="2"/>
  </cols>
  <sheetData>
    <row r="1" spans="1:5" s="1" customFormat="1" ht="16.5" customHeight="1" thickBot="1" x14ac:dyDescent="0.25">
      <c r="A1" s="75"/>
      <c r="B1" s="77"/>
      <c r="C1" s="99" t="s">
        <v>749</v>
      </c>
    </row>
    <row r="2" spans="1:5" s="51" customFormat="1" ht="26.25" customHeight="1" x14ac:dyDescent="0.2">
      <c r="A2" s="195" t="s">
        <v>138</v>
      </c>
      <c r="B2" s="164" t="s">
        <v>220</v>
      </c>
      <c r="C2" s="166"/>
      <c r="D2" s="166"/>
      <c r="E2" s="166" t="s">
        <v>126</v>
      </c>
    </row>
    <row r="3" spans="1:5" s="51" customFormat="1" ht="48.75" customHeight="1" thickBot="1" x14ac:dyDescent="0.25">
      <c r="A3" s="847" t="s">
        <v>215</v>
      </c>
      <c r="B3" s="165" t="s">
        <v>482</v>
      </c>
      <c r="C3" s="167"/>
      <c r="D3" s="167"/>
      <c r="E3" s="167">
        <v>4</v>
      </c>
    </row>
    <row r="4" spans="1:5" s="52" customFormat="1" ht="15.95" customHeight="1" thickBot="1" x14ac:dyDescent="0.3">
      <c r="A4" s="78"/>
      <c r="B4" s="78"/>
      <c r="C4" s="79"/>
      <c r="D4" s="79"/>
      <c r="E4" s="79"/>
    </row>
    <row r="5" spans="1:5" ht="24.75" thickBot="1" x14ac:dyDescent="0.25">
      <c r="A5" s="196" t="s">
        <v>217</v>
      </c>
      <c r="B5" s="80" t="s">
        <v>128</v>
      </c>
      <c r="C5" s="168" t="s">
        <v>129</v>
      </c>
      <c r="D5" s="168" t="s">
        <v>129</v>
      </c>
      <c r="E5" s="168" t="s">
        <v>129</v>
      </c>
    </row>
    <row r="6" spans="1:5" s="45" customFormat="1" ht="12.95" customHeight="1" thickBot="1" x14ac:dyDescent="0.25">
      <c r="A6" s="71">
        <v>1</v>
      </c>
      <c r="B6" s="72">
        <v>2</v>
      </c>
      <c r="C6" s="73">
        <v>3</v>
      </c>
      <c r="D6" s="73">
        <v>4</v>
      </c>
      <c r="E6" s="73">
        <v>5</v>
      </c>
    </row>
    <row r="7" spans="1:5" s="45" customFormat="1" ht="15.95" customHeight="1" thickBot="1" x14ac:dyDescent="0.25">
      <c r="A7" s="82"/>
      <c r="B7" s="83" t="s">
        <v>130</v>
      </c>
      <c r="C7" s="169"/>
      <c r="D7" s="169"/>
      <c r="E7" s="169"/>
    </row>
    <row r="8" spans="1:5" s="45" customFormat="1" ht="12" customHeight="1" thickBot="1" x14ac:dyDescent="0.25">
      <c r="A8" s="26" t="s">
        <v>94</v>
      </c>
      <c r="B8" s="19" t="s">
        <v>247</v>
      </c>
      <c r="C8" s="108">
        <f>+C9+C10+C11+C12+C13+C14</f>
        <v>93252</v>
      </c>
      <c r="D8" s="108">
        <f>+D9+D10+D11+D12+D13+D14</f>
        <v>90910</v>
      </c>
      <c r="E8" s="108">
        <f>+E9+E10+E11+E12+E13+E14</f>
        <v>90910</v>
      </c>
    </row>
    <row r="9" spans="1:5" s="53" customFormat="1" ht="12" customHeight="1" x14ac:dyDescent="0.2">
      <c r="A9" s="223" t="s">
        <v>156</v>
      </c>
      <c r="B9" s="205" t="s">
        <v>248</v>
      </c>
      <c r="C9" s="111">
        <v>93252</v>
      </c>
      <c r="D9" s="111">
        <v>90910</v>
      </c>
      <c r="E9" s="111">
        <v>90910</v>
      </c>
    </row>
    <row r="10" spans="1:5" s="54" customFormat="1" ht="12" customHeight="1" x14ac:dyDescent="0.2">
      <c r="A10" s="224" t="s">
        <v>157</v>
      </c>
      <c r="B10" s="206" t="s">
        <v>249</v>
      </c>
      <c r="C10" s="110"/>
      <c r="D10" s="110"/>
      <c r="E10" s="110"/>
    </row>
    <row r="11" spans="1:5" s="54" customFormat="1" ht="12" customHeight="1" x14ac:dyDescent="0.2">
      <c r="A11" s="224" t="s">
        <v>158</v>
      </c>
      <c r="B11" s="206" t="s">
        <v>250</v>
      </c>
      <c r="C11" s="110"/>
      <c r="D11" s="110"/>
      <c r="E11" s="110"/>
    </row>
    <row r="12" spans="1:5" s="54" customFormat="1" ht="12" customHeight="1" x14ac:dyDescent="0.2">
      <c r="A12" s="224" t="s">
        <v>159</v>
      </c>
      <c r="B12" s="206" t="s">
        <v>251</v>
      </c>
      <c r="C12" s="110"/>
      <c r="D12" s="110"/>
      <c r="E12" s="110"/>
    </row>
    <row r="13" spans="1:5" s="54" customFormat="1" ht="12" customHeight="1" x14ac:dyDescent="0.2">
      <c r="A13" s="224" t="s">
        <v>176</v>
      </c>
      <c r="B13" s="206" t="s">
        <v>252</v>
      </c>
      <c r="C13" s="249"/>
      <c r="D13" s="249"/>
      <c r="E13" s="249"/>
    </row>
    <row r="14" spans="1:5" s="53" customFormat="1" ht="12" customHeight="1" thickBot="1" x14ac:dyDescent="0.25">
      <c r="A14" s="225" t="s">
        <v>160</v>
      </c>
      <c r="B14" s="207" t="s">
        <v>253</v>
      </c>
      <c r="C14" s="250"/>
      <c r="D14" s="250"/>
      <c r="E14" s="250"/>
    </row>
    <row r="15" spans="1:5" s="53" customFormat="1" ht="12" customHeight="1" thickBot="1" x14ac:dyDescent="0.25">
      <c r="A15" s="26" t="s">
        <v>95</v>
      </c>
      <c r="B15" s="103" t="s">
        <v>254</v>
      </c>
      <c r="C15" s="108">
        <f>+C16+C17+C18+C19+C20</f>
        <v>0</v>
      </c>
      <c r="D15" s="108">
        <f>+D16+D17+D18+D19+D20</f>
        <v>2398</v>
      </c>
      <c r="E15" s="108">
        <f>+E16+E17+E18+E19+E20</f>
        <v>0</v>
      </c>
    </row>
    <row r="16" spans="1:5" s="53" customFormat="1" ht="12" customHeight="1" x14ac:dyDescent="0.2">
      <c r="A16" s="223" t="s">
        <v>162</v>
      </c>
      <c r="B16" s="206" t="s">
        <v>594</v>
      </c>
      <c r="C16" s="111"/>
      <c r="D16" s="111">
        <v>0</v>
      </c>
      <c r="E16" s="111">
        <v>0</v>
      </c>
    </row>
    <row r="17" spans="1:5" s="53" customFormat="1" ht="12" customHeight="1" x14ac:dyDescent="0.2">
      <c r="A17" s="224" t="s">
        <v>163</v>
      </c>
      <c r="B17" s="206" t="s">
        <v>595</v>
      </c>
      <c r="C17" s="110"/>
      <c r="D17" s="110">
        <v>2398</v>
      </c>
      <c r="E17" s="110"/>
    </row>
    <row r="18" spans="1:5" s="53" customFormat="1" ht="12" customHeight="1" x14ac:dyDescent="0.2">
      <c r="A18" s="224" t="s">
        <v>164</v>
      </c>
      <c r="B18" s="206" t="s">
        <v>473</v>
      </c>
      <c r="C18" s="110"/>
      <c r="D18" s="110"/>
      <c r="E18" s="110"/>
    </row>
    <row r="19" spans="1:5" s="53" customFormat="1" ht="12" customHeight="1" x14ac:dyDescent="0.2">
      <c r="A19" s="224" t="s">
        <v>165</v>
      </c>
      <c r="B19" s="206" t="s">
        <v>474</v>
      </c>
      <c r="C19" s="110"/>
      <c r="D19" s="110"/>
      <c r="E19" s="110"/>
    </row>
    <row r="20" spans="1:5" s="53" customFormat="1" ht="12" customHeight="1" x14ac:dyDescent="0.2">
      <c r="A20" s="224" t="s">
        <v>166</v>
      </c>
      <c r="B20" s="206" t="s">
        <v>257</v>
      </c>
      <c r="C20" s="110"/>
      <c r="D20" s="110"/>
      <c r="E20" s="110"/>
    </row>
    <row r="21" spans="1:5" s="54" customFormat="1" ht="12" customHeight="1" thickBot="1" x14ac:dyDescent="0.25">
      <c r="A21" s="225" t="s">
        <v>172</v>
      </c>
      <c r="B21" s="207" t="s">
        <v>258</v>
      </c>
      <c r="C21" s="112"/>
      <c r="D21" s="112"/>
      <c r="E21" s="112"/>
    </row>
    <row r="22" spans="1:5" s="54" customFormat="1" ht="12" customHeight="1" thickBot="1" x14ac:dyDescent="0.25">
      <c r="A22" s="26" t="s">
        <v>96</v>
      </c>
      <c r="B22" s="19" t="s">
        <v>259</v>
      </c>
      <c r="C22" s="108">
        <f>+C23+C24+C25+C26+C27</f>
        <v>0</v>
      </c>
      <c r="D22" s="108">
        <f>+D23+D24+D25+D26+D27</f>
        <v>0</v>
      </c>
      <c r="E22" s="108">
        <f>+E23+E24+E25+E26+E27</f>
        <v>0</v>
      </c>
    </row>
    <row r="23" spans="1:5" s="54" customFormat="1" ht="12" customHeight="1" x14ac:dyDescent="0.2">
      <c r="A23" s="223" t="s">
        <v>145</v>
      </c>
      <c r="B23" s="205" t="s">
        <v>260</v>
      </c>
      <c r="C23" s="111"/>
      <c r="D23" s="111"/>
      <c r="E23" s="111"/>
    </row>
    <row r="24" spans="1:5" s="53" customFormat="1" ht="12" customHeight="1" x14ac:dyDescent="0.2">
      <c r="A24" s="224" t="s">
        <v>146</v>
      </c>
      <c r="B24" s="206" t="s">
        <v>261</v>
      </c>
      <c r="C24" s="110"/>
      <c r="D24" s="110"/>
      <c r="E24" s="110"/>
    </row>
    <row r="25" spans="1:5" s="54" customFormat="1" ht="12" customHeight="1" x14ac:dyDescent="0.2">
      <c r="A25" s="224" t="s">
        <v>147</v>
      </c>
      <c r="B25" s="206" t="s">
        <v>475</v>
      </c>
      <c r="C25" s="110"/>
      <c r="D25" s="110"/>
      <c r="E25" s="110"/>
    </row>
    <row r="26" spans="1:5" s="54" customFormat="1" ht="12" customHeight="1" x14ac:dyDescent="0.2">
      <c r="A26" s="224" t="s">
        <v>148</v>
      </c>
      <c r="B26" s="206" t="s">
        <v>476</v>
      </c>
      <c r="C26" s="110"/>
      <c r="D26" s="110"/>
      <c r="E26" s="110"/>
    </row>
    <row r="27" spans="1:5" s="54" customFormat="1" ht="12" customHeight="1" x14ac:dyDescent="0.2">
      <c r="A27" s="224" t="s">
        <v>189</v>
      </c>
      <c r="B27" s="206" t="s">
        <v>262</v>
      </c>
      <c r="C27" s="110"/>
      <c r="D27" s="110"/>
      <c r="E27" s="110"/>
    </row>
    <row r="28" spans="1:5" s="54" customFormat="1" ht="12" customHeight="1" thickBot="1" x14ac:dyDescent="0.25">
      <c r="A28" s="225" t="s">
        <v>190</v>
      </c>
      <c r="B28" s="207" t="s">
        <v>263</v>
      </c>
      <c r="C28" s="112"/>
      <c r="D28" s="112"/>
      <c r="E28" s="112"/>
    </row>
    <row r="29" spans="1:5" s="54" customFormat="1" ht="12" customHeight="1" thickBot="1" x14ac:dyDescent="0.25">
      <c r="A29" s="26" t="s">
        <v>191</v>
      </c>
      <c r="B29" s="19" t="s">
        <v>264</v>
      </c>
      <c r="C29" s="114">
        <f>+C30+C33+C34+C35</f>
        <v>0</v>
      </c>
      <c r="D29" s="114">
        <f>+D30+D33+D34+D35</f>
        <v>0</v>
      </c>
      <c r="E29" s="114">
        <f>+E30+E33+E34+E35</f>
        <v>0</v>
      </c>
    </row>
    <row r="30" spans="1:5" s="54" customFormat="1" ht="12" customHeight="1" x14ac:dyDescent="0.2">
      <c r="A30" s="223" t="s">
        <v>265</v>
      </c>
      <c r="B30" s="205" t="s">
        <v>271</v>
      </c>
      <c r="C30" s="200">
        <f>+C31+C32</f>
        <v>0</v>
      </c>
      <c r="D30" s="200">
        <f>+D31+D32</f>
        <v>0</v>
      </c>
      <c r="E30" s="200">
        <f>+E31+E32</f>
        <v>0</v>
      </c>
    </row>
    <row r="31" spans="1:5" s="54" customFormat="1" ht="12" customHeight="1" x14ac:dyDescent="0.2">
      <c r="A31" s="224" t="s">
        <v>266</v>
      </c>
      <c r="B31" s="206" t="s">
        <v>272</v>
      </c>
      <c r="C31" s="110"/>
      <c r="D31" s="110"/>
      <c r="E31" s="110"/>
    </row>
    <row r="32" spans="1:5" s="54" customFormat="1" ht="12" customHeight="1" x14ac:dyDescent="0.2">
      <c r="A32" s="224" t="s">
        <v>267</v>
      </c>
      <c r="B32" s="206" t="s">
        <v>273</v>
      </c>
      <c r="C32" s="110"/>
      <c r="D32" s="110"/>
      <c r="E32" s="110"/>
    </row>
    <row r="33" spans="1:5" s="54" customFormat="1" ht="12" customHeight="1" x14ac:dyDescent="0.2">
      <c r="A33" s="224" t="s">
        <v>268</v>
      </c>
      <c r="B33" s="206" t="s">
        <v>274</v>
      </c>
      <c r="C33" s="110"/>
      <c r="D33" s="110"/>
      <c r="E33" s="110"/>
    </row>
    <row r="34" spans="1:5" s="54" customFormat="1" ht="12" customHeight="1" x14ac:dyDescent="0.2">
      <c r="A34" s="224" t="s">
        <v>269</v>
      </c>
      <c r="B34" s="206" t="s">
        <v>275</v>
      </c>
      <c r="C34" s="110"/>
      <c r="D34" s="110"/>
      <c r="E34" s="110"/>
    </row>
    <row r="35" spans="1:5" s="54" customFormat="1" ht="12" customHeight="1" thickBot="1" x14ac:dyDescent="0.25">
      <c r="A35" s="225" t="s">
        <v>270</v>
      </c>
      <c r="B35" s="207" t="s">
        <v>276</v>
      </c>
      <c r="C35" s="112"/>
      <c r="D35" s="112"/>
      <c r="E35" s="112"/>
    </row>
    <row r="36" spans="1:5" s="54" customFormat="1" ht="12" customHeight="1" thickBot="1" x14ac:dyDescent="0.25">
      <c r="A36" s="26" t="s">
        <v>98</v>
      </c>
      <c r="B36" s="19" t="s">
        <v>277</v>
      </c>
      <c r="C36" s="108">
        <f>SUM(C37:C46)</f>
        <v>0</v>
      </c>
      <c r="D36" s="108">
        <f>SUM(D37:D46)</f>
        <v>0</v>
      </c>
      <c r="E36" s="108">
        <f>SUM(E37:E46)</f>
        <v>0</v>
      </c>
    </row>
    <row r="37" spans="1:5" s="54" customFormat="1" ht="12" customHeight="1" x14ac:dyDescent="0.2">
      <c r="A37" s="223" t="s">
        <v>149</v>
      </c>
      <c r="B37" s="205" t="s">
        <v>280</v>
      </c>
      <c r="C37" s="111"/>
      <c r="D37" s="111"/>
      <c r="E37" s="111"/>
    </row>
    <row r="38" spans="1:5" s="54" customFormat="1" ht="12" customHeight="1" x14ac:dyDescent="0.2">
      <c r="A38" s="224" t="s">
        <v>150</v>
      </c>
      <c r="B38" s="206" t="s">
        <v>281</v>
      </c>
      <c r="C38" s="110"/>
      <c r="D38" s="110"/>
      <c r="E38" s="110"/>
    </row>
    <row r="39" spans="1:5" s="54" customFormat="1" ht="12" customHeight="1" x14ac:dyDescent="0.2">
      <c r="A39" s="224" t="s">
        <v>151</v>
      </c>
      <c r="B39" s="206" t="s">
        <v>282</v>
      </c>
      <c r="C39" s="110"/>
      <c r="D39" s="110"/>
      <c r="E39" s="110"/>
    </row>
    <row r="40" spans="1:5" s="54" customFormat="1" ht="12" customHeight="1" x14ac:dyDescent="0.2">
      <c r="A40" s="224" t="s">
        <v>193</v>
      </c>
      <c r="B40" s="206" t="s">
        <v>283</v>
      </c>
      <c r="C40" s="110"/>
      <c r="D40" s="110"/>
      <c r="E40" s="110"/>
    </row>
    <row r="41" spans="1:5" s="54" customFormat="1" ht="12" customHeight="1" x14ac:dyDescent="0.2">
      <c r="A41" s="224" t="s">
        <v>194</v>
      </c>
      <c r="B41" s="206" t="s">
        <v>284</v>
      </c>
      <c r="C41" s="110"/>
      <c r="D41" s="110"/>
      <c r="E41" s="110"/>
    </row>
    <row r="42" spans="1:5" s="54" customFormat="1" ht="12" customHeight="1" x14ac:dyDescent="0.2">
      <c r="A42" s="224" t="s">
        <v>195</v>
      </c>
      <c r="B42" s="206" t="s">
        <v>285</v>
      </c>
      <c r="C42" s="110"/>
      <c r="D42" s="110"/>
      <c r="E42" s="110"/>
    </row>
    <row r="43" spans="1:5" s="54" customFormat="1" ht="12" customHeight="1" x14ac:dyDescent="0.2">
      <c r="A43" s="224" t="s">
        <v>196</v>
      </c>
      <c r="B43" s="206" t="s">
        <v>286</v>
      </c>
      <c r="C43" s="110"/>
      <c r="D43" s="110"/>
      <c r="E43" s="110"/>
    </row>
    <row r="44" spans="1:5" s="54" customFormat="1" ht="12" customHeight="1" x14ac:dyDescent="0.2">
      <c r="A44" s="224" t="s">
        <v>197</v>
      </c>
      <c r="B44" s="206" t="s">
        <v>287</v>
      </c>
      <c r="C44" s="110"/>
      <c r="D44" s="110"/>
      <c r="E44" s="110"/>
    </row>
    <row r="45" spans="1:5" s="54" customFormat="1" ht="12" customHeight="1" x14ac:dyDescent="0.2">
      <c r="A45" s="224" t="s">
        <v>278</v>
      </c>
      <c r="B45" s="206" t="s">
        <v>288</v>
      </c>
      <c r="C45" s="113"/>
      <c r="D45" s="113"/>
      <c r="E45" s="113"/>
    </row>
    <row r="46" spans="1:5" s="54" customFormat="1" ht="12" customHeight="1" thickBot="1" x14ac:dyDescent="0.25">
      <c r="A46" s="225" t="s">
        <v>279</v>
      </c>
      <c r="B46" s="207" t="s">
        <v>289</v>
      </c>
      <c r="C46" s="194"/>
      <c r="D46" s="194"/>
      <c r="E46" s="194"/>
    </row>
    <row r="47" spans="1:5" s="54" customFormat="1" ht="12" customHeight="1" thickBot="1" x14ac:dyDescent="0.25">
      <c r="A47" s="26" t="s">
        <v>99</v>
      </c>
      <c r="B47" s="19" t="s">
        <v>290</v>
      </c>
      <c r="C47" s="108">
        <f>SUM(C48:C52)</f>
        <v>0</v>
      </c>
      <c r="D47" s="108">
        <f>SUM(D48:D52)</f>
        <v>0</v>
      </c>
      <c r="E47" s="108">
        <f>SUM(E48:E52)</f>
        <v>0</v>
      </c>
    </row>
    <row r="48" spans="1:5" s="54" customFormat="1" ht="12" customHeight="1" x14ac:dyDescent="0.2">
      <c r="A48" s="223" t="s">
        <v>152</v>
      </c>
      <c r="B48" s="205" t="s">
        <v>294</v>
      </c>
      <c r="C48" s="251"/>
      <c r="D48" s="251"/>
      <c r="E48" s="251"/>
    </row>
    <row r="49" spans="1:5" s="54" customFormat="1" ht="12" customHeight="1" x14ac:dyDescent="0.2">
      <c r="A49" s="224" t="s">
        <v>153</v>
      </c>
      <c r="B49" s="206" t="s">
        <v>295</v>
      </c>
      <c r="C49" s="113"/>
      <c r="D49" s="113"/>
      <c r="E49" s="113"/>
    </row>
    <row r="50" spans="1:5" s="54" customFormat="1" ht="12" customHeight="1" x14ac:dyDescent="0.2">
      <c r="A50" s="224" t="s">
        <v>291</v>
      </c>
      <c r="B50" s="206" t="s">
        <v>296</v>
      </c>
      <c r="C50" s="113"/>
      <c r="D50" s="113"/>
      <c r="E50" s="113"/>
    </row>
    <row r="51" spans="1:5" s="54" customFormat="1" ht="12" customHeight="1" x14ac:dyDescent="0.2">
      <c r="A51" s="224" t="s">
        <v>292</v>
      </c>
      <c r="B51" s="206" t="s">
        <v>297</v>
      </c>
      <c r="C51" s="113"/>
      <c r="D51" s="113"/>
      <c r="E51" s="113"/>
    </row>
    <row r="52" spans="1:5" s="54" customFormat="1" ht="12" customHeight="1" thickBot="1" x14ac:dyDescent="0.25">
      <c r="A52" s="225" t="s">
        <v>293</v>
      </c>
      <c r="B52" s="207" t="s">
        <v>298</v>
      </c>
      <c r="C52" s="194"/>
      <c r="D52" s="194"/>
      <c r="E52" s="194"/>
    </row>
    <row r="53" spans="1:5" s="54" customFormat="1" ht="12" customHeight="1" thickBot="1" x14ac:dyDescent="0.25">
      <c r="A53" s="26" t="s">
        <v>198</v>
      </c>
      <c r="B53" s="19" t="s">
        <v>299</v>
      </c>
      <c r="C53" s="108">
        <f>SUM(C54:C56)</f>
        <v>0</v>
      </c>
      <c r="D53" s="108">
        <f>SUM(D54:D56)</f>
        <v>0</v>
      </c>
      <c r="E53" s="108">
        <f>SUM(E54:E56)</f>
        <v>0</v>
      </c>
    </row>
    <row r="54" spans="1:5" s="54" customFormat="1" ht="12" customHeight="1" x14ac:dyDescent="0.2">
      <c r="A54" s="223" t="s">
        <v>154</v>
      </c>
      <c r="B54" s="205" t="s">
        <v>300</v>
      </c>
      <c r="C54" s="111"/>
      <c r="D54" s="111"/>
      <c r="E54" s="111"/>
    </row>
    <row r="55" spans="1:5" s="54" customFormat="1" ht="12" customHeight="1" x14ac:dyDescent="0.2">
      <c r="A55" s="224" t="s">
        <v>155</v>
      </c>
      <c r="B55" s="206" t="s">
        <v>477</v>
      </c>
      <c r="C55" s="110"/>
      <c r="D55" s="110"/>
      <c r="E55" s="110"/>
    </row>
    <row r="56" spans="1:5" s="54" customFormat="1" ht="12" customHeight="1" x14ac:dyDescent="0.2">
      <c r="A56" s="224" t="s">
        <v>303</v>
      </c>
      <c r="B56" s="206" t="s">
        <v>301</v>
      </c>
      <c r="C56" s="110"/>
      <c r="D56" s="110"/>
      <c r="E56" s="110"/>
    </row>
    <row r="57" spans="1:5" s="54" customFormat="1" ht="12" customHeight="1" thickBot="1" x14ac:dyDescent="0.25">
      <c r="A57" s="225" t="s">
        <v>304</v>
      </c>
      <c r="B57" s="207" t="s">
        <v>302</v>
      </c>
      <c r="C57" s="112"/>
      <c r="D57" s="112"/>
      <c r="E57" s="112"/>
    </row>
    <row r="58" spans="1:5" s="54" customFormat="1" ht="12" customHeight="1" thickBot="1" x14ac:dyDescent="0.25">
      <c r="A58" s="26" t="s">
        <v>101</v>
      </c>
      <c r="B58" s="103" t="s">
        <v>305</v>
      </c>
      <c r="C58" s="108">
        <f>SUM(C59:C61)</f>
        <v>0</v>
      </c>
      <c r="D58" s="108">
        <f>SUM(D59:D61)</f>
        <v>0</v>
      </c>
      <c r="E58" s="108">
        <f>SUM(E59:E61)</f>
        <v>0</v>
      </c>
    </row>
    <row r="59" spans="1:5" s="54" customFormat="1" ht="12" customHeight="1" x14ac:dyDescent="0.2">
      <c r="A59" s="223" t="s">
        <v>199</v>
      </c>
      <c r="B59" s="205" t="s">
        <v>307</v>
      </c>
      <c r="C59" s="113"/>
      <c r="D59" s="113"/>
      <c r="E59" s="113"/>
    </row>
    <row r="60" spans="1:5" s="54" customFormat="1" ht="12" customHeight="1" x14ac:dyDescent="0.2">
      <c r="A60" s="224" t="s">
        <v>200</v>
      </c>
      <c r="B60" s="206" t="s">
        <v>478</v>
      </c>
      <c r="C60" s="113"/>
      <c r="D60" s="113"/>
      <c r="E60" s="113"/>
    </row>
    <row r="61" spans="1:5" s="54" customFormat="1" ht="12" customHeight="1" x14ac:dyDescent="0.2">
      <c r="A61" s="224" t="s">
        <v>225</v>
      </c>
      <c r="B61" s="206" t="s">
        <v>308</v>
      </c>
      <c r="C61" s="113"/>
      <c r="D61" s="113"/>
      <c r="E61" s="113"/>
    </row>
    <row r="62" spans="1:5" s="54" customFormat="1" ht="12" customHeight="1" thickBot="1" x14ac:dyDescent="0.25">
      <c r="A62" s="225" t="s">
        <v>306</v>
      </c>
      <c r="B62" s="207" t="s">
        <v>309</v>
      </c>
      <c r="C62" s="113"/>
      <c r="D62" s="113"/>
      <c r="E62" s="113"/>
    </row>
    <row r="63" spans="1:5" s="54" customFormat="1" ht="12" customHeight="1" thickBot="1" x14ac:dyDescent="0.25">
      <c r="A63" s="26" t="s">
        <v>102</v>
      </c>
      <c r="B63" s="19" t="s">
        <v>310</v>
      </c>
      <c r="C63" s="114">
        <f>+C8+C15+C22+C29+C36+C47+C53+C58</f>
        <v>93252</v>
      </c>
      <c r="D63" s="114">
        <f>+D8+D15+D22+D29+D36+D47+D53+D58</f>
        <v>93308</v>
      </c>
      <c r="E63" s="114">
        <f>+E8+E15+E22+E29+E36+E47+E53+E58</f>
        <v>90910</v>
      </c>
    </row>
    <row r="64" spans="1:5" s="54" customFormat="1" ht="12" customHeight="1" thickBot="1" x14ac:dyDescent="0.2">
      <c r="A64" s="226" t="s">
        <v>444</v>
      </c>
      <c r="B64" s="103" t="s">
        <v>312</v>
      </c>
      <c r="C64" s="108">
        <f>SUM(C65:C67)</f>
        <v>0</v>
      </c>
      <c r="D64" s="108">
        <f>SUM(D65:D67)</f>
        <v>0</v>
      </c>
      <c r="E64" s="108">
        <f>SUM(E65:E67)</f>
        <v>0</v>
      </c>
    </row>
    <row r="65" spans="1:5" s="54" customFormat="1" ht="12" customHeight="1" x14ac:dyDescent="0.2">
      <c r="A65" s="223" t="s">
        <v>345</v>
      </c>
      <c r="B65" s="205" t="s">
        <v>313</v>
      </c>
      <c r="C65" s="113"/>
      <c r="D65" s="113"/>
      <c r="E65" s="113"/>
    </row>
    <row r="66" spans="1:5" s="54" customFormat="1" ht="12" customHeight="1" x14ac:dyDescent="0.2">
      <c r="A66" s="224" t="s">
        <v>354</v>
      </c>
      <c r="B66" s="206" t="s">
        <v>314</v>
      </c>
      <c r="C66" s="113"/>
      <c r="D66" s="113"/>
      <c r="E66" s="113"/>
    </row>
    <row r="67" spans="1:5" s="54" customFormat="1" ht="12" customHeight="1" thickBot="1" x14ac:dyDescent="0.25">
      <c r="A67" s="225" t="s">
        <v>355</v>
      </c>
      <c r="B67" s="209" t="s">
        <v>315</v>
      </c>
      <c r="C67" s="113"/>
      <c r="D67" s="113"/>
      <c r="E67" s="113"/>
    </row>
    <row r="68" spans="1:5" s="54" customFormat="1" ht="12" customHeight="1" thickBot="1" x14ac:dyDescent="0.2">
      <c r="A68" s="226" t="s">
        <v>316</v>
      </c>
      <c r="B68" s="103" t="s">
        <v>317</v>
      </c>
      <c r="C68" s="108">
        <f>SUM(C69:C72)</f>
        <v>0</v>
      </c>
      <c r="D68" s="108">
        <f>SUM(D69:D72)</f>
        <v>0</v>
      </c>
      <c r="E68" s="108">
        <f>SUM(E69:E72)</f>
        <v>0</v>
      </c>
    </row>
    <row r="69" spans="1:5" s="54" customFormat="1" ht="12" customHeight="1" x14ac:dyDescent="0.2">
      <c r="A69" s="223" t="s">
        <v>177</v>
      </c>
      <c r="B69" s="205" t="s">
        <v>318</v>
      </c>
      <c r="C69" s="113"/>
      <c r="D69" s="113"/>
      <c r="E69" s="113"/>
    </row>
    <row r="70" spans="1:5" s="54" customFormat="1" ht="12" customHeight="1" x14ac:dyDescent="0.2">
      <c r="A70" s="224" t="s">
        <v>178</v>
      </c>
      <c r="B70" s="206" t="s">
        <v>319</v>
      </c>
      <c r="C70" s="113"/>
      <c r="D70" s="113"/>
      <c r="E70" s="113"/>
    </row>
    <row r="71" spans="1:5" s="54" customFormat="1" ht="12" customHeight="1" x14ac:dyDescent="0.2">
      <c r="A71" s="224" t="s">
        <v>346</v>
      </c>
      <c r="B71" s="206" t="s">
        <v>320</v>
      </c>
      <c r="C71" s="113"/>
      <c r="D71" s="113"/>
      <c r="E71" s="113"/>
    </row>
    <row r="72" spans="1:5" s="54" customFormat="1" ht="12" customHeight="1" thickBot="1" x14ac:dyDescent="0.25">
      <c r="A72" s="225" t="s">
        <v>347</v>
      </c>
      <c r="B72" s="207" t="s">
        <v>321</v>
      </c>
      <c r="C72" s="113"/>
      <c r="D72" s="113"/>
      <c r="E72" s="113"/>
    </row>
    <row r="73" spans="1:5" s="54" customFormat="1" ht="12" customHeight="1" thickBot="1" x14ac:dyDescent="0.2">
      <c r="A73" s="226" t="s">
        <v>322</v>
      </c>
      <c r="B73" s="103" t="s">
        <v>323</v>
      </c>
      <c r="C73" s="108">
        <f>SUM(C74:C75)</f>
        <v>0</v>
      </c>
      <c r="D73" s="108">
        <f>SUM(D74:D75)</f>
        <v>0</v>
      </c>
      <c r="E73" s="108">
        <f>SUM(E74:E75)</f>
        <v>0</v>
      </c>
    </row>
    <row r="74" spans="1:5" s="54" customFormat="1" ht="12" customHeight="1" x14ac:dyDescent="0.2">
      <c r="A74" s="223" t="s">
        <v>348</v>
      </c>
      <c r="B74" s="205" t="s">
        <v>324</v>
      </c>
      <c r="C74" s="113"/>
      <c r="D74" s="113"/>
      <c r="E74" s="113"/>
    </row>
    <row r="75" spans="1:5" s="54" customFormat="1" ht="12" customHeight="1" thickBot="1" x14ac:dyDescent="0.25">
      <c r="A75" s="225" t="s">
        <v>349</v>
      </c>
      <c r="B75" s="207" t="s">
        <v>325</v>
      </c>
      <c r="C75" s="113"/>
      <c r="D75" s="113"/>
      <c r="E75" s="113"/>
    </row>
    <row r="76" spans="1:5" s="53" customFormat="1" ht="12" customHeight="1" thickBot="1" x14ac:dyDescent="0.2">
      <c r="A76" s="226" t="s">
        <v>326</v>
      </c>
      <c r="B76" s="103" t="s">
        <v>327</v>
      </c>
      <c r="C76" s="108">
        <f>SUM(C77:C79)</f>
        <v>0</v>
      </c>
      <c r="D76" s="108">
        <f>SUM(D77:D79)</f>
        <v>0</v>
      </c>
      <c r="E76" s="108">
        <f>SUM(E77:E79)</f>
        <v>0</v>
      </c>
    </row>
    <row r="77" spans="1:5" s="54" customFormat="1" ht="12" customHeight="1" x14ac:dyDescent="0.2">
      <c r="A77" s="223" t="s">
        <v>350</v>
      </c>
      <c r="B77" s="205" t="s">
        <v>328</v>
      </c>
      <c r="C77" s="113"/>
      <c r="D77" s="113"/>
      <c r="E77" s="113"/>
    </row>
    <row r="78" spans="1:5" s="54" customFormat="1" ht="12" customHeight="1" x14ac:dyDescent="0.2">
      <c r="A78" s="224" t="s">
        <v>351</v>
      </c>
      <c r="B78" s="206" t="s">
        <v>329</v>
      </c>
      <c r="C78" s="113"/>
      <c r="D78" s="113"/>
      <c r="E78" s="113"/>
    </row>
    <row r="79" spans="1:5" s="54" customFormat="1" ht="12" customHeight="1" thickBot="1" x14ac:dyDescent="0.25">
      <c r="A79" s="225" t="s">
        <v>352</v>
      </c>
      <c r="B79" s="207" t="s">
        <v>330</v>
      </c>
      <c r="C79" s="113"/>
      <c r="D79" s="113"/>
      <c r="E79" s="113"/>
    </row>
    <row r="80" spans="1:5" s="54" customFormat="1" ht="12" customHeight="1" thickBot="1" x14ac:dyDescent="0.2">
      <c r="A80" s="226" t="s">
        <v>331</v>
      </c>
      <c r="B80" s="103" t="s">
        <v>353</v>
      </c>
      <c r="C80" s="108">
        <f>SUM(C81:C84)</f>
        <v>0</v>
      </c>
      <c r="D80" s="108">
        <f>SUM(D81:D84)</f>
        <v>0</v>
      </c>
      <c r="E80" s="108">
        <f>SUM(E81:E84)</f>
        <v>0</v>
      </c>
    </row>
    <row r="81" spans="1:5" s="54" customFormat="1" ht="12" customHeight="1" x14ac:dyDescent="0.2">
      <c r="A81" s="227" t="s">
        <v>332</v>
      </c>
      <c r="B81" s="205" t="s">
        <v>333</v>
      </c>
      <c r="C81" s="113"/>
      <c r="D81" s="113"/>
      <c r="E81" s="113"/>
    </row>
    <row r="82" spans="1:5" s="54" customFormat="1" ht="12" customHeight="1" x14ac:dyDescent="0.2">
      <c r="A82" s="228" t="s">
        <v>334</v>
      </c>
      <c r="B82" s="206" t="s">
        <v>335</v>
      </c>
      <c r="C82" s="113"/>
      <c r="D82" s="113"/>
      <c r="E82" s="113"/>
    </row>
    <row r="83" spans="1:5" s="54" customFormat="1" ht="12" customHeight="1" x14ac:dyDescent="0.2">
      <c r="A83" s="228" t="s">
        <v>336</v>
      </c>
      <c r="B83" s="206" t="s">
        <v>337</v>
      </c>
      <c r="C83" s="113"/>
      <c r="D83" s="113"/>
      <c r="E83" s="113"/>
    </row>
    <row r="84" spans="1:5" s="53" customFormat="1" ht="12" customHeight="1" thickBot="1" x14ac:dyDescent="0.25">
      <c r="A84" s="229" t="s">
        <v>338</v>
      </c>
      <c r="B84" s="207" t="s">
        <v>339</v>
      </c>
      <c r="C84" s="113"/>
      <c r="D84" s="113"/>
      <c r="E84" s="113"/>
    </row>
    <row r="85" spans="1:5" s="53" customFormat="1" ht="12" customHeight="1" thickBot="1" x14ac:dyDescent="0.2">
      <c r="A85" s="226" t="s">
        <v>340</v>
      </c>
      <c r="B85" s="103" t="s">
        <v>341</v>
      </c>
      <c r="C85" s="252"/>
      <c r="D85" s="252"/>
      <c r="E85" s="252"/>
    </row>
    <row r="86" spans="1:5" s="53" customFormat="1" ht="12" customHeight="1" thickBot="1" x14ac:dyDescent="0.2">
      <c r="A86" s="226" t="s">
        <v>342</v>
      </c>
      <c r="B86" s="213" t="s">
        <v>343</v>
      </c>
      <c r="C86" s="114">
        <f>+C64+C68+C73+C76+C80+C85</f>
        <v>0</v>
      </c>
      <c r="D86" s="114">
        <f>+D64+D68+D73+D76+D80+D85</f>
        <v>0</v>
      </c>
      <c r="E86" s="114">
        <f>+E64+E68+E73+E76+E80+E85</f>
        <v>0</v>
      </c>
    </row>
    <row r="87" spans="1:5" s="53" customFormat="1" ht="12" customHeight="1" thickBot="1" x14ac:dyDescent="0.2">
      <c r="A87" s="230" t="s">
        <v>356</v>
      </c>
      <c r="B87" s="215" t="s">
        <v>471</v>
      </c>
      <c r="C87" s="114">
        <f>+C63+C86</f>
        <v>93252</v>
      </c>
      <c r="D87" s="114">
        <f>+D63+D86</f>
        <v>93308</v>
      </c>
      <c r="E87" s="114">
        <f>+E63+E86</f>
        <v>90910</v>
      </c>
    </row>
    <row r="88" spans="1:5" s="54" customFormat="1" ht="15" customHeight="1" x14ac:dyDescent="0.2">
      <c r="A88" s="88"/>
      <c r="B88" s="89"/>
      <c r="C88" s="174"/>
      <c r="D88" s="174"/>
      <c r="E88" s="174"/>
    </row>
    <row r="89" spans="1:5" ht="13.5" thickBot="1" x14ac:dyDescent="0.25">
      <c r="A89" s="231"/>
      <c r="B89" s="91"/>
      <c r="C89" s="175"/>
      <c r="D89" s="175"/>
      <c r="E89" s="175"/>
    </row>
    <row r="90" spans="1:5" s="45" customFormat="1" ht="16.5" customHeight="1" thickBot="1" x14ac:dyDescent="0.25">
      <c r="A90" s="92"/>
      <c r="B90" s="93" t="s">
        <v>131</v>
      </c>
      <c r="C90" s="176"/>
      <c r="D90" s="176"/>
      <c r="E90" s="176"/>
    </row>
    <row r="91" spans="1:5" s="55" customFormat="1" ht="12" customHeight="1" thickBot="1" x14ac:dyDescent="0.25">
      <c r="A91" s="197" t="s">
        <v>94</v>
      </c>
      <c r="B91" s="25" t="s">
        <v>359</v>
      </c>
      <c r="C91" s="107">
        <f>SUM(C92:C96)</f>
        <v>91252</v>
      </c>
      <c r="D91" s="107">
        <f>SUM(D92:D96)</f>
        <v>93949</v>
      </c>
      <c r="E91" s="107">
        <f>SUM(E92:E96)</f>
        <v>88790</v>
      </c>
    </row>
    <row r="92" spans="1:5" ht="12" customHeight="1" x14ac:dyDescent="0.2">
      <c r="A92" s="232" t="s">
        <v>156</v>
      </c>
      <c r="B92" s="8" t="s">
        <v>124</v>
      </c>
      <c r="C92" s="109"/>
      <c r="D92" s="109"/>
      <c r="E92" s="109"/>
    </row>
    <row r="93" spans="1:5" ht="12" customHeight="1" x14ac:dyDescent="0.2">
      <c r="A93" s="224" t="s">
        <v>157</v>
      </c>
      <c r="B93" s="6" t="s">
        <v>201</v>
      </c>
      <c r="C93" s="110"/>
      <c r="D93" s="110"/>
      <c r="E93" s="110"/>
    </row>
    <row r="94" spans="1:5" ht="12" customHeight="1" x14ac:dyDescent="0.2">
      <c r="A94" s="224" t="s">
        <v>158</v>
      </c>
      <c r="B94" s="6" t="s">
        <v>175</v>
      </c>
      <c r="C94" s="112"/>
      <c r="D94" s="112"/>
      <c r="E94" s="112"/>
    </row>
    <row r="95" spans="1:5" ht="12" customHeight="1" x14ac:dyDescent="0.2">
      <c r="A95" s="224" t="s">
        <v>159</v>
      </c>
      <c r="B95" s="9" t="s">
        <v>202</v>
      </c>
      <c r="C95" s="112"/>
      <c r="D95" s="112"/>
      <c r="E95" s="112"/>
    </row>
    <row r="96" spans="1:5" ht="12" customHeight="1" x14ac:dyDescent="0.2">
      <c r="A96" s="224" t="s">
        <v>167</v>
      </c>
      <c r="B96" s="17" t="s">
        <v>203</v>
      </c>
      <c r="C96" s="112">
        <v>91252</v>
      </c>
      <c r="D96" s="112">
        <v>93949</v>
      </c>
      <c r="E96" s="112">
        <v>88790</v>
      </c>
    </row>
    <row r="97" spans="1:5" ht="12" customHeight="1" x14ac:dyDescent="0.2">
      <c r="A97" s="224" t="s">
        <v>160</v>
      </c>
      <c r="B97" s="6" t="s">
        <v>360</v>
      </c>
      <c r="C97" s="112"/>
      <c r="D97" s="112"/>
      <c r="E97" s="112"/>
    </row>
    <row r="98" spans="1:5" ht="12" customHeight="1" x14ac:dyDescent="0.2">
      <c r="A98" s="224" t="s">
        <v>161</v>
      </c>
      <c r="B98" s="62" t="s">
        <v>361</v>
      </c>
      <c r="C98" s="112"/>
      <c r="D98" s="112"/>
      <c r="E98" s="112"/>
    </row>
    <row r="99" spans="1:5" ht="12" customHeight="1" x14ac:dyDescent="0.2">
      <c r="A99" s="224" t="s">
        <v>168</v>
      </c>
      <c r="B99" s="63" t="s">
        <v>362</v>
      </c>
      <c r="C99" s="112"/>
      <c r="D99" s="112"/>
      <c r="E99" s="112"/>
    </row>
    <row r="100" spans="1:5" ht="12" customHeight="1" x14ac:dyDescent="0.2">
      <c r="A100" s="224" t="s">
        <v>169</v>
      </c>
      <c r="B100" s="63" t="s">
        <v>363</v>
      </c>
      <c r="C100" s="112"/>
      <c r="D100" s="112"/>
      <c r="E100" s="112"/>
    </row>
    <row r="101" spans="1:5" ht="12" customHeight="1" x14ac:dyDescent="0.2">
      <c r="A101" s="224" t="s">
        <v>170</v>
      </c>
      <c r="B101" s="62" t="s">
        <v>550</v>
      </c>
      <c r="C101" s="112">
        <v>91252</v>
      </c>
      <c r="D101" s="112">
        <v>93949</v>
      </c>
      <c r="E101" s="112">
        <v>88790</v>
      </c>
    </row>
    <row r="102" spans="1:5" ht="12" customHeight="1" x14ac:dyDescent="0.2">
      <c r="A102" s="224" t="s">
        <v>171</v>
      </c>
      <c r="B102" s="62" t="s">
        <v>365</v>
      </c>
      <c r="C102" s="112"/>
      <c r="D102" s="112"/>
      <c r="E102" s="112"/>
    </row>
    <row r="103" spans="1:5" ht="12" customHeight="1" x14ac:dyDescent="0.2">
      <c r="A103" s="224" t="s">
        <v>173</v>
      </c>
      <c r="B103" s="63" t="s">
        <v>366</v>
      </c>
      <c r="C103" s="112"/>
      <c r="D103" s="112"/>
      <c r="E103" s="112"/>
    </row>
    <row r="104" spans="1:5" ht="12" customHeight="1" x14ac:dyDescent="0.2">
      <c r="A104" s="233" t="s">
        <v>204</v>
      </c>
      <c r="B104" s="64" t="s">
        <v>367</v>
      </c>
      <c r="C104" s="112"/>
      <c r="D104" s="112"/>
      <c r="E104" s="112"/>
    </row>
    <row r="105" spans="1:5" ht="12" customHeight="1" x14ac:dyDescent="0.2">
      <c r="A105" s="224" t="s">
        <v>357</v>
      </c>
      <c r="B105" s="64" t="s">
        <v>368</v>
      </c>
      <c r="C105" s="112"/>
      <c r="D105" s="112"/>
      <c r="E105" s="112"/>
    </row>
    <row r="106" spans="1:5" ht="12" customHeight="1" thickBot="1" x14ac:dyDescent="0.25">
      <c r="A106" s="234" t="s">
        <v>358</v>
      </c>
      <c r="B106" s="65" t="s">
        <v>369</v>
      </c>
      <c r="C106" s="116"/>
      <c r="D106" s="116"/>
      <c r="E106" s="116"/>
    </row>
    <row r="107" spans="1:5" ht="12" customHeight="1" thickBot="1" x14ac:dyDescent="0.25">
      <c r="A107" s="26" t="s">
        <v>95</v>
      </c>
      <c r="B107" s="24" t="s">
        <v>370</v>
      </c>
      <c r="C107" s="108">
        <f>+C108+C110+C112</f>
        <v>0</v>
      </c>
      <c r="D107" s="108">
        <f>+D108+D110+D112</f>
        <v>0</v>
      </c>
      <c r="E107" s="108"/>
    </row>
    <row r="108" spans="1:5" ht="12" customHeight="1" x14ac:dyDescent="0.2">
      <c r="A108" s="223" t="s">
        <v>162</v>
      </c>
      <c r="B108" s="6" t="s">
        <v>223</v>
      </c>
      <c r="C108" s="111"/>
      <c r="D108" s="111"/>
      <c r="E108" s="111"/>
    </row>
    <row r="109" spans="1:5" ht="12" customHeight="1" x14ac:dyDescent="0.2">
      <c r="A109" s="223" t="s">
        <v>163</v>
      </c>
      <c r="B109" s="10" t="s">
        <v>374</v>
      </c>
      <c r="C109" s="111"/>
      <c r="D109" s="111"/>
      <c r="E109" s="111"/>
    </row>
    <row r="110" spans="1:5" ht="12" customHeight="1" x14ac:dyDescent="0.2">
      <c r="A110" s="223" t="s">
        <v>164</v>
      </c>
      <c r="B110" s="10" t="s">
        <v>205</v>
      </c>
      <c r="C110" s="110"/>
      <c r="D110" s="110"/>
      <c r="E110" s="110"/>
    </row>
    <row r="111" spans="1:5" ht="12" customHeight="1" x14ac:dyDescent="0.2">
      <c r="A111" s="223" t="s">
        <v>165</v>
      </c>
      <c r="B111" s="10" t="s">
        <v>375</v>
      </c>
      <c r="C111" s="101"/>
      <c r="D111" s="101"/>
      <c r="E111" s="101"/>
    </row>
    <row r="112" spans="1:5" ht="12" customHeight="1" x14ac:dyDescent="0.2">
      <c r="A112" s="223" t="s">
        <v>166</v>
      </c>
      <c r="B112" s="105" t="s">
        <v>226</v>
      </c>
      <c r="C112" s="101"/>
      <c r="D112" s="101"/>
      <c r="E112" s="101"/>
    </row>
    <row r="113" spans="1:5" ht="12" customHeight="1" x14ac:dyDescent="0.2">
      <c r="A113" s="223" t="s">
        <v>172</v>
      </c>
      <c r="B113" s="104" t="s">
        <v>479</v>
      </c>
      <c r="C113" s="101"/>
      <c r="D113" s="101"/>
      <c r="E113" s="101"/>
    </row>
    <row r="114" spans="1:5" ht="12" customHeight="1" x14ac:dyDescent="0.2">
      <c r="A114" s="223" t="s">
        <v>174</v>
      </c>
      <c r="B114" s="201" t="s">
        <v>380</v>
      </c>
      <c r="C114" s="101"/>
      <c r="D114" s="101"/>
      <c r="E114" s="101"/>
    </row>
    <row r="115" spans="1:5" ht="12" customHeight="1" x14ac:dyDescent="0.2">
      <c r="A115" s="223" t="s">
        <v>206</v>
      </c>
      <c r="B115" s="63" t="s">
        <v>363</v>
      </c>
      <c r="C115" s="101"/>
      <c r="D115" s="101"/>
      <c r="E115" s="101"/>
    </row>
    <row r="116" spans="1:5" ht="12" customHeight="1" x14ac:dyDescent="0.2">
      <c r="A116" s="223" t="s">
        <v>207</v>
      </c>
      <c r="B116" s="63" t="s">
        <v>789</v>
      </c>
      <c r="C116" s="101"/>
      <c r="D116" s="101"/>
      <c r="E116" s="101"/>
    </row>
    <row r="117" spans="1:5" ht="12" customHeight="1" x14ac:dyDescent="0.2">
      <c r="A117" s="223" t="s">
        <v>208</v>
      </c>
      <c r="B117" s="63" t="s">
        <v>378</v>
      </c>
      <c r="C117" s="101"/>
      <c r="D117" s="101"/>
      <c r="E117" s="101"/>
    </row>
    <row r="118" spans="1:5" ht="12" customHeight="1" x14ac:dyDescent="0.2">
      <c r="A118" s="223" t="s">
        <v>371</v>
      </c>
      <c r="B118" s="63" t="s">
        <v>366</v>
      </c>
      <c r="C118" s="101"/>
      <c r="D118" s="101"/>
      <c r="E118" s="101"/>
    </row>
    <row r="119" spans="1:5" ht="12" customHeight="1" x14ac:dyDescent="0.2">
      <c r="A119" s="223" t="s">
        <v>372</v>
      </c>
      <c r="B119" s="63" t="s">
        <v>377</v>
      </c>
      <c r="C119" s="101"/>
      <c r="D119" s="101"/>
      <c r="E119" s="101"/>
    </row>
    <row r="120" spans="1:5" ht="12" customHeight="1" thickBot="1" x14ac:dyDescent="0.25">
      <c r="A120" s="233" t="s">
        <v>373</v>
      </c>
      <c r="B120" s="63" t="s">
        <v>376</v>
      </c>
      <c r="C120" s="102"/>
      <c r="D120" s="102"/>
      <c r="E120" s="102"/>
    </row>
    <row r="121" spans="1:5" ht="12" customHeight="1" thickBot="1" x14ac:dyDescent="0.25">
      <c r="A121" s="26" t="s">
        <v>96</v>
      </c>
      <c r="B121" s="58" t="s">
        <v>381</v>
      </c>
      <c r="C121" s="108">
        <f>+C122+C123</f>
        <v>0</v>
      </c>
      <c r="D121" s="108">
        <f>+D122+D123</f>
        <v>0</v>
      </c>
      <c r="E121" s="108">
        <f>+E122+E123</f>
        <v>0</v>
      </c>
    </row>
    <row r="122" spans="1:5" ht="12" customHeight="1" x14ac:dyDescent="0.2">
      <c r="A122" s="223" t="s">
        <v>145</v>
      </c>
      <c r="B122" s="7" t="s">
        <v>133</v>
      </c>
      <c r="C122" s="111"/>
      <c r="D122" s="111"/>
      <c r="E122" s="111"/>
    </row>
    <row r="123" spans="1:5" ht="12" customHeight="1" thickBot="1" x14ac:dyDescent="0.25">
      <c r="A123" s="225" t="s">
        <v>146</v>
      </c>
      <c r="B123" s="10" t="s">
        <v>134</v>
      </c>
      <c r="C123" s="112"/>
      <c r="D123" s="112"/>
      <c r="E123" s="112"/>
    </row>
    <row r="124" spans="1:5" ht="12" customHeight="1" thickBot="1" x14ac:dyDescent="0.25">
      <c r="A124" s="26" t="s">
        <v>97</v>
      </c>
      <c r="B124" s="58" t="s">
        <v>382</v>
      </c>
      <c r="C124" s="108">
        <f>+C91+C107+C121</f>
        <v>91252</v>
      </c>
      <c r="D124" s="108">
        <f>+D91+D107+D121</f>
        <v>93949</v>
      </c>
      <c r="E124" s="108">
        <f>+E91+E107+E121</f>
        <v>88790</v>
      </c>
    </row>
    <row r="125" spans="1:5" ht="12" customHeight="1" thickBot="1" x14ac:dyDescent="0.25">
      <c r="A125" s="26" t="s">
        <v>98</v>
      </c>
      <c r="B125" s="58" t="s">
        <v>383</v>
      </c>
      <c r="C125" s="108">
        <f>+C126+C127+C128</f>
        <v>0</v>
      </c>
      <c r="D125" s="108">
        <f>+D126+D127+D128</f>
        <v>0</v>
      </c>
      <c r="E125" s="108">
        <f>+E126+E127+E128</f>
        <v>0</v>
      </c>
    </row>
    <row r="126" spans="1:5" s="55" customFormat="1" ht="12" customHeight="1" x14ac:dyDescent="0.2">
      <c r="A126" s="223" t="s">
        <v>149</v>
      </c>
      <c r="B126" s="7" t="s">
        <v>384</v>
      </c>
      <c r="C126" s="101"/>
      <c r="D126" s="101"/>
      <c r="E126" s="101"/>
    </row>
    <row r="127" spans="1:5" ht="12" customHeight="1" x14ac:dyDescent="0.2">
      <c r="A127" s="223" t="s">
        <v>150</v>
      </c>
      <c r="B127" s="7" t="s">
        <v>385</v>
      </c>
      <c r="C127" s="101"/>
      <c r="D127" s="101"/>
      <c r="E127" s="101"/>
    </row>
    <row r="128" spans="1:5" ht="12" customHeight="1" thickBot="1" x14ac:dyDescent="0.25">
      <c r="A128" s="233" t="s">
        <v>151</v>
      </c>
      <c r="B128" s="5" t="s">
        <v>386</v>
      </c>
      <c r="C128" s="101"/>
      <c r="D128" s="101"/>
      <c r="E128" s="101"/>
    </row>
    <row r="129" spans="1:10" ht="12" customHeight="1" thickBot="1" x14ac:dyDescent="0.25">
      <c r="A129" s="26" t="s">
        <v>99</v>
      </c>
      <c r="B129" s="58" t="s">
        <v>443</v>
      </c>
      <c r="C129" s="108">
        <f>+C130+C131+C132+C133</f>
        <v>0</v>
      </c>
      <c r="D129" s="108">
        <f>+D130+D131+D132+D133</f>
        <v>0</v>
      </c>
      <c r="E129" s="108">
        <f>+E130+E131+E132+E133</f>
        <v>0</v>
      </c>
    </row>
    <row r="130" spans="1:10" ht="12" customHeight="1" x14ac:dyDescent="0.2">
      <c r="A130" s="223" t="s">
        <v>152</v>
      </c>
      <c r="B130" s="7" t="s">
        <v>387</v>
      </c>
      <c r="C130" s="101"/>
      <c r="D130" s="101"/>
      <c r="E130" s="101"/>
    </row>
    <row r="131" spans="1:10" ht="12" customHeight="1" x14ac:dyDescent="0.2">
      <c r="A131" s="223" t="s">
        <v>153</v>
      </c>
      <c r="B131" s="7" t="s">
        <v>388</v>
      </c>
      <c r="C131" s="101"/>
      <c r="D131" s="101"/>
      <c r="E131" s="101"/>
    </row>
    <row r="132" spans="1:10" ht="12" customHeight="1" x14ac:dyDescent="0.2">
      <c r="A132" s="223" t="s">
        <v>291</v>
      </c>
      <c r="B132" s="7" t="s">
        <v>389</v>
      </c>
      <c r="C132" s="101"/>
      <c r="D132" s="101"/>
      <c r="E132" s="101"/>
    </row>
    <row r="133" spans="1:10" s="55" customFormat="1" ht="12" customHeight="1" thickBot="1" x14ac:dyDescent="0.25">
      <c r="A133" s="233" t="s">
        <v>292</v>
      </c>
      <c r="B133" s="5" t="s">
        <v>390</v>
      </c>
      <c r="C133" s="101"/>
      <c r="D133" s="101"/>
      <c r="E133" s="101"/>
    </row>
    <row r="134" spans="1:10" ht="12" customHeight="1" thickBot="1" x14ac:dyDescent="0.25">
      <c r="A134" s="26" t="s">
        <v>100</v>
      </c>
      <c r="B134" s="58" t="s">
        <v>391</v>
      </c>
      <c r="C134" s="114">
        <f>+C135+C136+C137+C138</f>
        <v>0</v>
      </c>
      <c r="D134" s="114">
        <f>+D135+D136+D137+D138</f>
        <v>0</v>
      </c>
      <c r="E134" s="114">
        <f>+E135+E136+E137+E138</f>
        <v>0</v>
      </c>
      <c r="J134" s="100"/>
    </row>
    <row r="135" spans="1:10" x14ac:dyDescent="0.2">
      <c r="A135" s="223" t="s">
        <v>154</v>
      </c>
      <c r="B135" s="7" t="s">
        <v>392</v>
      </c>
      <c r="C135" s="101"/>
      <c r="D135" s="101"/>
      <c r="E135" s="101"/>
    </row>
    <row r="136" spans="1:10" ht="12" customHeight="1" x14ac:dyDescent="0.2">
      <c r="A136" s="223" t="s">
        <v>155</v>
      </c>
      <c r="B136" s="7" t="s">
        <v>402</v>
      </c>
      <c r="C136" s="101"/>
      <c r="D136" s="101"/>
      <c r="E136" s="101"/>
    </row>
    <row r="137" spans="1:10" s="55" customFormat="1" ht="12" customHeight="1" x14ac:dyDescent="0.2">
      <c r="A137" s="223" t="s">
        <v>303</v>
      </c>
      <c r="B137" s="7" t="s">
        <v>393</v>
      </c>
      <c r="C137" s="101"/>
      <c r="D137" s="101"/>
      <c r="E137" s="101"/>
    </row>
    <row r="138" spans="1:10" s="55" customFormat="1" ht="12" customHeight="1" thickBot="1" x14ac:dyDescent="0.25">
      <c r="A138" s="233" t="s">
        <v>304</v>
      </c>
      <c r="B138" s="5" t="s">
        <v>394</v>
      </c>
      <c r="C138" s="101"/>
      <c r="D138" s="101"/>
      <c r="E138" s="101"/>
    </row>
    <row r="139" spans="1:10" s="55" customFormat="1" ht="12" customHeight="1" thickBot="1" x14ac:dyDescent="0.25">
      <c r="A139" s="26" t="s">
        <v>101</v>
      </c>
      <c r="B139" s="58" t="s">
        <v>395</v>
      </c>
      <c r="C139" s="117">
        <f>+C140+C141+C142+C143</f>
        <v>0</v>
      </c>
      <c r="D139" s="117">
        <f>+D140+D141+D142+D143</f>
        <v>0</v>
      </c>
      <c r="E139" s="117">
        <f>+E140+E141+E142+E143</f>
        <v>0</v>
      </c>
    </row>
    <row r="140" spans="1:10" s="55" customFormat="1" ht="12" customHeight="1" x14ac:dyDescent="0.2">
      <c r="A140" s="223" t="s">
        <v>199</v>
      </c>
      <c r="B140" s="7" t="s">
        <v>396</v>
      </c>
      <c r="C140" s="101"/>
      <c r="D140" s="101"/>
      <c r="E140" s="101"/>
    </row>
    <row r="141" spans="1:10" s="55" customFormat="1" ht="12" customHeight="1" x14ac:dyDescent="0.2">
      <c r="A141" s="223" t="s">
        <v>200</v>
      </c>
      <c r="B141" s="7" t="s">
        <v>397</v>
      </c>
      <c r="C141" s="101"/>
      <c r="D141" s="101"/>
      <c r="E141" s="101"/>
    </row>
    <row r="142" spans="1:10" s="55" customFormat="1" ht="12" customHeight="1" x14ac:dyDescent="0.2">
      <c r="A142" s="223" t="s">
        <v>225</v>
      </c>
      <c r="B142" s="7" t="s">
        <v>398</v>
      </c>
      <c r="C142" s="101"/>
      <c r="D142" s="101"/>
      <c r="E142" s="101"/>
    </row>
    <row r="143" spans="1:10" ht="12.75" customHeight="1" thickBot="1" x14ac:dyDescent="0.25">
      <c r="A143" s="223" t="s">
        <v>306</v>
      </c>
      <c r="B143" s="7" t="s">
        <v>399</v>
      </c>
      <c r="C143" s="101"/>
      <c r="D143" s="101"/>
      <c r="E143" s="101"/>
    </row>
    <row r="144" spans="1:10" ht="12" customHeight="1" thickBot="1" x14ac:dyDescent="0.25">
      <c r="A144" s="26" t="s">
        <v>102</v>
      </c>
      <c r="B144" s="58" t="s">
        <v>400</v>
      </c>
      <c r="C144" s="217">
        <f>+C125+C129+C134+C139</f>
        <v>0</v>
      </c>
      <c r="D144" s="217">
        <f>+D125+D129+D134+D139</f>
        <v>0</v>
      </c>
      <c r="E144" s="217">
        <f>+E125+E129+E134+E139</f>
        <v>0</v>
      </c>
    </row>
    <row r="145" spans="1:5" ht="15" customHeight="1" thickBot="1" x14ac:dyDescent="0.25">
      <c r="A145" s="235" t="s">
        <v>103</v>
      </c>
      <c r="B145" s="182" t="s">
        <v>401</v>
      </c>
      <c r="C145" s="217">
        <f>+C124+C144</f>
        <v>91252</v>
      </c>
      <c r="D145" s="217">
        <f>+D124+D144</f>
        <v>93949</v>
      </c>
      <c r="E145" s="217">
        <f>+E124+E144</f>
        <v>88790</v>
      </c>
    </row>
    <row r="146" spans="1:5" ht="13.5" thickBot="1" x14ac:dyDescent="0.25">
      <c r="A146" s="185"/>
      <c r="B146" s="186"/>
      <c r="C146" s="187"/>
      <c r="D146" s="187"/>
      <c r="E146" s="187"/>
    </row>
    <row r="147" spans="1:5" ht="15" customHeight="1" thickBot="1" x14ac:dyDescent="0.25">
      <c r="A147" s="97" t="s">
        <v>218</v>
      </c>
      <c r="B147" s="98"/>
      <c r="C147" s="56"/>
      <c r="D147" s="56"/>
      <c r="E147" s="56"/>
    </row>
    <row r="148" spans="1:5" ht="14.25" customHeight="1" thickBot="1" x14ac:dyDescent="0.25">
      <c r="A148" s="97" t="s">
        <v>219</v>
      </c>
      <c r="B148" s="98"/>
      <c r="C148" s="56"/>
      <c r="D148" s="56"/>
      <c r="E148" s="56"/>
    </row>
    <row r="151" spans="1:5" ht="16.5" customHeight="1" x14ac:dyDescent="0.2">
      <c r="A151" s="987" t="s">
        <v>855</v>
      </c>
      <c r="B151" s="987"/>
      <c r="C151" s="987"/>
      <c r="D151" s="987"/>
    </row>
  </sheetData>
  <sheetProtection formatCells="0"/>
  <mergeCells count="1">
    <mergeCell ref="A151:D151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7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4"/>
  <sheetViews>
    <sheetView topLeftCell="A34" zoomScaleNormal="100" workbookViewId="0">
      <selection activeCell="A64" sqref="A64:D64"/>
    </sheetView>
  </sheetViews>
  <sheetFormatPr defaultRowHeight="12.75" x14ac:dyDescent="0.2"/>
  <cols>
    <col min="1" max="1" width="13.83203125" style="95" customWidth="1"/>
    <col min="2" max="2" width="63.6640625" style="96" customWidth="1"/>
    <col min="3" max="3" width="14" style="96" customWidth="1"/>
    <col min="4" max="4" width="11.6640625" style="96" customWidth="1"/>
    <col min="5" max="5" width="11.5" style="96" customWidth="1"/>
    <col min="6" max="16384" width="9.33203125" style="96"/>
  </cols>
  <sheetData>
    <row r="1" spans="1:5" s="76" customFormat="1" ht="21" customHeight="1" thickBot="1" x14ac:dyDescent="0.25">
      <c r="A1" s="75"/>
      <c r="B1" s="77"/>
      <c r="C1" s="243" t="s">
        <v>750</v>
      </c>
    </row>
    <row r="2" spans="1:5" s="244" customFormat="1" ht="25.5" customHeight="1" x14ac:dyDescent="0.2">
      <c r="A2" s="195" t="s">
        <v>216</v>
      </c>
      <c r="B2" s="164" t="s">
        <v>484</v>
      </c>
      <c r="C2" s="179"/>
      <c r="D2" s="179"/>
      <c r="E2" s="179" t="s">
        <v>135</v>
      </c>
    </row>
    <row r="3" spans="1:5" s="244" customFormat="1" ht="24.75" thickBot="1" x14ac:dyDescent="0.25">
      <c r="A3" s="236" t="s">
        <v>215</v>
      </c>
      <c r="B3" s="165" t="s">
        <v>449</v>
      </c>
      <c r="C3" s="180"/>
      <c r="D3" s="180"/>
      <c r="E3" s="180" t="s">
        <v>126</v>
      </c>
    </row>
    <row r="4" spans="1:5" s="245" customFormat="1" ht="15.95" customHeight="1" thickBot="1" x14ac:dyDescent="0.3">
      <c r="A4" s="78"/>
      <c r="B4" s="78"/>
      <c r="C4" s="79"/>
      <c r="D4" s="79"/>
      <c r="E4" s="79"/>
    </row>
    <row r="5" spans="1:5" ht="13.5" thickBot="1" x14ac:dyDescent="0.25">
      <c r="A5" s="196" t="s">
        <v>217</v>
      </c>
      <c r="B5" s="80" t="s">
        <v>128</v>
      </c>
      <c r="C5" s="81" t="s">
        <v>129</v>
      </c>
      <c r="D5" s="81" t="s">
        <v>129</v>
      </c>
      <c r="E5" s="81" t="s">
        <v>129</v>
      </c>
    </row>
    <row r="6" spans="1:5" s="246" customFormat="1" ht="12.95" customHeight="1" thickBot="1" x14ac:dyDescent="0.25">
      <c r="A6" s="71">
        <v>1</v>
      </c>
      <c r="B6" s="72">
        <v>2</v>
      </c>
      <c r="C6" s="73">
        <v>3</v>
      </c>
      <c r="D6" s="73">
        <v>4</v>
      </c>
      <c r="E6" s="73">
        <v>5</v>
      </c>
    </row>
    <row r="7" spans="1:5" s="246" customFormat="1" ht="15.95" customHeight="1" thickBot="1" x14ac:dyDescent="0.25">
      <c r="A7" s="82"/>
      <c r="B7" s="83" t="s">
        <v>130</v>
      </c>
      <c r="C7" s="84"/>
      <c r="D7" s="84"/>
      <c r="E7" s="84"/>
    </row>
    <row r="8" spans="1:5" s="181" customFormat="1" ht="12" customHeight="1" thickBot="1" x14ac:dyDescent="0.25">
      <c r="A8" s="71" t="s">
        <v>94</v>
      </c>
      <c r="B8" s="85" t="s">
        <v>450</v>
      </c>
      <c r="C8" s="127">
        <f>SUM(C9:C18)</f>
        <v>2000</v>
      </c>
      <c r="D8" s="127">
        <f>SUM(D9:D18)</f>
        <v>2000</v>
      </c>
      <c r="E8" s="127">
        <f>SUM(E9:E18)</f>
        <v>2000</v>
      </c>
    </row>
    <row r="9" spans="1:5" s="181" customFormat="1" ht="12" customHeight="1" x14ac:dyDescent="0.2">
      <c r="A9" s="237" t="s">
        <v>156</v>
      </c>
      <c r="B9" s="8" t="s">
        <v>280</v>
      </c>
      <c r="C9" s="170"/>
      <c r="D9" s="170"/>
      <c r="E9" s="170"/>
    </row>
    <row r="10" spans="1:5" s="181" customFormat="1" ht="12" customHeight="1" x14ac:dyDescent="0.2">
      <c r="A10" s="238" t="s">
        <v>157</v>
      </c>
      <c r="B10" s="6" t="s">
        <v>281</v>
      </c>
      <c r="C10" s="125">
        <v>2000</v>
      </c>
      <c r="D10" s="125">
        <v>2000</v>
      </c>
      <c r="E10" s="125">
        <v>2000</v>
      </c>
    </row>
    <row r="11" spans="1:5" s="181" customFormat="1" ht="12" customHeight="1" x14ac:dyDescent="0.2">
      <c r="A11" s="238" t="s">
        <v>158</v>
      </c>
      <c r="B11" s="6" t="s">
        <v>282</v>
      </c>
      <c r="C11" s="125"/>
      <c r="D11" s="125"/>
      <c r="E11" s="125"/>
    </row>
    <row r="12" spans="1:5" s="181" customFormat="1" ht="12" customHeight="1" x14ac:dyDescent="0.2">
      <c r="A12" s="238" t="s">
        <v>159</v>
      </c>
      <c r="B12" s="6" t="s">
        <v>283</v>
      </c>
      <c r="C12" s="125"/>
      <c r="D12" s="125"/>
      <c r="E12" s="125"/>
    </row>
    <row r="13" spans="1:5" s="181" customFormat="1" ht="12" customHeight="1" x14ac:dyDescent="0.2">
      <c r="A13" s="238" t="s">
        <v>176</v>
      </c>
      <c r="B13" s="6" t="s">
        <v>284</v>
      </c>
      <c r="C13" s="125"/>
      <c r="D13" s="125"/>
      <c r="E13" s="125"/>
    </row>
    <row r="14" spans="1:5" s="181" customFormat="1" ht="12" customHeight="1" x14ac:dyDescent="0.2">
      <c r="A14" s="238" t="s">
        <v>160</v>
      </c>
      <c r="B14" s="6" t="s">
        <v>451</v>
      </c>
      <c r="C14" s="125"/>
      <c r="D14" s="125"/>
      <c r="E14" s="125"/>
    </row>
    <row r="15" spans="1:5" s="181" customFormat="1" ht="12" customHeight="1" x14ac:dyDescent="0.2">
      <c r="A15" s="238" t="s">
        <v>161</v>
      </c>
      <c r="B15" s="5" t="s">
        <v>452</v>
      </c>
      <c r="C15" s="125"/>
      <c r="D15" s="125"/>
      <c r="E15" s="125"/>
    </row>
    <row r="16" spans="1:5" s="181" customFormat="1" ht="12" customHeight="1" x14ac:dyDescent="0.2">
      <c r="A16" s="238" t="s">
        <v>168</v>
      </c>
      <c r="B16" s="6" t="s">
        <v>287</v>
      </c>
      <c r="C16" s="171"/>
      <c r="D16" s="171"/>
      <c r="E16" s="171"/>
    </row>
    <row r="17" spans="1:5" s="247" customFormat="1" ht="12" customHeight="1" x14ac:dyDescent="0.2">
      <c r="A17" s="238" t="s">
        <v>169</v>
      </c>
      <c r="B17" s="6" t="s">
        <v>288</v>
      </c>
      <c r="C17" s="125"/>
      <c r="D17" s="125"/>
      <c r="E17" s="125"/>
    </row>
    <row r="18" spans="1:5" s="247" customFormat="1" ht="12" customHeight="1" thickBot="1" x14ac:dyDescent="0.25">
      <c r="A18" s="238" t="s">
        <v>170</v>
      </c>
      <c r="B18" s="5" t="s">
        <v>289</v>
      </c>
      <c r="C18" s="126"/>
      <c r="D18" s="126"/>
      <c r="E18" s="126"/>
    </row>
    <row r="19" spans="1:5" s="181" customFormat="1" ht="12" customHeight="1" thickBot="1" x14ac:dyDescent="0.25">
      <c r="A19" s="71" t="s">
        <v>95</v>
      </c>
      <c r="B19" s="85" t="s">
        <v>453</v>
      </c>
      <c r="C19" s="127">
        <f>SUM(C20:C22)</f>
        <v>0</v>
      </c>
      <c r="D19" s="127">
        <f>SUM(D20:D22)</f>
        <v>0</v>
      </c>
      <c r="E19" s="127">
        <f>SUM(E20:E22)</f>
        <v>2594</v>
      </c>
    </row>
    <row r="20" spans="1:5" s="247" customFormat="1" ht="12" customHeight="1" x14ac:dyDescent="0.2">
      <c r="A20" s="238" t="s">
        <v>162</v>
      </c>
      <c r="B20" s="7" t="s">
        <v>255</v>
      </c>
      <c r="C20" s="125"/>
      <c r="D20" s="125"/>
      <c r="E20" s="125"/>
    </row>
    <row r="21" spans="1:5" s="247" customFormat="1" ht="12" customHeight="1" x14ac:dyDescent="0.2">
      <c r="A21" s="238" t="s">
        <v>163</v>
      </c>
      <c r="B21" s="6" t="s">
        <v>454</v>
      </c>
      <c r="C21" s="125"/>
      <c r="D21" s="125"/>
      <c r="E21" s="125"/>
    </row>
    <row r="22" spans="1:5" s="247" customFormat="1" ht="12" customHeight="1" x14ac:dyDescent="0.2">
      <c r="A22" s="238" t="s">
        <v>164</v>
      </c>
      <c r="B22" s="6" t="s">
        <v>810</v>
      </c>
      <c r="C22" s="125"/>
      <c r="D22" s="125"/>
      <c r="E22" s="125">
        <v>2594</v>
      </c>
    </row>
    <row r="23" spans="1:5" s="247" customFormat="1" ht="12" customHeight="1" thickBot="1" x14ac:dyDescent="0.25">
      <c r="A23" s="238" t="s">
        <v>165</v>
      </c>
      <c r="B23" s="6" t="s">
        <v>88</v>
      </c>
      <c r="C23" s="125"/>
      <c r="D23" s="125"/>
      <c r="E23" s="125"/>
    </row>
    <row r="24" spans="1:5" s="247" customFormat="1" ht="12" customHeight="1" thickBot="1" x14ac:dyDescent="0.25">
      <c r="A24" s="74" t="s">
        <v>96</v>
      </c>
      <c r="B24" s="58" t="s">
        <v>192</v>
      </c>
      <c r="C24" s="154"/>
      <c r="D24" s="154"/>
      <c r="E24" s="154"/>
    </row>
    <row r="25" spans="1:5" s="247" customFormat="1" ht="12" customHeight="1" thickBot="1" x14ac:dyDescent="0.25">
      <c r="A25" s="74" t="s">
        <v>97</v>
      </c>
      <c r="B25" s="58" t="s">
        <v>456</v>
      </c>
      <c r="C25" s="127">
        <f>+C26+C27</f>
        <v>0</v>
      </c>
      <c r="D25" s="127">
        <f>+D26+D27</f>
        <v>0</v>
      </c>
      <c r="E25" s="127">
        <f>+E26+E27</f>
        <v>0</v>
      </c>
    </row>
    <row r="26" spans="1:5" s="247" customFormat="1" ht="12" customHeight="1" x14ac:dyDescent="0.2">
      <c r="A26" s="239" t="s">
        <v>265</v>
      </c>
      <c r="B26" s="240" t="s">
        <v>454</v>
      </c>
      <c r="C26" s="46"/>
      <c r="D26" s="46"/>
      <c r="E26" s="46"/>
    </row>
    <row r="27" spans="1:5" s="247" customFormat="1" ht="12" customHeight="1" x14ac:dyDescent="0.2">
      <c r="A27" s="239" t="s">
        <v>268</v>
      </c>
      <c r="B27" s="241" t="s">
        <v>457</v>
      </c>
      <c r="C27" s="128"/>
      <c r="D27" s="128"/>
      <c r="E27" s="128"/>
    </row>
    <row r="28" spans="1:5" s="247" customFormat="1" ht="12" customHeight="1" thickBot="1" x14ac:dyDescent="0.25">
      <c r="A28" s="238" t="s">
        <v>269</v>
      </c>
      <c r="B28" s="242" t="s">
        <v>458</v>
      </c>
      <c r="C28" s="49"/>
      <c r="D28" s="49"/>
      <c r="E28" s="49"/>
    </row>
    <row r="29" spans="1:5" s="247" customFormat="1" ht="12" customHeight="1" thickBot="1" x14ac:dyDescent="0.25">
      <c r="A29" s="74" t="s">
        <v>98</v>
      </c>
      <c r="B29" s="58" t="s">
        <v>459</v>
      </c>
      <c r="C29" s="127">
        <f>+C30+C31+C32</f>
        <v>0</v>
      </c>
      <c r="D29" s="127">
        <f>+D30+D31+D32</f>
        <v>0</v>
      </c>
      <c r="E29" s="127">
        <f>+E30+E31+E32</f>
        <v>0</v>
      </c>
    </row>
    <row r="30" spans="1:5" s="247" customFormat="1" ht="12" customHeight="1" x14ac:dyDescent="0.2">
      <c r="A30" s="239" t="s">
        <v>149</v>
      </c>
      <c r="B30" s="240" t="s">
        <v>294</v>
      </c>
      <c r="C30" s="46"/>
      <c r="D30" s="46"/>
      <c r="E30" s="46"/>
    </row>
    <row r="31" spans="1:5" s="247" customFormat="1" ht="12" customHeight="1" x14ac:dyDescent="0.2">
      <c r="A31" s="239" t="s">
        <v>150</v>
      </c>
      <c r="B31" s="241" t="s">
        <v>295</v>
      </c>
      <c r="C31" s="128"/>
      <c r="D31" s="128"/>
      <c r="E31" s="128"/>
    </row>
    <row r="32" spans="1:5" s="247" customFormat="1" ht="12" customHeight="1" thickBot="1" x14ac:dyDescent="0.25">
      <c r="A32" s="238" t="s">
        <v>151</v>
      </c>
      <c r="B32" s="61" t="s">
        <v>296</v>
      </c>
      <c r="C32" s="49"/>
      <c r="D32" s="49"/>
      <c r="E32" s="49"/>
    </row>
    <row r="33" spans="1:5" s="181" customFormat="1" ht="12" customHeight="1" thickBot="1" x14ac:dyDescent="0.25">
      <c r="A33" s="74" t="s">
        <v>99</v>
      </c>
      <c r="B33" s="58" t="s">
        <v>408</v>
      </c>
      <c r="C33" s="154"/>
      <c r="D33" s="154"/>
      <c r="E33" s="154"/>
    </row>
    <row r="34" spans="1:5" s="181" customFormat="1" ht="12" customHeight="1" thickBot="1" x14ac:dyDescent="0.25">
      <c r="A34" s="74" t="s">
        <v>100</v>
      </c>
      <c r="B34" s="58" t="s">
        <v>460</v>
      </c>
      <c r="C34" s="172"/>
      <c r="D34" s="172"/>
      <c r="E34" s="172"/>
    </row>
    <row r="35" spans="1:5" s="181" customFormat="1" ht="12" customHeight="1" thickBot="1" x14ac:dyDescent="0.25">
      <c r="A35" s="71" t="s">
        <v>101</v>
      </c>
      <c r="B35" s="58" t="s">
        <v>461</v>
      </c>
      <c r="C35" s="173">
        <f>+C8+C19+C24+C25+C29+C33+C34</f>
        <v>2000</v>
      </c>
      <c r="D35" s="173">
        <f>+D8+D19+D24+D25+D29+D33+D34</f>
        <v>2000</v>
      </c>
      <c r="E35" s="173">
        <f>+E8+E19+E24+E25+E29+E33+E34</f>
        <v>4594</v>
      </c>
    </row>
    <row r="36" spans="1:5" s="181" customFormat="1" ht="12" customHeight="1" thickBot="1" x14ac:dyDescent="0.25">
      <c r="A36" s="830" t="s">
        <v>102</v>
      </c>
      <c r="B36" s="831" t="s">
        <v>462</v>
      </c>
      <c r="C36" s="832">
        <f>+C37+C38+C39</f>
        <v>91252</v>
      </c>
      <c r="D36" s="832">
        <f>+D37+D38+D39</f>
        <v>94291</v>
      </c>
      <c r="E36" s="832">
        <f>+E37+E38+E39</f>
        <v>92099</v>
      </c>
    </row>
    <row r="37" spans="1:5" s="181" customFormat="1" ht="12" customHeight="1" x14ac:dyDescent="0.2">
      <c r="A37" s="237" t="s">
        <v>463</v>
      </c>
      <c r="B37" s="833" t="s">
        <v>233</v>
      </c>
      <c r="C37" s="834"/>
      <c r="D37" s="834"/>
      <c r="E37" s="834">
        <v>2967</v>
      </c>
    </row>
    <row r="38" spans="1:5" s="181" customFormat="1" ht="12" customHeight="1" x14ac:dyDescent="0.2">
      <c r="A38" s="239" t="s">
        <v>464</v>
      </c>
      <c r="B38" s="241" t="s">
        <v>89</v>
      </c>
      <c r="C38" s="128"/>
      <c r="D38" s="128"/>
      <c r="E38" s="128"/>
    </row>
    <row r="39" spans="1:5" s="247" customFormat="1" ht="12" customHeight="1" thickBot="1" x14ac:dyDescent="0.25">
      <c r="A39" s="835" t="s">
        <v>465</v>
      </c>
      <c r="B39" s="61" t="s">
        <v>466</v>
      </c>
      <c r="C39" s="49">
        <v>91252</v>
      </c>
      <c r="D39" s="49">
        <v>94291</v>
      </c>
      <c r="E39" s="49">
        <v>89132</v>
      </c>
    </row>
    <row r="40" spans="1:5" s="247" customFormat="1" ht="12" customHeight="1" thickBot="1" x14ac:dyDescent="0.25">
      <c r="A40" s="825" t="s">
        <v>103</v>
      </c>
      <c r="B40" s="838" t="s">
        <v>769</v>
      </c>
      <c r="C40" s="824"/>
      <c r="D40" s="824"/>
      <c r="E40" s="836"/>
    </row>
    <row r="41" spans="1:5" s="247" customFormat="1" ht="15" customHeight="1" thickBot="1" x14ac:dyDescent="0.25">
      <c r="A41" s="86" t="s">
        <v>104</v>
      </c>
      <c r="B41" s="87" t="s">
        <v>467</v>
      </c>
      <c r="C41" s="176">
        <f>+C35+C36</f>
        <v>93252</v>
      </c>
      <c r="D41" s="176">
        <f>+D35+D36</f>
        <v>96291</v>
      </c>
      <c r="E41" s="176">
        <f>+E35+E36+E40</f>
        <v>96693</v>
      </c>
    </row>
    <row r="42" spans="1:5" s="247" customFormat="1" ht="15" customHeight="1" x14ac:dyDescent="0.2">
      <c r="A42" s="88"/>
      <c r="B42" s="89"/>
      <c r="C42" s="174"/>
      <c r="D42" s="174"/>
      <c r="E42" s="174"/>
    </row>
    <row r="43" spans="1:5" ht="13.5" thickBot="1" x14ac:dyDescent="0.25">
      <c r="A43" s="90"/>
      <c r="B43" s="91"/>
      <c r="C43" s="175"/>
      <c r="D43" s="175"/>
      <c r="E43" s="175"/>
    </row>
    <row r="44" spans="1:5" s="246" customFormat="1" ht="16.5" customHeight="1" thickBot="1" x14ac:dyDescent="0.25">
      <c r="A44" s="92"/>
      <c r="B44" s="93" t="s">
        <v>131</v>
      </c>
      <c r="C44" s="176"/>
      <c r="D44" s="176"/>
      <c r="E44" s="176"/>
    </row>
    <row r="45" spans="1:5" s="248" customFormat="1" ht="12" customHeight="1" thickBot="1" x14ac:dyDescent="0.25">
      <c r="A45" s="74" t="s">
        <v>94</v>
      </c>
      <c r="B45" s="58" t="s">
        <v>468</v>
      </c>
      <c r="C45" s="127">
        <f>SUM(C46+C47+C48)</f>
        <v>93252</v>
      </c>
      <c r="D45" s="127">
        <f>SUM(D46+D47+D48)</f>
        <v>96291</v>
      </c>
      <c r="E45" s="127">
        <f>SUM(E46+E47+E48)</f>
        <v>96476</v>
      </c>
    </row>
    <row r="46" spans="1:5" ht="12" customHeight="1" x14ac:dyDescent="0.2">
      <c r="A46" s="238" t="s">
        <v>156</v>
      </c>
      <c r="B46" s="7" t="s">
        <v>124</v>
      </c>
      <c r="C46" s="46">
        <v>61929</v>
      </c>
      <c r="D46" s="46">
        <v>64090</v>
      </c>
      <c r="E46" s="46">
        <v>64312</v>
      </c>
    </row>
    <row r="47" spans="1:5" ht="12" customHeight="1" x14ac:dyDescent="0.2">
      <c r="A47" s="238" t="s">
        <v>157</v>
      </c>
      <c r="B47" s="6" t="s">
        <v>201</v>
      </c>
      <c r="C47" s="48">
        <v>16743</v>
      </c>
      <c r="D47" s="48">
        <v>17401</v>
      </c>
      <c r="E47" s="48">
        <v>17461</v>
      </c>
    </row>
    <row r="48" spans="1:5" ht="12" customHeight="1" x14ac:dyDescent="0.2">
      <c r="A48" s="238" t="s">
        <v>158</v>
      </c>
      <c r="B48" s="6" t="s">
        <v>175</v>
      </c>
      <c r="C48" s="48">
        <v>14580</v>
      </c>
      <c r="D48" s="48">
        <v>14800</v>
      </c>
      <c r="E48" s="48">
        <v>14703</v>
      </c>
    </row>
    <row r="49" spans="1:5" ht="12" customHeight="1" x14ac:dyDescent="0.2">
      <c r="A49" s="238" t="s">
        <v>159</v>
      </c>
      <c r="B49" s="6" t="s">
        <v>202</v>
      </c>
      <c r="C49" s="48"/>
      <c r="D49" s="48"/>
      <c r="E49" s="48"/>
    </row>
    <row r="50" spans="1:5" ht="12" customHeight="1" thickBot="1" x14ac:dyDescent="0.25">
      <c r="A50" s="238" t="s">
        <v>176</v>
      </c>
      <c r="B50" s="6" t="s">
        <v>203</v>
      </c>
      <c r="C50" s="48"/>
      <c r="D50" s="48"/>
      <c r="E50" s="48"/>
    </row>
    <row r="51" spans="1:5" ht="12" customHeight="1" thickBot="1" x14ac:dyDescent="0.25">
      <c r="A51" s="74" t="s">
        <v>95</v>
      </c>
      <c r="B51" s="58" t="s">
        <v>469</v>
      </c>
      <c r="C51" s="127">
        <f>SUM(C52:C54)</f>
        <v>0</v>
      </c>
      <c r="D51" s="127">
        <f>SUM(D52:D54)</f>
        <v>0</v>
      </c>
      <c r="E51" s="127">
        <f>SUM(E52:E54)</f>
        <v>217</v>
      </c>
    </row>
    <row r="52" spans="1:5" s="248" customFormat="1" ht="12" customHeight="1" x14ac:dyDescent="0.2">
      <c r="A52" s="238" t="s">
        <v>162</v>
      </c>
      <c r="B52" s="7" t="s">
        <v>223</v>
      </c>
      <c r="C52" s="46"/>
      <c r="D52" s="46"/>
      <c r="E52" s="46">
        <v>217</v>
      </c>
    </row>
    <row r="53" spans="1:5" ht="12" customHeight="1" x14ac:dyDescent="0.2">
      <c r="A53" s="238" t="s">
        <v>163</v>
      </c>
      <c r="B53" s="6" t="s">
        <v>205</v>
      </c>
      <c r="C53" s="48"/>
      <c r="D53" s="48"/>
      <c r="E53" s="48"/>
    </row>
    <row r="54" spans="1:5" ht="12" customHeight="1" x14ac:dyDescent="0.2">
      <c r="A54" s="238" t="s">
        <v>164</v>
      </c>
      <c r="B54" s="6" t="s">
        <v>132</v>
      </c>
      <c r="C54" s="48"/>
      <c r="D54" s="48"/>
      <c r="E54" s="48"/>
    </row>
    <row r="55" spans="1:5" ht="12" customHeight="1" thickBot="1" x14ac:dyDescent="0.25">
      <c r="A55" s="826" t="s">
        <v>165</v>
      </c>
      <c r="B55" s="10" t="s">
        <v>90</v>
      </c>
      <c r="C55" s="827"/>
      <c r="D55" s="827"/>
      <c r="E55" s="827"/>
    </row>
    <row r="56" spans="1:5" ht="12" customHeight="1" thickBot="1" x14ac:dyDescent="0.25">
      <c r="A56" s="837" t="s">
        <v>96</v>
      </c>
      <c r="B56" s="58" t="s">
        <v>771</v>
      </c>
      <c r="C56" s="829"/>
      <c r="D56" s="829"/>
      <c r="E56" s="154"/>
    </row>
    <row r="57" spans="1:5" ht="12" customHeight="1" thickBot="1" x14ac:dyDescent="0.25">
      <c r="A57" s="837" t="s">
        <v>97</v>
      </c>
      <c r="B57" s="58" t="s">
        <v>768</v>
      </c>
      <c r="C57" s="829"/>
      <c r="D57" s="829"/>
      <c r="E57" s="154"/>
    </row>
    <row r="58" spans="1:5" ht="15" customHeight="1" thickBot="1" x14ac:dyDescent="0.25">
      <c r="A58" s="74" t="s">
        <v>98</v>
      </c>
      <c r="B58" s="94" t="s">
        <v>470</v>
      </c>
      <c r="C58" s="177">
        <f>+C45+C51</f>
        <v>93252</v>
      </c>
      <c r="D58" s="177">
        <f>+D45+D51</f>
        <v>96291</v>
      </c>
      <c r="E58" s="177">
        <f>+E45+E51+E56+E57</f>
        <v>96693</v>
      </c>
    </row>
    <row r="59" spans="1:5" ht="13.5" thickBot="1" x14ac:dyDescent="0.25">
      <c r="C59" s="178"/>
      <c r="D59" s="178"/>
      <c r="E59" s="178"/>
    </row>
    <row r="60" spans="1:5" ht="15" customHeight="1" thickBot="1" x14ac:dyDescent="0.25">
      <c r="A60" s="97" t="s">
        <v>218</v>
      </c>
      <c r="B60" s="98"/>
      <c r="C60" s="56">
        <v>18</v>
      </c>
      <c r="D60" s="56">
        <v>18</v>
      </c>
      <c r="E60" s="56">
        <v>18</v>
      </c>
    </row>
    <row r="61" spans="1:5" ht="14.25" customHeight="1" thickBot="1" x14ac:dyDescent="0.25">
      <c r="A61" s="97" t="s">
        <v>219</v>
      </c>
      <c r="B61" s="98"/>
      <c r="C61" s="56">
        <v>0</v>
      </c>
      <c r="D61" s="56">
        <v>0</v>
      </c>
      <c r="E61" s="56">
        <v>0</v>
      </c>
    </row>
    <row r="64" spans="1:5" x14ac:dyDescent="0.2">
      <c r="A64" s="987" t="s">
        <v>856</v>
      </c>
      <c r="B64" s="987"/>
      <c r="C64" s="987"/>
      <c r="D64" s="987"/>
    </row>
  </sheetData>
  <sheetProtection formatCells="0"/>
  <mergeCells count="1">
    <mergeCell ref="A64:D64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2"/>
  <sheetViews>
    <sheetView topLeftCell="A34" zoomScaleNormal="100" workbookViewId="0">
      <selection activeCell="A62" sqref="A62:D62"/>
    </sheetView>
  </sheetViews>
  <sheetFormatPr defaultRowHeight="12.75" x14ac:dyDescent="0.2"/>
  <cols>
    <col min="1" max="1" width="13.83203125" style="95" customWidth="1"/>
    <col min="2" max="2" width="69.6640625" style="96" customWidth="1"/>
    <col min="3" max="3" width="13.83203125" style="96" customWidth="1"/>
    <col min="4" max="5" width="11.83203125" style="96" customWidth="1"/>
    <col min="6" max="16384" width="9.33203125" style="96"/>
  </cols>
  <sheetData>
    <row r="1" spans="1:5" s="76" customFormat="1" ht="21" customHeight="1" thickBot="1" x14ac:dyDescent="0.25">
      <c r="A1" s="75"/>
      <c r="B1" s="77"/>
      <c r="C1" s="243" t="s">
        <v>751</v>
      </c>
    </row>
    <row r="2" spans="1:5" s="244" customFormat="1" ht="25.5" customHeight="1" x14ac:dyDescent="0.2">
      <c r="A2" s="195" t="s">
        <v>216</v>
      </c>
      <c r="B2" s="164" t="s">
        <v>484</v>
      </c>
      <c r="C2" s="179"/>
      <c r="D2" s="179"/>
      <c r="E2" s="179" t="s">
        <v>135</v>
      </c>
    </row>
    <row r="3" spans="1:5" s="244" customFormat="1" ht="24.75" thickBot="1" x14ac:dyDescent="0.25">
      <c r="A3" s="236" t="s">
        <v>215</v>
      </c>
      <c r="B3" s="165" t="s">
        <v>472</v>
      </c>
      <c r="C3" s="180"/>
      <c r="D3" s="180"/>
      <c r="E3" s="180" t="s">
        <v>135</v>
      </c>
    </row>
    <row r="4" spans="1:5" s="245" customFormat="1" ht="15.95" customHeight="1" thickBot="1" x14ac:dyDescent="0.3">
      <c r="A4" s="78"/>
      <c r="B4" s="78"/>
      <c r="C4" s="79"/>
      <c r="D4" s="79"/>
      <c r="E4" s="79"/>
    </row>
    <row r="5" spans="1:5" ht="13.5" thickBot="1" x14ac:dyDescent="0.25">
      <c r="A5" s="196" t="s">
        <v>217</v>
      </c>
      <c r="B5" s="80" t="s">
        <v>128</v>
      </c>
      <c r="C5" s="81" t="s">
        <v>129</v>
      </c>
      <c r="D5" s="81" t="s">
        <v>129</v>
      </c>
      <c r="E5" s="81" t="s">
        <v>129</v>
      </c>
    </row>
    <row r="6" spans="1:5" s="246" customFormat="1" ht="12.95" customHeight="1" thickBot="1" x14ac:dyDescent="0.25">
      <c r="A6" s="71">
        <v>1</v>
      </c>
      <c r="B6" s="72">
        <v>2</v>
      </c>
      <c r="C6" s="73">
        <v>3</v>
      </c>
      <c r="D6" s="73">
        <v>4</v>
      </c>
      <c r="E6" s="73">
        <v>5</v>
      </c>
    </row>
    <row r="7" spans="1:5" s="246" customFormat="1" ht="15.95" customHeight="1" thickBot="1" x14ac:dyDescent="0.25">
      <c r="A7" s="82"/>
      <c r="B7" s="83" t="s">
        <v>130</v>
      </c>
      <c r="C7" s="84"/>
      <c r="D7" s="84"/>
      <c r="E7" s="84"/>
    </row>
    <row r="8" spans="1:5" s="181" customFormat="1" ht="12" customHeight="1" thickBot="1" x14ac:dyDescent="0.25">
      <c r="A8" s="71" t="s">
        <v>94</v>
      </c>
      <c r="B8" s="85" t="s">
        <v>450</v>
      </c>
      <c r="C8" s="127">
        <f>SUM(C9:C18)</f>
        <v>2000</v>
      </c>
      <c r="D8" s="127">
        <f>SUM(D9:D18)</f>
        <v>2000</v>
      </c>
      <c r="E8" s="127">
        <f>SUM(E9:E18)</f>
        <v>2000</v>
      </c>
    </row>
    <row r="9" spans="1:5" s="181" customFormat="1" ht="12" customHeight="1" x14ac:dyDescent="0.2">
      <c r="A9" s="237" t="s">
        <v>156</v>
      </c>
      <c r="B9" s="8" t="s">
        <v>280</v>
      </c>
      <c r="C9" s="170"/>
      <c r="D9" s="170"/>
      <c r="E9" s="170"/>
    </row>
    <row r="10" spans="1:5" s="181" customFormat="1" ht="12" customHeight="1" x14ac:dyDescent="0.2">
      <c r="A10" s="238" t="s">
        <v>157</v>
      </c>
      <c r="B10" s="6" t="s">
        <v>281</v>
      </c>
      <c r="C10" s="125">
        <v>2000</v>
      </c>
      <c r="D10" s="125">
        <v>2000</v>
      </c>
      <c r="E10" s="125">
        <v>2000</v>
      </c>
    </row>
    <row r="11" spans="1:5" s="181" customFormat="1" ht="12" customHeight="1" x14ac:dyDescent="0.2">
      <c r="A11" s="238" t="s">
        <v>158</v>
      </c>
      <c r="B11" s="6" t="s">
        <v>282</v>
      </c>
      <c r="C11" s="125"/>
      <c r="D11" s="125"/>
      <c r="E11" s="125"/>
    </row>
    <row r="12" spans="1:5" s="181" customFormat="1" ht="12" customHeight="1" x14ac:dyDescent="0.2">
      <c r="A12" s="238" t="s">
        <v>159</v>
      </c>
      <c r="B12" s="6" t="s">
        <v>283</v>
      </c>
      <c r="C12" s="125"/>
      <c r="D12" s="125"/>
      <c r="E12" s="125"/>
    </row>
    <row r="13" spans="1:5" s="181" customFormat="1" ht="12" customHeight="1" x14ac:dyDescent="0.2">
      <c r="A13" s="238" t="s">
        <v>176</v>
      </c>
      <c r="B13" s="6" t="s">
        <v>284</v>
      </c>
      <c r="C13" s="125"/>
      <c r="D13" s="125"/>
      <c r="E13" s="125"/>
    </row>
    <row r="14" spans="1:5" s="181" customFormat="1" ht="12" customHeight="1" x14ac:dyDescent="0.2">
      <c r="A14" s="238" t="s">
        <v>160</v>
      </c>
      <c r="B14" s="6" t="s">
        <v>451</v>
      </c>
      <c r="C14" s="125"/>
      <c r="D14" s="125"/>
      <c r="E14" s="125"/>
    </row>
    <row r="15" spans="1:5" s="181" customFormat="1" ht="12" customHeight="1" x14ac:dyDescent="0.2">
      <c r="A15" s="238" t="s">
        <v>161</v>
      </c>
      <c r="B15" s="5" t="s">
        <v>452</v>
      </c>
      <c r="C15" s="125"/>
      <c r="D15" s="125"/>
      <c r="E15" s="125"/>
    </row>
    <row r="16" spans="1:5" s="181" customFormat="1" ht="12" customHeight="1" x14ac:dyDescent="0.2">
      <c r="A16" s="238" t="s">
        <v>168</v>
      </c>
      <c r="B16" s="6" t="s">
        <v>287</v>
      </c>
      <c r="C16" s="171"/>
      <c r="D16" s="171"/>
      <c r="E16" s="171"/>
    </row>
    <row r="17" spans="1:5" s="247" customFormat="1" ht="12" customHeight="1" x14ac:dyDescent="0.2">
      <c r="A17" s="238" t="s">
        <v>169</v>
      </c>
      <c r="B17" s="6" t="s">
        <v>288</v>
      </c>
      <c r="C17" s="125"/>
      <c r="D17" s="125"/>
      <c r="E17" s="125"/>
    </row>
    <row r="18" spans="1:5" s="247" customFormat="1" ht="12" customHeight="1" thickBot="1" x14ac:dyDescent="0.25">
      <c r="A18" s="238" t="s">
        <v>170</v>
      </c>
      <c r="B18" s="5" t="s">
        <v>289</v>
      </c>
      <c r="C18" s="126"/>
      <c r="D18" s="126"/>
      <c r="E18" s="126"/>
    </row>
    <row r="19" spans="1:5" s="181" customFormat="1" ht="12" customHeight="1" thickBot="1" x14ac:dyDescent="0.25">
      <c r="A19" s="71" t="s">
        <v>95</v>
      </c>
      <c r="B19" s="85" t="s">
        <v>453</v>
      </c>
      <c r="C19" s="127">
        <f>SUM(C20:C22)</f>
        <v>0</v>
      </c>
      <c r="D19" s="127">
        <f>SUM(D20:D22)</f>
        <v>0</v>
      </c>
      <c r="E19" s="127">
        <f>SUM(E20:E22)</f>
        <v>0</v>
      </c>
    </row>
    <row r="20" spans="1:5" s="247" customFormat="1" ht="12" customHeight="1" x14ac:dyDescent="0.2">
      <c r="A20" s="238" t="s">
        <v>162</v>
      </c>
      <c r="B20" s="7" t="s">
        <v>255</v>
      </c>
      <c r="C20" s="125"/>
      <c r="D20" s="125"/>
      <c r="E20" s="125"/>
    </row>
    <row r="21" spans="1:5" s="247" customFormat="1" ht="12" customHeight="1" x14ac:dyDescent="0.2">
      <c r="A21" s="238" t="s">
        <v>163</v>
      </c>
      <c r="B21" s="6" t="s">
        <v>454</v>
      </c>
      <c r="C21" s="125"/>
      <c r="D21" s="125"/>
      <c r="E21" s="125"/>
    </row>
    <row r="22" spans="1:5" s="247" customFormat="1" ht="12" customHeight="1" x14ac:dyDescent="0.2">
      <c r="A22" s="238" t="s">
        <v>164</v>
      </c>
      <c r="B22" s="6" t="s">
        <v>455</v>
      </c>
      <c r="C22" s="125"/>
      <c r="D22" s="125"/>
      <c r="E22" s="125"/>
    </row>
    <row r="23" spans="1:5" s="247" customFormat="1" ht="12" customHeight="1" thickBot="1" x14ac:dyDescent="0.25">
      <c r="A23" s="238" t="s">
        <v>165</v>
      </c>
      <c r="B23" s="6" t="s">
        <v>88</v>
      </c>
      <c r="C23" s="125"/>
      <c r="D23" s="125"/>
      <c r="E23" s="125"/>
    </row>
    <row r="24" spans="1:5" s="247" customFormat="1" ht="12" customHeight="1" thickBot="1" x14ac:dyDescent="0.25">
      <c r="A24" s="74" t="s">
        <v>96</v>
      </c>
      <c r="B24" s="58" t="s">
        <v>192</v>
      </c>
      <c r="C24" s="154"/>
      <c r="D24" s="154"/>
      <c r="E24" s="154"/>
    </row>
    <row r="25" spans="1:5" s="247" customFormat="1" ht="12" customHeight="1" thickBot="1" x14ac:dyDescent="0.25">
      <c r="A25" s="74" t="s">
        <v>97</v>
      </c>
      <c r="B25" s="58" t="s">
        <v>456</v>
      </c>
      <c r="C25" s="127">
        <f>+C26+C27</f>
        <v>0</v>
      </c>
      <c r="D25" s="127">
        <f>+D26+D27</f>
        <v>0</v>
      </c>
      <c r="E25" s="127">
        <f>+E26+E27</f>
        <v>0</v>
      </c>
    </row>
    <row r="26" spans="1:5" s="247" customFormat="1" ht="12" customHeight="1" x14ac:dyDescent="0.2">
      <c r="A26" s="239" t="s">
        <v>265</v>
      </c>
      <c r="B26" s="240" t="s">
        <v>454</v>
      </c>
      <c r="C26" s="46"/>
      <c r="D26" s="46"/>
      <c r="E26" s="46"/>
    </row>
    <row r="27" spans="1:5" s="247" customFormat="1" ht="12" customHeight="1" x14ac:dyDescent="0.2">
      <c r="A27" s="239" t="s">
        <v>268</v>
      </c>
      <c r="B27" s="241" t="s">
        <v>457</v>
      </c>
      <c r="C27" s="128"/>
      <c r="D27" s="128"/>
      <c r="E27" s="128"/>
    </row>
    <row r="28" spans="1:5" s="247" customFormat="1" ht="12" customHeight="1" thickBot="1" x14ac:dyDescent="0.25">
      <c r="A28" s="238" t="s">
        <v>269</v>
      </c>
      <c r="B28" s="242" t="s">
        <v>458</v>
      </c>
      <c r="C28" s="49"/>
      <c r="D28" s="49"/>
      <c r="E28" s="49"/>
    </row>
    <row r="29" spans="1:5" s="247" customFormat="1" ht="12" customHeight="1" thickBot="1" x14ac:dyDescent="0.25">
      <c r="A29" s="74" t="s">
        <v>98</v>
      </c>
      <c r="B29" s="58" t="s">
        <v>459</v>
      </c>
      <c r="C29" s="127">
        <f>+C30+C31+C32</f>
        <v>0</v>
      </c>
      <c r="D29" s="127">
        <f>+D30+D31+D32</f>
        <v>0</v>
      </c>
      <c r="E29" s="127">
        <f>+E30+E31+E32</f>
        <v>0</v>
      </c>
    </row>
    <row r="30" spans="1:5" s="247" customFormat="1" ht="12" customHeight="1" x14ac:dyDescent="0.2">
      <c r="A30" s="239" t="s">
        <v>149</v>
      </c>
      <c r="B30" s="240" t="s">
        <v>294</v>
      </c>
      <c r="C30" s="46"/>
      <c r="D30" s="46"/>
      <c r="E30" s="46"/>
    </row>
    <row r="31" spans="1:5" s="247" customFormat="1" ht="12" customHeight="1" x14ac:dyDescent="0.2">
      <c r="A31" s="239" t="s">
        <v>150</v>
      </c>
      <c r="B31" s="241" t="s">
        <v>295</v>
      </c>
      <c r="C31" s="128"/>
      <c r="D31" s="128"/>
      <c r="E31" s="128"/>
    </row>
    <row r="32" spans="1:5" s="247" customFormat="1" ht="12" customHeight="1" thickBot="1" x14ac:dyDescent="0.25">
      <c r="A32" s="238" t="s">
        <v>151</v>
      </c>
      <c r="B32" s="61" t="s">
        <v>296</v>
      </c>
      <c r="C32" s="49"/>
      <c r="D32" s="49"/>
      <c r="E32" s="49"/>
    </row>
    <row r="33" spans="1:5" s="181" customFormat="1" ht="12" customHeight="1" thickBot="1" x14ac:dyDescent="0.25">
      <c r="A33" s="74" t="s">
        <v>99</v>
      </c>
      <c r="B33" s="58" t="s">
        <v>408</v>
      </c>
      <c r="C33" s="154"/>
      <c r="D33" s="154"/>
      <c r="E33" s="154"/>
    </row>
    <row r="34" spans="1:5" s="181" customFormat="1" ht="12" customHeight="1" thickBot="1" x14ac:dyDescent="0.25">
      <c r="A34" s="74" t="s">
        <v>100</v>
      </c>
      <c r="B34" s="58" t="s">
        <v>460</v>
      </c>
      <c r="C34" s="172"/>
      <c r="D34" s="172"/>
      <c r="E34" s="172"/>
    </row>
    <row r="35" spans="1:5" s="181" customFormat="1" ht="12" customHeight="1" thickBot="1" x14ac:dyDescent="0.25">
      <c r="A35" s="71" t="s">
        <v>101</v>
      </c>
      <c r="B35" s="58" t="s">
        <v>461</v>
      </c>
      <c r="C35" s="173">
        <f>+C8+C19+C24+C25+C29+C33+C34</f>
        <v>2000</v>
      </c>
      <c r="D35" s="173">
        <f>+D8+D19+D24+D25+D29+D33+D34</f>
        <v>2000</v>
      </c>
      <c r="E35" s="173">
        <f>+E8+E19+E24+E25+E29+E33+E34</f>
        <v>2000</v>
      </c>
    </row>
    <row r="36" spans="1:5" s="181" customFormat="1" ht="12" customHeight="1" thickBot="1" x14ac:dyDescent="0.25">
      <c r="A36" s="86" t="s">
        <v>102</v>
      </c>
      <c r="B36" s="58" t="s">
        <v>462</v>
      </c>
      <c r="C36" s="173">
        <f>+C37+C38+C39</f>
        <v>342</v>
      </c>
      <c r="D36" s="173">
        <f>+D37+D38+D39</f>
        <v>342</v>
      </c>
      <c r="E36" s="173">
        <f>+E37+E38+E39</f>
        <v>342</v>
      </c>
    </row>
    <row r="37" spans="1:5" s="181" customFormat="1" ht="12" customHeight="1" x14ac:dyDescent="0.2">
      <c r="A37" s="239" t="s">
        <v>463</v>
      </c>
      <c r="B37" s="240" t="s">
        <v>233</v>
      </c>
      <c r="C37" s="46"/>
      <c r="D37" s="46"/>
      <c r="E37" s="46"/>
    </row>
    <row r="38" spans="1:5" s="181" customFormat="1" ht="12" customHeight="1" x14ac:dyDescent="0.2">
      <c r="A38" s="239" t="s">
        <v>464</v>
      </c>
      <c r="B38" s="241" t="s">
        <v>89</v>
      </c>
      <c r="C38" s="128"/>
      <c r="D38" s="128"/>
      <c r="E38" s="128"/>
    </row>
    <row r="39" spans="1:5" s="247" customFormat="1" ht="12" customHeight="1" thickBot="1" x14ac:dyDescent="0.25">
      <c r="A39" s="238" t="s">
        <v>465</v>
      </c>
      <c r="B39" s="61" t="s">
        <v>551</v>
      </c>
      <c r="C39" s="469">
        <v>342</v>
      </c>
      <c r="D39" s="469">
        <v>342</v>
      </c>
      <c r="E39" s="469">
        <v>342</v>
      </c>
    </row>
    <row r="40" spans="1:5" s="247" customFormat="1" ht="15" customHeight="1" thickBot="1" x14ac:dyDescent="0.25">
      <c r="A40" s="86" t="s">
        <v>103</v>
      </c>
      <c r="B40" s="87" t="s">
        <v>467</v>
      </c>
      <c r="C40" s="176">
        <f>+C35+C36</f>
        <v>2342</v>
      </c>
      <c r="D40" s="176">
        <f>+D35+D36</f>
        <v>2342</v>
      </c>
      <c r="E40" s="176">
        <f>+E35+E36</f>
        <v>2342</v>
      </c>
    </row>
    <row r="41" spans="1:5" s="247" customFormat="1" ht="15" customHeight="1" x14ac:dyDescent="0.2">
      <c r="A41" s="88"/>
      <c r="B41" s="89"/>
      <c r="C41" s="174"/>
      <c r="D41" s="174"/>
      <c r="E41" s="174"/>
    </row>
    <row r="42" spans="1:5" ht="13.5" thickBot="1" x14ac:dyDescent="0.25">
      <c r="A42" s="90"/>
      <c r="B42" s="91"/>
      <c r="C42" s="175"/>
      <c r="D42" s="175"/>
      <c r="E42" s="175"/>
    </row>
    <row r="43" spans="1:5" s="246" customFormat="1" ht="16.5" customHeight="1" thickBot="1" x14ac:dyDescent="0.25">
      <c r="A43" s="92"/>
      <c r="B43" s="93" t="s">
        <v>131</v>
      </c>
      <c r="C43" s="176"/>
      <c r="D43" s="176"/>
      <c r="E43" s="176"/>
    </row>
    <row r="44" spans="1:5" s="248" customFormat="1" ht="12" customHeight="1" thickBot="1" x14ac:dyDescent="0.25">
      <c r="A44" s="74" t="s">
        <v>94</v>
      </c>
      <c r="B44" s="58" t="s">
        <v>468</v>
      </c>
      <c r="C44" s="127">
        <f>SUM(C45:C49)</f>
        <v>2342</v>
      </c>
      <c r="D44" s="127">
        <f>SUM(D45:D49)</f>
        <v>2342</v>
      </c>
      <c r="E44" s="127">
        <f>SUM(E45:E49)</f>
        <v>2342</v>
      </c>
    </row>
    <row r="45" spans="1:5" ht="12" customHeight="1" x14ac:dyDescent="0.2">
      <c r="A45" s="238" t="s">
        <v>156</v>
      </c>
      <c r="B45" s="7" t="s">
        <v>124</v>
      </c>
      <c r="C45" s="46">
        <v>1844</v>
      </c>
      <c r="D45" s="46">
        <v>1844</v>
      </c>
      <c r="E45" s="46">
        <v>1844</v>
      </c>
    </row>
    <row r="46" spans="1:5" ht="12" customHeight="1" x14ac:dyDescent="0.2">
      <c r="A46" s="238" t="s">
        <v>157</v>
      </c>
      <c r="B46" s="6" t="s">
        <v>201</v>
      </c>
      <c r="C46" s="48">
        <v>498</v>
      </c>
      <c r="D46" s="48">
        <v>498</v>
      </c>
      <c r="E46" s="48">
        <v>498</v>
      </c>
    </row>
    <row r="47" spans="1:5" ht="12" customHeight="1" x14ac:dyDescent="0.2">
      <c r="A47" s="238" t="s">
        <v>158</v>
      </c>
      <c r="B47" s="6" t="s">
        <v>175</v>
      </c>
      <c r="C47" s="48"/>
      <c r="D47" s="48"/>
      <c r="E47" s="48"/>
    </row>
    <row r="48" spans="1:5" ht="12" customHeight="1" x14ac:dyDescent="0.2">
      <c r="A48" s="238" t="s">
        <v>159</v>
      </c>
      <c r="B48" s="6" t="s">
        <v>202</v>
      </c>
      <c r="C48" s="48"/>
      <c r="D48" s="48"/>
      <c r="E48" s="48"/>
    </row>
    <row r="49" spans="1:5" ht="12" customHeight="1" thickBot="1" x14ac:dyDescent="0.25">
      <c r="A49" s="238" t="s">
        <v>176</v>
      </c>
      <c r="B49" s="6" t="s">
        <v>203</v>
      </c>
      <c r="C49" s="48"/>
      <c r="D49" s="48"/>
      <c r="E49" s="48"/>
    </row>
    <row r="50" spans="1:5" ht="12" customHeight="1" thickBot="1" x14ac:dyDescent="0.25">
      <c r="A50" s="74" t="s">
        <v>95</v>
      </c>
      <c r="B50" s="58" t="s">
        <v>469</v>
      </c>
      <c r="C50" s="127">
        <f>SUM(C51:C53)</f>
        <v>0</v>
      </c>
      <c r="D50" s="127">
        <f>SUM(D51:D53)</f>
        <v>0</v>
      </c>
      <c r="E50" s="127">
        <f>SUM(E51:E53)</f>
        <v>0</v>
      </c>
    </row>
    <row r="51" spans="1:5" s="248" customFormat="1" ht="12" customHeight="1" x14ac:dyDescent="0.2">
      <c r="A51" s="238" t="s">
        <v>162</v>
      </c>
      <c r="B51" s="7" t="s">
        <v>223</v>
      </c>
      <c r="C51" s="46"/>
      <c r="D51" s="46"/>
      <c r="E51" s="46"/>
    </row>
    <row r="52" spans="1:5" ht="12" customHeight="1" x14ac:dyDescent="0.2">
      <c r="A52" s="238" t="s">
        <v>163</v>
      </c>
      <c r="B52" s="6" t="s">
        <v>205</v>
      </c>
      <c r="C52" s="48"/>
      <c r="D52" s="48"/>
      <c r="E52" s="48"/>
    </row>
    <row r="53" spans="1:5" ht="12" customHeight="1" x14ac:dyDescent="0.2">
      <c r="A53" s="238" t="s">
        <v>164</v>
      </c>
      <c r="B53" s="6" t="s">
        <v>132</v>
      </c>
      <c r="C53" s="48"/>
      <c r="D53" s="48"/>
      <c r="E53" s="48"/>
    </row>
    <row r="54" spans="1:5" ht="12" customHeight="1" thickBot="1" x14ac:dyDescent="0.25">
      <c r="A54" s="826" t="s">
        <v>165</v>
      </c>
      <c r="B54" s="10" t="s">
        <v>90</v>
      </c>
      <c r="C54" s="827"/>
      <c r="D54" s="827"/>
      <c r="E54" s="827"/>
    </row>
    <row r="55" spans="1:5" ht="12" customHeight="1" thickBot="1" x14ac:dyDescent="0.25">
      <c r="A55" s="828" t="s">
        <v>97</v>
      </c>
      <c r="B55" s="58" t="s">
        <v>771</v>
      </c>
      <c r="C55" s="829"/>
      <c r="D55" s="829"/>
      <c r="E55" s="154"/>
    </row>
    <row r="56" spans="1:5" ht="15" customHeight="1" thickBot="1" x14ac:dyDescent="0.25">
      <c r="A56" s="74" t="s">
        <v>96</v>
      </c>
      <c r="B56" s="94" t="s">
        <v>470</v>
      </c>
      <c r="C56" s="177">
        <f>+C44+C50</f>
        <v>2342</v>
      </c>
      <c r="D56" s="177">
        <f>+D44+D50</f>
        <v>2342</v>
      </c>
      <c r="E56" s="177">
        <f>+E44+E50+E55</f>
        <v>2342</v>
      </c>
    </row>
    <row r="57" spans="1:5" ht="13.5" thickBot="1" x14ac:dyDescent="0.25">
      <c r="C57" s="178"/>
      <c r="D57" s="178"/>
      <c r="E57" s="178"/>
    </row>
    <row r="58" spans="1:5" ht="15" customHeight="1" thickBot="1" x14ac:dyDescent="0.25">
      <c r="A58" s="97" t="s">
        <v>218</v>
      </c>
      <c r="B58" s="98"/>
      <c r="C58" s="56"/>
      <c r="D58" s="56"/>
      <c r="E58" s="56"/>
    </row>
    <row r="59" spans="1:5" ht="14.25" customHeight="1" thickBot="1" x14ac:dyDescent="0.25">
      <c r="A59" s="97" t="s">
        <v>219</v>
      </c>
      <c r="B59" s="98"/>
      <c r="C59" s="56"/>
      <c r="D59" s="56"/>
      <c r="E59" s="56"/>
    </row>
    <row r="62" spans="1:5" x14ac:dyDescent="0.2">
      <c r="A62" s="987" t="s">
        <v>857</v>
      </c>
      <c r="B62" s="987"/>
      <c r="C62" s="987"/>
      <c r="D62" s="987"/>
    </row>
  </sheetData>
  <sheetProtection formatCells="0"/>
  <mergeCells count="1">
    <mergeCell ref="A62:D62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0"/>
  <sheetViews>
    <sheetView topLeftCell="A31" workbookViewId="0">
      <selection activeCell="E4" sqref="E4:E5"/>
    </sheetView>
  </sheetViews>
  <sheetFormatPr defaultRowHeight="12.75" x14ac:dyDescent="0.2"/>
  <cols>
    <col min="1" max="1" width="25" customWidth="1"/>
    <col min="2" max="2" width="57.5" customWidth="1"/>
    <col min="3" max="3" width="15.33203125" customWidth="1"/>
  </cols>
  <sheetData>
    <row r="1" spans="1:4" ht="16.5" thickBot="1" x14ac:dyDescent="0.25">
      <c r="A1" s="75"/>
      <c r="B1" s="77"/>
      <c r="C1" s="243" t="s">
        <v>763</v>
      </c>
      <c r="D1" s="76"/>
    </row>
    <row r="2" spans="1:4" ht="22.5" customHeight="1" x14ac:dyDescent="0.2">
      <c r="A2" s="195" t="s">
        <v>216</v>
      </c>
      <c r="B2" s="164" t="s">
        <v>484</v>
      </c>
      <c r="C2" s="179" t="s">
        <v>135</v>
      </c>
      <c r="D2" s="244"/>
    </row>
    <row r="3" spans="1:4" ht="16.5" customHeight="1" thickBot="1" x14ac:dyDescent="0.25">
      <c r="A3" s="236" t="s">
        <v>215</v>
      </c>
      <c r="B3" s="165" t="s">
        <v>744</v>
      </c>
      <c r="C3" s="180" t="s">
        <v>136</v>
      </c>
      <c r="D3" s="244"/>
    </row>
    <row r="4" spans="1:4" ht="14.25" thickBot="1" x14ac:dyDescent="0.3">
      <c r="A4" s="78"/>
      <c r="B4" s="78"/>
      <c r="C4" s="79" t="s">
        <v>127</v>
      </c>
      <c r="D4" s="245"/>
    </row>
    <row r="5" spans="1:4" ht="18" customHeight="1" thickBot="1" x14ac:dyDescent="0.25">
      <c r="A5" s="196" t="s">
        <v>217</v>
      </c>
      <c r="B5" s="80" t="s">
        <v>128</v>
      </c>
      <c r="C5" s="81" t="s">
        <v>129</v>
      </c>
      <c r="D5" s="96"/>
    </row>
    <row r="6" spans="1:4" ht="12.75" customHeight="1" thickBot="1" x14ac:dyDescent="0.25">
      <c r="A6" s="71">
        <v>1</v>
      </c>
      <c r="B6" s="72">
        <v>2</v>
      </c>
      <c r="C6" s="73">
        <v>3</v>
      </c>
      <c r="D6" s="246"/>
    </row>
    <row r="7" spans="1:4" ht="13.5" customHeight="1" thickBot="1" x14ac:dyDescent="0.25">
      <c r="A7" s="82"/>
      <c r="B7" s="83" t="s">
        <v>130</v>
      </c>
      <c r="C7" s="84"/>
      <c r="D7" s="246"/>
    </row>
    <row r="8" spans="1:4" ht="12" customHeight="1" thickBot="1" x14ac:dyDescent="0.25">
      <c r="A8" s="71" t="s">
        <v>94</v>
      </c>
      <c r="B8" s="85" t="s">
        <v>450</v>
      </c>
      <c r="C8" s="127">
        <f>SUM(C9:C18)</f>
        <v>0</v>
      </c>
      <c r="D8" s="181"/>
    </row>
    <row r="9" spans="1:4" ht="9.75" customHeight="1" x14ac:dyDescent="0.2">
      <c r="A9" s="237" t="s">
        <v>156</v>
      </c>
      <c r="B9" s="8" t="s">
        <v>280</v>
      </c>
      <c r="C9" s="170"/>
      <c r="D9" s="181"/>
    </row>
    <row r="10" spans="1:4" ht="11.25" customHeight="1" x14ac:dyDescent="0.2">
      <c r="A10" s="238" t="s">
        <v>157</v>
      </c>
      <c r="B10" s="6" t="s">
        <v>281</v>
      </c>
      <c r="C10" s="125"/>
      <c r="D10" s="181"/>
    </row>
    <row r="11" spans="1:4" ht="9.75" customHeight="1" x14ac:dyDescent="0.2">
      <c r="A11" s="238" t="s">
        <v>158</v>
      </c>
      <c r="B11" s="6" t="s">
        <v>282</v>
      </c>
      <c r="C11" s="125"/>
      <c r="D11" s="181"/>
    </row>
    <row r="12" spans="1:4" ht="11.25" customHeight="1" x14ac:dyDescent="0.2">
      <c r="A12" s="238" t="s">
        <v>159</v>
      </c>
      <c r="B12" s="6" t="s">
        <v>283</v>
      </c>
      <c r="C12" s="125"/>
      <c r="D12" s="181"/>
    </row>
    <row r="13" spans="1:4" ht="11.25" customHeight="1" x14ac:dyDescent="0.2">
      <c r="A13" s="238" t="s">
        <v>176</v>
      </c>
      <c r="B13" s="6" t="s">
        <v>284</v>
      </c>
      <c r="C13" s="125"/>
      <c r="D13" s="181"/>
    </row>
    <row r="14" spans="1:4" ht="11.25" customHeight="1" x14ac:dyDescent="0.2">
      <c r="A14" s="238" t="s">
        <v>160</v>
      </c>
      <c r="B14" s="6" t="s">
        <v>451</v>
      </c>
      <c r="C14" s="125"/>
      <c r="D14" s="181"/>
    </row>
    <row r="15" spans="1:4" ht="11.25" customHeight="1" x14ac:dyDescent="0.2">
      <c r="A15" s="238" t="s">
        <v>161</v>
      </c>
      <c r="B15" s="5" t="s">
        <v>452</v>
      </c>
      <c r="C15" s="125"/>
      <c r="D15" s="181"/>
    </row>
    <row r="16" spans="1:4" ht="10.5" customHeight="1" x14ac:dyDescent="0.2">
      <c r="A16" s="238" t="s">
        <v>168</v>
      </c>
      <c r="B16" s="6" t="s">
        <v>287</v>
      </c>
      <c r="C16" s="171"/>
      <c r="D16" s="181"/>
    </row>
    <row r="17" spans="1:4" ht="10.5" customHeight="1" x14ac:dyDescent="0.2">
      <c r="A17" s="238" t="s">
        <v>169</v>
      </c>
      <c r="B17" s="6" t="s">
        <v>288</v>
      </c>
      <c r="C17" s="125"/>
      <c r="D17" s="247"/>
    </row>
    <row r="18" spans="1:4" ht="14.25" customHeight="1" thickBot="1" x14ac:dyDescent="0.25">
      <c r="A18" s="238" t="s">
        <v>170</v>
      </c>
      <c r="B18" s="5" t="s">
        <v>289</v>
      </c>
      <c r="C18" s="126"/>
      <c r="D18" s="247"/>
    </row>
    <row r="19" spans="1:4" ht="21" customHeight="1" thickBot="1" x14ac:dyDescent="0.25">
      <c r="A19" s="71" t="s">
        <v>95</v>
      </c>
      <c r="B19" s="85" t="s">
        <v>453</v>
      </c>
      <c r="C19" s="127">
        <f>SUM(C20:C22)</f>
        <v>0</v>
      </c>
      <c r="D19" s="181"/>
    </row>
    <row r="20" spans="1:4" ht="11.25" customHeight="1" x14ac:dyDescent="0.2">
      <c r="A20" s="238" t="s">
        <v>162</v>
      </c>
      <c r="B20" s="7" t="s">
        <v>255</v>
      </c>
      <c r="C20" s="125"/>
      <c r="D20" s="247"/>
    </row>
    <row r="21" spans="1:4" ht="12.75" customHeight="1" x14ac:dyDescent="0.2">
      <c r="A21" s="238" t="s">
        <v>163</v>
      </c>
      <c r="B21" s="6" t="s">
        <v>454</v>
      </c>
      <c r="C21" s="125"/>
      <c r="D21" s="247"/>
    </row>
    <row r="22" spans="1:4" ht="10.5" customHeight="1" x14ac:dyDescent="0.2">
      <c r="A22" s="238" t="s">
        <v>164</v>
      </c>
      <c r="B22" s="6" t="s">
        <v>455</v>
      </c>
      <c r="C22" s="125"/>
      <c r="D22" s="247"/>
    </row>
    <row r="23" spans="1:4" ht="12.75" customHeight="1" thickBot="1" x14ac:dyDescent="0.25">
      <c r="A23" s="238" t="s">
        <v>165</v>
      </c>
      <c r="B23" s="6" t="s">
        <v>88</v>
      </c>
      <c r="C23" s="125"/>
      <c r="D23" s="247"/>
    </row>
    <row r="24" spans="1:4" ht="12.75" customHeight="1" thickBot="1" x14ac:dyDescent="0.25">
      <c r="A24" s="74" t="s">
        <v>96</v>
      </c>
      <c r="B24" s="58" t="s">
        <v>192</v>
      </c>
      <c r="C24" s="154"/>
      <c r="D24" s="247"/>
    </row>
    <row r="25" spans="1:4" ht="21.75" customHeight="1" thickBot="1" x14ac:dyDescent="0.25">
      <c r="A25" s="74" t="s">
        <v>97</v>
      </c>
      <c r="B25" s="58" t="s">
        <v>456</v>
      </c>
      <c r="C25" s="127">
        <f>+C26+C27</f>
        <v>0</v>
      </c>
      <c r="D25" s="247"/>
    </row>
    <row r="26" spans="1:4" ht="13.5" customHeight="1" x14ac:dyDescent="0.2">
      <c r="A26" s="239" t="s">
        <v>265</v>
      </c>
      <c r="B26" s="240" t="s">
        <v>454</v>
      </c>
      <c r="C26" s="46"/>
      <c r="D26" s="247"/>
    </row>
    <row r="27" spans="1:4" ht="10.5" customHeight="1" x14ac:dyDescent="0.2">
      <c r="A27" s="239" t="s">
        <v>268</v>
      </c>
      <c r="B27" s="241" t="s">
        <v>457</v>
      </c>
      <c r="C27" s="128"/>
      <c r="D27" s="247"/>
    </row>
    <row r="28" spans="1:4" ht="14.25" customHeight="1" thickBot="1" x14ac:dyDescent="0.25">
      <c r="A28" s="238" t="s">
        <v>269</v>
      </c>
      <c r="B28" s="242" t="s">
        <v>458</v>
      </c>
      <c r="C28" s="49"/>
      <c r="D28" s="247"/>
    </row>
    <row r="29" spans="1:4" ht="13.5" customHeight="1" thickBot="1" x14ac:dyDescent="0.25">
      <c r="A29" s="74" t="s">
        <v>98</v>
      </c>
      <c r="B29" s="58" t="s">
        <v>459</v>
      </c>
      <c r="C29" s="127">
        <f>+C30+C31+C32</f>
        <v>0</v>
      </c>
      <c r="D29" s="247"/>
    </row>
    <row r="30" spans="1:4" ht="11.25" customHeight="1" x14ac:dyDescent="0.2">
      <c r="A30" s="239" t="s">
        <v>149</v>
      </c>
      <c r="B30" s="240" t="s">
        <v>294</v>
      </c>
      <c r="C30" s="46"/>
      <c r="D30" s="247"/>
    </row>
    <row r="31" spans="1:4" ht="11.25" customHeight="1" x14ac:dyDescent="0.2">
      <c r="A31" s="239" t="s">
        <v>150</v>
      </c>
      <c r="B31" s="241" t="s">
        <v>295</v>
      </c>
      <c r="C31" s="128"/>
      <c r="D31" s="247"/>
    </row>
    <row r="32" spans="1:4" ht="13.5" customHeight="1" thickBot="1" x14ac:dyDescent="0.25">
      <c r="A32" s="238" t="s">
        <v>151</v>
      </c>
      <c r="B32" s="61" t="s">
        <v>296</v>
      </c>
      <c r="C32" s="49"/>
      <c r="D32" s="247"/>
    </row>
    <row r="33" spans="1:4" ht="11.25" customHeight="1" thickBot="1" x14ac:dyDescent="0.25">
      <c r="A33" s="74" t="s">
        <v>99</v>
      </c>
      <c r="B33" s="58" t="s">
        <v>408</v>
      </c>
      <c r="C33" s="154"/>
      <c r="D33" s="181"/>
    </row>
    <row r="34" spans="1:4" ht="12.75" customHeight="1" thickBot="1" x14ac:dyDescent="0.25">
      <c r="A34" s="74" t="s">
        <v>100</v>
      </c>
      <c r="B34" s="58" t="s">
        <v>460</v>
      </c>
      <c r="C34" s="172"/>
      <c r="D34" s="181"/>
    </row>
    <row r="35" spans="1:4" ht="12" customHeight="1" thickBot="1" x14ac:dyDescent="0.25">
      <c r="A35" s="71" t="s">
        <v>101</v>
      </c>
      <c r="B35" s="58" t="s">
        <v>461</v>
      </c>
      <c r="C35" s="173">
        <f>+C8+C19+C24+C25+C29+C33+C34</f>
        <v>0</v>
      </c>
      <c r="D35" s="181"/>
    </row>
    <row r="36" spans="1:4" ht="12.75" customHeight="1" thickBot="1" x14ac:dyDescent="0.25">
      <c r="A36" s="86" t="s">
        <v>102</v>
      </c>
      <c r="B36" s="58" t="s">
        <v>462</v>
      </c>
      <c r="C36" s="173">
        <f>+C37+C38+C39</f>
        <v>0</v>
      </c>
      <c r="D36" s="181"/>
    </row>
    <row r="37" spans="1:4" ht="12" customHeight="1" x14ac:dyDescent="0.2">
      <c r="A37" s="239" t="s">
        <v>463</v>
      </c>
      <c r="B37" s="240" t="s">
        <v>233</v>
      </c>
      <c r="C37" s="46"/>
      <c r="D37" s="181"/>
    </row>
    <row r="38" spans="1:4" ht="12" customHeight="1" x14ac:dyDescent="0.2">
      <c r="A38" s="239" t="s">
        <v>464</v>
      </c>
      <c r="B38" s="241" t="s">
        <v>89</v>
      </c>
      <c r="C38" s="128"/>
      <c r="D38" s="181"/>
    </row>
    <row r="39" spans="1:4" ht="12.75" customHeight="1" thickBot="1" x14ac:dyDescent="0.25">
      <c r="A39" s="238" t="s">
        <v>465</v>
      </c>
      <c r="B39" s="61" t="s">
        <v>466</v>
      </c>
      <c r="C39" s="49"/>
      <c r="D39" s="247"/>
    </row>
    <row r="40" spans="1:4" ht="12.75" customHeight="1" thickBot="1" x14ac:dyDescent="0.25">
      <c r="A40" s="86" t="s">
        <v>103</v>
      </c>
      <c r="B40" s="87" t="s">
        <v>467</v>
      </c>
      <c r="C40" s="176">
        <f>+C35+C36</f>
        <v>0</v>
      </c>
      <c r="D40" s="247"/>
    </row>
    <row r="41" spans="1:4" ht="15.75" thickBot="1" x14ac:dyDescent="0.25">
      <c r="A41" s="88"/>
      <c r="B41" s="89"/>
      <c r="C41" s="174"/>
      <c r="D41" s="247"/>
    </row>
    <row r="42" spans="1:4" ht="12" customHeight="1" thickBot="1" x14ac:dyDescent="0.25">
      <c r="A42" s="92"/>
      <c r="B42" s="93" t="s">
        <v>131</v>
      </c>
      <c r="C42" s="176"/>
      <c r="D42" s="246"/>
    </row>
    <row r="43" spans="1:4" ht="10.5" customHeight="1" thickBot="1" x14ac:dyDescent="0.25">
      <c r="A43" s="74" t="s">
        <v>94</v>
      </c>
      <c r="B43" s="58" t="s">
        <v>468</v>
      </c>
      <c r="C43" s="127">
        <f>SUM(C44:C48)</f>
        <v>0</v>
      </c>
      <c r="D43" s="248"/>
    </row>
    <row r="44" spans="1:4" ht="11.25" customHeight="1" x14ac:dyDescent="0.2">
      <c r="A44" s="238" t="s">
        <v>156</v>
      </c>
      <c r="B44" s="7" t="s">
        <v>124</v>
      </c>
      <c r="C44" s="46"/>
      <c r="D44" s="96"/>
    </row>
    <row r="45" spans="1:4" ht="10.5" customHeight="1" x14ac:dyDescent="0.2">
      <c r="A45" s="238" t="s">
        <v>157</v>
      </c>
      <c r="B45" s="6" t="s">
        <v>201</v>
      </c>
      <c r="C45" s="48"/>
      <c r="D45" s="96"/>
    </row>
    <row r="46" spans="1:4" ht="12.75" customHeight="1" x14ac:dyDescent="0.2">
      <c r="A46" s="238" t="s">
        <v>158</v>
      </c>
      <c r="B46" s="6" t="s">
        <v>175</v>
      </c>
      <c r="C46" s="48"/>
      <c r="D46" s="96"/>
    </row>
    <row r="47" spans="1:4" ht="11.25" customHeight="1" x14ac:dyDescent="0.2">
      <c r="A47" s="238" t="s">
        <v>159</v>
      </c>
      <c r="B47" s="6" t="s">
        <v>202</v>
      </c>
      <c r="C47" s="48"/>
      <c r="D47" s="96"/>
    </row>
    <row r="48" spans="1:4" ht="12.75" customHeight="1" thickBot="1" x14ac:dyDescent="0.25">
      <c r="A48" s="238" t="s">
        <v>176</v>
      </c>
      <c r="B48" s="6" t="s">
        <v>203</v>
      </c>
      <c r="C48" s="48"/>
      <c r="D48" s="96"/>
    </row>
    <row r="49" spans="1:4" ht="12" customHeight="1" thickBot="1" x14ac:dyDescent="0.25">
      <c r="A49" s="74" t="s">
        <v>95</v>
      </c>
      <c r="B49" s="58" t="s">
        <v>469</v>
      </c>
      <c r="C49" s="127">
        <f>SUM(C50:C52)</f>
        <v>0</v>
      </c>
      <c r="D49" s="96"/>
    </row>
    <row r="50" spans="1:4" ht="10.5" customHeight="1" x14ac:dyDescent="0.2">
      <c r="A50" s="238" t="s">
        <v>162</v>
      </c>
      <c r="B50" s="7" t="s">
        <v>223</v>
      </c>
      <c r="C50" s="46"/>
      <c r="D50" s="248"/>
    </row>
    <row r="51" spans="1:4" ht="12" customHeight="1" x14ac:dyDescent="0.2">
      <c r="A51" s="238" t="s">
        <v>163</v>
      </c>
      <c r="B51" s="6" t="s">
        <v>205</v>
      </c>
      <c r="C51" s="48"/>
      <c r="D51" s="96"/>
    </row>
    <row r="52" spans="1:4" ht="12" customHeight="1" x14ac:dyDescent="0.2">
      <c r="A52" s="238" t="s">
        <v>164</v>
      </c>
      <c r="B52" s="6" t="s">
        <v>132</v>
      </c>
      <c r="C52" s="48"/>
      <c r="D52" s="96"/>
    </row>
    <row r="53" spans="1:4" ht="12.75" customHeight="1" thickBot="1" x14ac:dyDescent="0.25">
      <c r="A53" s="238" t="s">
        <v>165</v>
      </c>
      <c r="B53" s="6" t="s">
        <v>90</v>
      </c>
      <c r="C53" s="48"/>
      <c r="D53" s="96"/>
    </row>
    <row r="54" spans="1:4" ht="13.5" customHeight="1" thickBot="1" x14ac:dyDescent="0.25">
      <c r="A54" s="74" t="s">
        <v>96</v>
      </c>
      <c r="B54" s="94" t="s">
        <v>470</v>
      </c>
      <c r="C54" s="177">
        <f>+C43+C49</f>
        <v>0</v>
      </c>
      <c r="D54" s="96"/>
    </row>
    <row r="55" spans="1:4" ht="13.5" thickBot="1" x14ac:dyDescent="0.25">
      <c r="A55" s="95"/>
      <c r="B55" s="96"/>
      <c r="C55" s="178"/>
      <c r="D55" s="96"/>
    </row>
    <row r="56" spans="1:4" ht="13.5" thickBot="1" x14ac:dyDescent="0.25">
      <c r="A56" s="97" t="s">
        <v>218</v>
      </c>
      <c r="B56" s="98"/>
      <c r="C56" s="56"/>
      <c r="D56" s="96"/>
    </row>
    <row r="57" spans="1:4" ht="13.5" thickBot="1" x14ac:dyDescent="0.25">
      <c r="A57" s="97" t="s">
        <v>219</v>
      </c>
      <c r="B57" s="98"/>
      <c r="C57" s="56"/>
      <c r="D57" s="96"/>
    </row>
    <row r="58" spans="1:4" x14ac:dyDescent="0.2">
      <c r="A58" s="95"/>
      <c r="B58" s="96"/>
      <c r="C58" s="96"/>
      <c r="D58" s="96"/>
    </row>
    <row r="59" spans="1:4" x14ac:dyDescent="0.2">
      <c r="A59" s="95"/>
      <c r="B59" s="96"/>
      <c r="C59" s="96"/>
      <c r="D59" s="96"/>
    </row>
    <row r="60" spans="1:4" x14ac:dyDescent="0.2">
      <c r="A60" s="95"/>
      <c r="B60" s="96"/>
      <c r="C60" s="96"/>
      <c r="D60" s="96"/>
    </row>
  </sheetData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4"/>
  <sheetViews>
    <sheetView topLeftCell="A37" zoomScaleNormal="100" workbookViewId="0">
      <selection activeCell="A64" sqref="A64:D64"/>
    </sheetView>
  </sheetViews>
  <sheetFormatPr defaultRowHeight="12.75" x14ac:dyDescent="0.2"/>
  <cols>
    <col min="1" max="1" width="12.33203125" style="95" customWidth="1"/>
    <col min="2" max="2" width="62.1640625" style="96" customWidth="1"/>
    <col min="3" max="3" width="12.33203125" style="96" customWidth="1"/>
    <col min="4" max="4" width="14" style="96" customWidth="1"/>
    <col min="5" max="5" width="13" style="96" customWidth="1"/>
    <col min="6" max="16384" width="9.33203125" style="96"/>
  </cols>
  <sheetData>
    <row r="1" spans="1:5" s="76" customFormat="1" ht="21" customHeight="1" thickBot="1" x14ac:dyDescent="0.25">
      <c r="A1" s="75"/>
      <c r="B1" s="77"/>
      <c r="C1" s="243" t="s">
        <v>752</v>
      </c>
    </row>
    <row r="2" spans="1:5" s="244" customFormat="1" ht="25.5" customHeight="1" x14ac:dyDescent="0.2">
      <c r="A2" s="195" t="s">
        <v>216</v>
      </c>
      <c r="B2" s="164" t="s">
        <v>504</v>
      </c>
      <c r="C2" s="179"/>
      <c r="D2" s="179"/>
      <c r="E2" s="179" t="s">
        <v>135</v>
      </c>
    </row>
    <row r="3" spans="1:5" s="244" customFormat="1" ht="36.75" thickBot="1" x14ac:dyDescent="0.25">
      <c r="A3" s="236" t="s">
        <v>215</v>
      </c>
      <c r="B3" s="165" t="s">
        <v>546</v>
      </c>
      <c r="C3" s="180"/>
      <c r="D3" s="180"/>
      <c r="E3" s="180" t="s">
        <v>483</v>
      </c>
    </row>
    <row r="4" spans="1:5" s="245" customFormat="1" ht="15.95" customHeight="1" thickBot="1" x14ac:dyDescent="0.3">
      <c r="A4" s="78"/>
      <c r="B4" s="78"/>
      <c r="C4" s="79"/>
      <c r="D4" s="79"/>
      <c r="E4" s="79" t="s">
        <v>127</v>
      </c>
    </row>
    <row r="5" spans="1:5" ht="13.5" thickBot="1" x14ac:dyDescent="0.25">
      <c r="A5" s="196" t="s">
        <v>217</v>
      </c>
      <c r="B5" s="80" t="s">
        <v>128</v>
      </c>
      <c r="C5" s="81" t="s">
        <v>129</v>
      </c>
      <c r="D5" s="81" t="s">
        <v>129</v>
      </c>
      <c r="E5" s="81" t="s">
        <v>129</v>
      </c>
    </row>
    <row r="6" spans="1:5" s="246" customFormat="1" ht="12.95" customHeight="1" thickBot="1" x14ac:dyDescent="0.25">
      <c r="A6" s="71">
        <v>1</v>
      </c>
      <c r="B6" s="72">
        <v>2</v>
      </c>
      <c r="C6" s="73">
        <v>3</v>
      </c>
      <c r="D6" s="73">
        <v>4</v>
      </c>
      <c r="E6" s="73">
        <v>5</v>
      </c>
    </row>
    <row r="7" spans="1:5" s="246" customFormat="1" ht="15.95" customHeight="1" thickBot="1" x14ac:dyDescent="0.25">
      <c r="A7" s="82"/>
      <c r="B7" s="83" t="s">
        <v>130</v>
      </c>
      <c r="C7" s="84"/>
      <c r="D7" s="84"/>
      <c r="E7" s="84"/>
    </row>
    <row r="8" spans="1:5" s="181" customFormat="1" ht="12" customHeight="1" thickBot="1" x14ac:dyDescent="0.25">
      <c r="A8" s="71" t="s">
        <v>94</v>
      </c>
      <c r="B8" s="85" t="s">
        <v>450</v>
      </c>
      <c r="C8" s="127">
        <f>SUM(C9:C18)</f>
        <v>0</v>
      </c>
      <c r="D8" s="127">
        <f>SUM(D9:D18)</f>
        <v>0</v>
      </c>
      <c r="E8" s="127">
        <f>SUM(E9:E18)</f>
        <v>0</v>
      </c>
    </row>
    <row r="9" spans="1:5" s="181" customFormat="1" ht="12" customHeight="1" x14ac:dyDescent="0.2">
      <c r="A9" s="237" t="s">
        <v>156</v>
      </c>
      <c r="B9" s="8" t="s">
        <v>280</v>
      </c>
      <c r="C9" s="170"/>
      <c r="D9" s="170"/>
      <c r="E9" s="170"/>
    </row>
    <row r="10" spans="1:5" s="181" customFormat="1" ht="12" customHeight="1" x14ac:dyDescent="0.2">
      <c r="A10" s="238" t="s">
        <v>157</v>
      </c>
      <c r="B10" s="6" t="s">
        <v>281</v>
      </c>
      <c r="C10" s="125"/>
      <c r="D10" s="125"/>
      <c r="E10" s="125"/>
    </row>
    <row r="11" spans="1:5" s="181" customFormat="1" ht="12" customHeight="1" x14ac:dyDescent="0.2">
      <c r="A11" s="238" t="s">
        <v>158</v>
      </c>
      <c r="B11" s="6" t="s">
        <v>282</v>
      </c>
      <c r="C11" s="125"/>
      <c r="D11" s="125"/>
      <c r="E11" s="125"/>
    </row>
    <row r="12" spans="1:5" s="181" customFormat="1" ht="12" customHeight="1" x14ac:dyDescent="0.2">
      <c r="A12" s="238" t="s">
        <v>159</v>
      </c>
      <c r="B12" s="6" t="s">
        <v>283</v>
      </c>
      <c r="C12" s="125"/>
      <c r="D12" s="125"/>
      <c r="E12" s="125"/>
    </row>
    <row r="13" spans="1:5" s="181" customFormat="1" ht="12" customHeight="1" x14ac:dyDescent="0.2">
      <c r="A13" s="238" t="s">
        <v>176</v>
      </c>
      <c r="B13" s="6" t="s">
        <v>284</v>
      </c>
      <c r="C13" s="125"/>
      <c r="D13" s="125"/>
      <c r="E13" s="125"/>
    </row>
    <row r="14" spans="1:5" s="181" customFormat="1" ht="12" customHeight="1" x14ac:dyDescent="0.2">
      <c r="A14" s="238" t="s">
        <v>160</v>
      </c>
      <c r="B14" s="6" t="s">
        <v>451</v>
      </c>
      <c r="C14" s="125"/>
      <c r="D14" s="125"/>
      <c r="E14" s="125"/>
    </row>
    <row r="15" spans="1:5" s="181" customFormat="1" ht="12" customHeight="1" x14ac:dyDescent="0.2">
      <c r="A15" s="238" t="s">
        <v>161</v>
      </c>
      <c r="B15" s="5" t="s">
        <v>452</v>
      </c>
      <c r="C15" s="125"/>
      <c r="D15" s="125"/>
      <c r="E15" s="125"/>
    </row>
    <row r="16" spans="1:5" s="181" customFormat="1" ht="12" customHeight="1" x14ac:dyDescent="0.2">
      <c r="A16" s="238" t="s">
        <v>168</v>
      </c>
      <c r="B16" s="6" t="s">
        <v>287</v>
      </c>
      <c r="C16" s="171"/>
      <c r="D16" s="171"/>
      <c r="E16" s="171"/>
    </row>
    <row r="17" spans="1:5" s="247" customFormat="1" ht="12" customHeight="1" x14ac:dyDescent="0.2">
      <c r="A17" s="238" t="s">
        <v>169</v>
      </c>
      <c r="B17" s="6" t="s">
        <v>288</v>
      </c>
      <c r="C17" s="125"/>
      <c r="D17" s="125"/>
      <c r="E17" s="125"/>
    </row>
    <row r="18" spans="1:5" s="247" customFormat="1" ht="12" customHeight="1" thickBot="1" x14ac:dyDescent="0.25">
      <c r="A18" s="238" t="s">
        <v>170</v>
      </c>
      <c r="B18" s="5" t="s">
        <v>289</v>
      </c>
      <c r="C18" s="126"/>
      <c r="D18" s="126"/>
      <c r="E18" s="126"/>
    </row>
    <row r="19" spans="1:5" s="181" customFormat="1" ht="12" customHeight="1" thickBot="1" x14ac:dyDescent="0.25">
      <c r="A19" s="71" t="s">
        <v>95</v>
      </c>
      <c r="B19" s="85" t="s">
        <v>453</v>
      </c>
      <c r="C19" s="127">
        <f>SUM(C20:C22)</f>
        <v>0</v>
      </c>
      <c r="D19" s="127">
        <f>SUM(D20:D22)</f>
        <v>0</v>
      </c>
      <c r="E19" s="127">
        <f>SUM(E20:E22)</f>
        <v>2594</v>
      </c>
    </row>
    <row r="20" spans="1:5" s="247" customFormat="1" ht="12" customHeight="1" x14ac:dyDescent="0.2">
      <c r="A20" s="238" t="s">
        <v>162</v>
      </c>
      <c r="B20" s="7" t="s">
        <v>255</v>
      </c>
      <c r="C20" s="125"/>
      <c r="D20" s="125"/>
      <c r="E20" s="125"/>
    </row>
    <row r="21" spans="1:5" s="247" customFormat="1" ht="12" customHeight="1" x14ac:dyDescent="0.2">
      <c r="A21" s="238" t="s">
        <v>163</v>
      </c>
      <c r="B21" s="6" t="s">
        <v>454</v>
      </c>
      <c r="C21" s="125"/>
      <c r="D21" s="125"/>
      <c r="E21" s="125"/>
    </row>
    <row r="22" spans="1:5" s="247" customFormat="1" ht="12" customHeight="1" x14ac:dyDescent="0.2">
      <c r="A22" s="238" t="s">
        <v>164</v>
      </c>
      <c r="B22" s="6" t="s">
        <v>810</v>
      </c>
      <c r="C22" s="125"/>
      <c r="D22" s="125"/>
      <c r="E22" s="125">
        <v>2594</v>
      </c>
    </row>
    <row r="23" spans="1:5" s="247" customFormat="1" ht="12" customHeight="1" thickBot="1" x14ac:dyDescent="0.25">
      <c r="A23" s="238" t="s">
        <v>165</v>
      </c>
      <c r="B23" s="6" t="s">
        <v>88</v>
      </c>
      <c r="C23" s="125"/>
      <c r="D23" s="125"/>
      <c r="E23" s="125"/>
    </row>
    <row r="24" spans="1:5" s="247" customFormat="1" ht="12" customHeight="1" thickBot="1" x14ac:dyDescent="0.25">
      <c r="A24" s="74" t="s">
        <v>96</v>
      </c>
      <c r="B24" s="58" t="s">
        <v>192</v>
      </c>
      <c r="C24" s="154"/>
      <c r="D24" s="154"/>
      <c r="E24" s="154"/>
    </row>
    <row r="25" spans="1:5" s="247" customFormat="1" ht="12" customHeight="1" thickBot="1" x14ac:dyDescent="0.25">
      <c r="A25" s="74" t="s">
        <v>97</v>
      </c>
      <c r="B25" s="58" t="s">
        <v>456</v>
      </c>
      <c r="C25" s="127">
        <f>+C26+C27</f>
        <v>0</v>
      </c>
      <c r="D25" s="127">
        <f>+D26+D27</f>
        <v>0</v>
      </c>
      <c r="E25" s="127">
        <f>+E26+E27</f>
        <v>0</v>
      </c>
    </row>
    <row r="26" spans="1:5" s="247" customFormat="1" ht="12" customHeight="1" x14ac:dyDescent="0.2">
      <c r="A26" s="239" t="s">
        <v>265</v>
      </c>
      <c r="B26" s="240" t="s">
        <v>454</v>
      </c>
      <c r="C26" s="46"/>
      <c r="D26" s="46"/>
      <c r="E26" s="46"/>
    </row>
    <row r="27" spans="1:5" s="247" customFormat="1" ht="12" customHeight="1" x14ac:dyDescent="0.2">
      <c r="A27" s="239" t="s">
        <v>268</v>
      </c>
      <c r="B27" s="241" t="s">
        <v>457</v>
      </c>
      <c r="C27" s="128"/>
      <c r="D27" s="128"/>
      <c r="E27" s="128"/>
    </row>
    <row r="28" spans="1:5" s="247" customFormat="1" ht="12" customHeight="1" thickBot="1" x14ac:dyDescent="0.25">
      <c r="A28" s="238" t="s">
        <v>269</v>
      </c>
      <c r="B28" s="242" t="s">
        <v>458</v>
      </c>
      <c r="C28" s="49"/>
      <c r="D28" s="49"/>
      <c r="E28" s="49"/>
    </row>
    <row r="29" spans="1:5" s="247" customFormat="1" ht="12" customHeight="1" thickBot="1" x14ac:dyDescent="0.25">
      <c r="A29" s="74" t="s">
        <v>98</v>
      </c>
      <c r="B29" s="58" t="s">
        <v>459</v>
      </c>
      <c r="C29" s="127">
        <f>+C30+C31+C32</f>
        <v>0</v>
      </c>
      <c r="D29" s="127">
        <f>+D30+D31+D32</f>
        <v>0</v>
      </c>
      <c r="E29" s="127">
        <f>+E30+E31+E32</f>
        <v>0</v>
      </c>
    </row>
    <row r="30" spans="1:5" s="247" customFormat="1" ht="12" customHeight="1" x14ac:dyDescent="0.2">
      <c r="A30" s="239" t="s">
        <v>149</v>
      </c>
      <c r="B30" s="240" t="s">
        <v>294</v>
      </c>
      <c r="C30" s="46"/>
      <c r="D30" s="46"/>
      <c r="E30" s="46"/>
    </row>
    <row r="31" spans="1:5" s="247" customFormat="1" ht="12" customHeight="1" x14ac:dyDescent="0.2">
      <c r="A31" s="239" t="s">
        <v>150</v>
      </c>
      <c r="B31" s="241" t="s">
        <v>295</v>
      </c>
      <c r="C31" s="128"/>
      <c r="D31" s="128"/>
      <c r="E31" s="128"/>
    </row>
    <row r="32" spans="1:5" s="247" customFormat="1" ht="12" customHeight="1" thickBot="1" x14ac:dyDescent="0.25">
      <c r="A32" s="238" t="s">
        <v>151</v>
      </c>
      <c r="B32" s="61" t="s">
        <v>296</v>
      </c>
      <c r="C32" s="49"/>
      <c r="D32" s="49"/>
      <c r="E32" s="49"/>
    </row>
    <row r="33" spans="1:5" s="181" customFormat="1" ht="12" customHeight="1" thickBot="1" x14ac:dyDescent="0.25">
      <c r="A33" s="74" t="s">
        <v>99</v>
      </c>
      <c r="B33" s="58" t="s">
        <v>408</v>
      </c>
      <c r="C33" s="154"/>
      <c r="D33" s="154"/>
      <c r="E33" s="154"/>
    </row>
    <row r="34" spans="1:5" s="181" customFormat="1" ht="12" customHeight="1" thickBot="1" x14ac:dyDescent="0.25">
      <c r="A34" s="74" t="s">
        <v>100</v>
      </c>
      <c r="B34" s="58" t="s">
        <v>460</v>
      </c>
      <c r="C34" s="172"/>
      <c r="D34" s="172"/>
      <c r="E34" s="172"/>
    </row>
    <row r="35" spans="1:5" s="181" customFormat="1" ht="12" customHeight="1" thickBot="1" x14ac:dyDescent="0.25">
      <c r="A35" s="71" t="s">
        <v>101</v>
      </c>
      <c r="B35" s="58" t="s">
        <v>461</v>
      </c>
      <c r="C35" s="173">
        <f>+C8+C19+C24+C25+C29+C33+C34</f>
        <v>0</v>
      </c>
      <c r="D35" s="173">
        <f>+D8+D19+D24+D25+D29+D33+D34</f>
        <v>0</v>
      </c>
      <c r="E35" s="173">
        <f>+E8+E19+E24+E25+E29+E33+E34</f>
        <v>2594</v>
      </c>
    </row>
    <row r="36" spans="1:5" s="181" customFormat="1" ht="12" customHeight="1" thickBot="1" x14ac:dyDescent="0.25">
      <c r="A36" s="86" t="s">
        <v>102</v>
      </c>
      <c r="B36" s="58" t="s">
        <v>462</v>
      </c>
      <c r="C36" s="173">
        <f>+C37+C38+C39</f>
        <v>90910</v>
      </c>
      <c r="D36" s="173">
        <f>+D37+D38+D39</f>
        <v>93949</v>
      </c>
      <c r="E36" s="173">
        <f>+E37+E38+E39</f>
        <v>91757</v>
      </c>
    </row>
    <row r="37" spans="1:5" s="181" customFormat="1" ht="12" customHeight="1" x14ac:dyDescent="0.2">
      <c r="A37" s="239" t="s">
        <v>463</v>
      </c>
      <c r="B37" s="240" t="s">
        <v>233</v>
      </c>
      <c r="C37" s="46"/>
      <c r="D37" s="46"/>
      <c r="E37" s="46">
        <v>2967</v>
      </c>
    </row>
    <row r="38" spans="1:5" s="181" customFormat="1" ht="12" customHeight="1" x14ac:dyDescent="0.2">
      <c r="A38" s="239" t="s">
        <v>464</v>
      </c>
      <c r="B38" s="241" t="s">
        <v>89</v>
      </c>
      <c r="C38" s="128"/>
      <c r="D38" s="128"/>
      <c r="E38" s="128"/>
    </row>
    <row r="39" spans="1:5" s="247" customFormat="1" ht="12" customHeight="1" thickBot="1" x14ac:dyDescent="0.25">
      <c r="A39" s="826" t="s">
        <v>465</v>
      </c>
      <c r="B39" s="841" t="s">
        <v>466</v>
      </c>
      <c r="C39" s="827">
        <v>90910</v>
      </c>
      <c r="D39" s="827">
        <v>93949</v>
      </c>
      <c r="E39" s="827">
        <v>88790</v>
      </c>
    </row>
    <row r="40" spans="1:5" s="247" customFormat="1" ht="12" customHeight="1" thickBot="1" x14ac:dyDescent="0.25">
      <c r="A40" s="837" t="s">
        <v>103</v>
      </c>
      <c r="B40" s="843" t="s">
        <v>769</v>
      </c>
      <c r="C40" s="842"/>
      <c r="D40" s="842"/>
      <c r="E40" s="172"/>
    </row>
    <row r="41" spans="1:5" s="247" customFormat="1" ht="15" customHeight="1" thickBot="1" x14ac:dyDescent="0.25">
      <c r="A41" s="86" t="s">
        <v>104</v>
      </c>
      <c r="B41" s="87" t="s">
        <v>467</v>
      </c>
      <c r="C41" s="176">
        <f>+C35+C36</f>
        <v>90910</v>
      </c>
      <c r="D41" s="176">
        <f>+D35+D36</f>
        <v>93949</v>
      </c>
      <c r="E41" s="176">
        <f>+E35+E36+E40</f>
        <v>94351</v>
      </c>
    </row>
    <row r="42" spans="1:5" s="247" customFormat="1" ht="15" customHeight="1" x14ac:dyDescent="0.2">
      <c r="A42" s="88"/>
      <c r="B42" s="89"/>
      <c r="C42" s="174"/>
      <c r="D42" s="174"/>
      <c r="E42" s="174"/>
    </row>
    <row r="43" spans="1:5" ht="13.5" thickBot="1" x14ac:dyDescent="0.25">
      <c r="A43" s="90"/>
      <c r="B43" s="91"/>
      <c r="C43" s="175"/>
      <c r="D43" s="175"/>
      <c r="E43" s="175"/>
    </row>
    <row r="44" spans="1:5" s="246" customFormat="1" ht="16.5" customHeight="1" thickBot="1" x14ac:dyDescent="0.25">
      <c r="A44" s="92"/>
      <c r="B44" s="93" t="s">
        <v>131</v>
      </c>
      <c r="C44" s="176"/>
      <c r="D44" s="176"/>
      <c r="E44" s="176"/>
    </row>
    <row r="45" spans="1:5" s="248" customFormat="1" ht="12" customHeight="1" thickBot="1" x14ac:dyDescent="0.25">
      <c r="A45" s="74" t="s">
        <v>94</v>
      </c>
      <c r="B45" s="58" t="s">
        <v>468</v>
      </c>
      <c r="C45" s="127">
        <f>SUM(C46:C50)</f>
        <v>90910</v>
      </c>
      <c r="D45" s="127">
        <f>SUM(D46:D50)</f>
        <v>93949</v>
      </c>
      <c r="E45" s="127">
        <f>SUM(E46:E50)</f>
        <v>94134</v>
      </c>
    </row>
    <row r="46" spans="1:5" ht="12" customHeight="1" x14ac:dyDescent="0.2">
      <c r="A46" s="238" t="s">
        <v>156</v>
      </c>
      <c r="B46" s="7" t="s">
        <v>124</v>
      </c>
      <c r="C46" s="46">
        <v>60085</v>
      </c>
      <c r="D46" s="46">
        <v>62246</v>
      </c>
      <c r="E46" s="46">
        <v>62468</v>
      </c>
    </row>
    <row r="47" spans="1:5" ht="12" customHeight="1" x14ac:dyDescent="0.2">
      <c r="A47" s="238" t="s">
        <v>157</v>
      </c>
      <c r="B47" s="6" t="s">
        <v>201</v>
      </c>
      <c r="C47" s="48">
        <v>16245</v>
      </c>
      <c r="D47" s="48">
        <v>16903</v>
      </c>
      <c r="E47" s="48">
        <v>16963</v>
      </c>
    </row>
    <row r="48" spans="1:5" ht="12" customHeight="1" x14ac:dyDescent="0.2">
      <c r="A48" s="238" t="s">
        <v>158</v>
      </c>
      <c r="B48" s="6" t="s">
        <v>175</v>
      </c>
      <c r="C48" s="48">
        <v>14580</v>
      </c>
      <c r="D48" s="48">
        <v>14800</v>
      </c>
      <c r="E48" s="48">
        <v>14703</v>
      </c>
    </row>
    <row r="49" spans="1:5" ht="12" customHeight="1" x14ac:dyDescent="0.2">
      <c r="A49" s="238" t="s">
        <v>159</v>
      </c>
      <c r="B49" s="6" t="s">
        <v>202</v>
      </c>
      <c r="C49" s="48"/>
      <c r="D49" s="48"/>
      <c r="E49" s="48"/>
    </row>
    <row r="50" spans="1:5" ht="12" customHeight="1" thickBot="1" x14ac:dyDescent="0.25">
      <c r="A50" s="238" t="s">
        <v>176</v>
      </c>
      <c r="B50" s="6" t="s">
        <v>203</v>
      </c>
      <c r="C50" s="48"/>
      <c r="D50" s="48"/>
      <c r="E50" s="48"/>
    </row>
    <row r="51" spans="1:5" ht="12" customHeight="1" thickBot="1" x14ac:dyDescent="0.25">
      <c r="A51" s="74" t="s">
        <v>95</v>
      </c>
      <c r="B51" s="58" t="s">
        <v>469</v>
      </c>
      <c r="C51" s="127">
        <f>SUM(C52:C54)</f>
        <v>0</v>
      </c>
      <c r="D51" s="127">
        <f>SUM(D52:D54)</f>
        <v>0</v>
      </c>
      <c r="E51" s="127">
        <f>SUM(E52:E54)</f>
        <v>217</v>
      </c>
    </row>
    <row r="52" spans="1:5" s="248" customFormat="1" ht="12" customHeight="1" x14ac:dyDescent="0.2">
      <c r="A52" s="238" t="s">
        <v>162</v>
      </c>
      <c r="B52" s="7" t="s">
        <v>223</v>
      </c>
      <c r="C52" s="46"/>
      <c r="D52" s="46"/>
      <c r="E52" s="46">
        <v>217</v>
      </c>
    </row>
    <row r="53" spans="1:5" ht="12" customHeight="1" x14ac:dyDescent="0.2">
      <c r="A53" s="238" t="s">
        <v>163</v>
      </c>
      <c r="B53" s="6" t="s">
        <v>205</v>
      </c>
      <c r="C53" s="48"/>
      <c r="D53" s="48"/>
      <c r="E53" s="48"/>
    </row>
    <row r="54" spans="1:5" ht="12" customHeight="1" x14ac:dyDescent="0.2">
      <c r="A54" s="238" t="s">
        <v>164</v>
      </c>
      <c r="B54" s="6" t="s">
        <v>132</v>
      </c>
      <c r="C54" s="48"/>
      <c r="D54" s="48"/>
      <c r="E54" s="48"/>
    </row>
    <row r="55" spans="1:5" ht="12" customHeight="1" thickBot="1" x14ac:dyDescent="0.25">
      <c r="A55" s="826" t="s">
        <v>165</v>
      </c>
      <c r="B55" s="10" t="s">
        <v>90</v>
      </c>
      <c r="C55" s="827"/>
      <c r="D55" s="827"/>
      <c r="E55" s="827"/>
    </row>
    <row r="56" spans="1:5" ht="12" customHeight="1" thickBot="1" x14ac:dyDescent="0.25">
      <c r="A56" s="837" t="s">
        <v>96</v>
      </c>
      <c r="B56" s="58" t="s">
        <v>771</v>
      </c>
      <c r="C56" s="829"/>
      <c r="D56" s="829"/>
      <c r="E56" s="154"/>
    </row>
    <row r="57" spans="1:5" ht="12" customHeight="1" thickBot="1" x14ac:dyDescent="0.25">
      <c r="A57" s="825" t="s">
        <v>97</v>
      </c>
      <c r="B57" s="839" t="s">
        <v>770</v>
      </c>
      <c r="C57" s="128"/>
      <c r="D57" s="128"/>
      <c r="E57" s="840"/>
    </row>
    <row r="58" spans="1:5" ht="15" customHeight="1" thickBot="1" x14ac:dyDescent="0.25">
      <c r="A58" s="74" t="s">
        <v>98</v>
      </c>
      <c r="B58" s="94" t="s">
        <v>470</v>
      </c>
      <c r="C58" s="177">
        <f>+C45+C51</f>
        <v>90910</v>
      </c>
      <c r="D58" s="177">
        <f>+D45+D51</f>
        <v>93949</v>
      </c>
      <c r="E58" s="177">
        <f>+E45+E51+E56+E57</f>
        <v>94351</v>
      </c>
    </row>
    <row r="59" spans="1:5" ht="13.5" thickBot="1" x14ac:dyDescent="0.25">
      <c r="C59" s="178"/>
      <c r="D59" s="178"/>
      <c r="E59" s="178"/>
    </row>
    <row r="60" spans="1:5" ht="15" customHeight="1" thickBot="1" x14ac:dyDescent="0.25">
      <c r="A60" s="97" t="s">
        <v>218</v>
      </c>
      <c r="B60" s="98"/>
      <c r="C60" s="56">
        <v>18</v>
      </c>
      <c r="D60" s="56">
        <v>18</v>
      </c>
      <c r="E60" s="56">
        <v>18</v>
      </c>
    </row>
    <row r="61" spans="1:5" ht="14.25" customHeight="1" thickBot="1" x14ac:dyDescent="0.25">
      <c r="A61" s="97" t="s">
        <v>219</v>
      </c>
      <c r="B61" s="98"/>
      <c r="C61" s="56">
        <v>0</v>
      </c>
      <c r="D61" s="56">
        <v>0</v>
      </c>
      <c r="E61" s="56">
        <v>0</v>
      </c>
    </row>
    <row r="64" spans="1:5" x14ac:dyDescent="0.2">
      <c r="A64" s="987" t="s">
        <v>858</v>
      </c>
      <c r="B64" s="987"/>
      <c r="C64" s="987"/>
      <c r="D64" s="987"/>
    </row>
  </sheetData>
  <sheetProtection formatCells="0"/>
  <mergeCells count="1">
    <mergeCell ref="A64:D64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3"/>
  <sheetViews>
    <sheetView topLeftCell="A37" zoomScaleNormal="100" workbookViewId="0">
      <selection activeCell="A63" sqref="A63:D63"/>
    </sheetView>
  </sheetViews>
  <sheetFormatPr defaultRowHeight="12.75" x14ac:dyDescent="0.2"/>
  <cols>
    <col min="1" max="1" width="13.83203125" style="95" customWidth="1"/>
    <col min="2" max="2" width="64.6640625" style="96" customWidth="1"/>
    <col min="3" max="3" width="14.83203125" style="96" customWidth="1"/>
    <col min="4" max="4" width="12.5" style="96" customWidth="1"/>
    <col min="5" max="5" width="11.5" style="96" customWidth="1"/>
    <col min="6" max="16384" width="9.33203125" style="96"/>
  </cols>
  <sheetData>
    <row r="1" spans="1:5" s="76" customFormat="1" ht="21" customHeight="1" thickBot="1" x14ac:dyDescent="0.25">
      <c r="A1" s="75"/>
      <c r="B1" s="77"/>
      <c r="C1" s="243" t="s">
        <v>753</v>
      </c>
    </row>
    <row r="2" spans="1:5" s="244" customFormat="1" ht="25.5" customHeight="1" x14ac:dyDescent="0.2">
      <c r="A2" s="195" t="s">
        <v>216</v>
      </c>
      <c r="B2" s="164" t="s">
        <v>485</v>
      </c>
      <c r="C2" s="179"/>
      <c r="D2" s="179"/>
      <c r="E2" s="179" t="s">
        <v>136</v>
      </c>
    </row>
    <row r="3" spans="1:5" s="244" customFormat="1" ht="24.75" thickBot="1" x14ac:dyDescent="0.25">
      <c r="A3" s="236" t="s">
        <v>215</v>
      </c>
      <c r="B3" s="165" t="s">
        <v>449</v>
      </c>
      <c r="C3" s="180"/>
      <c r="D3" s="180"/>
      <c r="E3" s="180" t="s">
        <v>126</v>
      </c>
    </row>
    <row r="4" spans="1:5" s="245" customFormat="1" ht="15.95" customHeight="1" thickBot="1" x14ac:dyDescent="0.3">
      <c r="A4" s="78"/>
      <c r="B4" s="78"/>
      <c r="C4" s="79"/>
      <c r="D4" s="79"/>
      <c r="E4" s="79"/>
    </row>
    <row r="5" spans="1:5" ht="13.5" thickBot="1" x14ac:dyDescent="0.25">
      <c r="A5" s="196" t="s">
        <v>217</v>
      </c>
      <c r="B5" s="80" t="s">
        <v>128</v>
      </c>
      <c r="C5" s="81" t="s">
        <v>129</v>
      </c>
      <c r="D5" s="81" t="s">
        <v>129</v>
      </c>
      <c r="E5" s="81" t="s">
        <v>129</v>
      </c>
    </row>
    <row r="6" spans="1:5" s="246" customFormat="1" ht="12.95" customHeight="1" thickBot="1" x14ac:dyDescent="0.25">
      <c r="A6" s="71">
        <v>1</v>
      </c>
      <c r="B6" s="72">
        <v>2</v>
      </c>
      <c r="C6" s="73">
        <v>3</v>
      </c>
      <c r="D6" s="73">
        <v>4</v>
      </c>
      <c r="E6" s="73">
        <v>5</v>
      </c>
    </row>
    <row r="7" spans="1:5" s="246" customFormat="1" ht="15.95" customHeight="1" thickBot="1" x14ac:dyDescent="0.25">
      <c r="A7" s="82"/>
      <c r="B7" s="83" t="s">
        <v>130</v>
      </c>
      <c r="C7" s="84"/>
      <c r="D7" s="84"/>
      <c r="E7" s="84"/>
    </row>
    <row r="8" spans="1:5" s="181" customFormat="1" ht="12" customHeight="1" thickBot="1" x14ac:dyDescent="0.25">
      <c r="A8" s="71" t="s">
        <v>94</v>
      </c>
      <c r="B8" s="85" t="s">
        <v>450</v>
      </c>
      <c r="C8" s="127">
        <f>SUM(C9:C18)</f>
        <v>2230</v>
      </c>
      <c r="D8" s="127">
        <f>SUM(D9:D18)</f>
        <v>3880</v>
      </c>
      <c r="E8" s="127">
        <f>SUM(E9:E18)</f>
        <v>3880</v>
      </c>
    </row>
    <row r="9" spans="1:5" s="181" customFormat="1" ht="12" customHeight="1" x14ac:dyDescent="0.2">
      <c r="A9" s="237" t="s">
        <v>156</v>
      </c>
      <c r="B9" s="8" t="s">
        <v>280</v>
      </c>
      <c r="C9" s="170"/>
      <c r="D9" s="170"/>
      <c r="E9" s="170"/>
    </row>
    <row r="10" spans="1:5" s="181" customFormat="1" ht="12" customHeight="1" x14ac:dyDescent="0.2">
      <c r="A10" s="238" t="s">
        <v>157</v>
      </c>
      <c r="B10" s="6" t="s">
        <v>281</v>
      </c>
      <c r="C10" s="125">
        <v>2230</v>
      </c>
      <c r="D10" s="125">
        <v>3880</v>
      </c>
      <c r="E10" s="125">
        <v>3860</v>
      </c>
    </row>
    <row r="11" spans="1:5" s="181" customFormat="1" ht="12" customHeight="1" x14ac:dyDescent="0.2">
      <c r="A11" s="238" t="s">
        <v>158</v>
      </c>
      <c r="B11" s="6" t="s">
        <v>282</v>
      </c>
      <c r="C11" s="125"/>
      <c r="D11" s="125"/>
      <c r="E11" s="125">
        <v>15</v>
      </c>
    </row>
    <row r="12" spans="1:5" s="181" customFormat="1" ht="12" customHeight="1" x14ac:dyDescent="0.2">
      <c r="A12" s="238" t="s">
        <v>159</v>
      </c>
      <c r="B12" s="6" t="s">
        <v>283</v>
      </c>
      <c r="C12" s="125"/>
      <c r="D12" s="125"/>
      <c r="E12" s="125"/>
    </row>
    <row r="13" spans="1:5" s="181" customFormat="1" ht="12" customHeight="1" x14ac:dyDescent="0.2">
      <c r="A13" s="238" t="s">
        <v>176</v>
      </c>
      <c r="B13" s="6" t="s">
        <v>284</v>
      </c>
      <c r="C13" s="125"/>
      <c r="D13" s="125"/>
      <c r="E13" s="125"/>
    </row>
    <row r="14" spans="1:5" s="181" customFormat="1" ht="12" customHeight="1" x14ac:dyDescent="0.2">
      <c r="A14" s="238" t="s">
        <v>160</v>
      </c>
      <c r="B14" s="6" t="s">
        <v>451</v>
      </c>
      <c r="C14" s="125"/>
      <c r="D14" s="125"/>
      <c r="E14" s="125"/>
    </row>
    <row r="15" spans="1:5" s="181" customFormat="1" ht="12" customHeight="1" x14ac:dyDescent="0.2">
      <c r="A15" s="238" t="s">
        <v>161</v>
      </c>
      <c r="B15" s="5" t="s">
        <v>452</v>
      </c>
      <c r="C15" s="125"/>
      <c r="D15" s="125"/>
      <c r="E15" s="125"/>
    </row>
    <row r="16" spans="1:5" s="181" customFormat="1" ht="12" customHeight="1" x14ac:dyDescent="0.2">
      <c r="A16" s="238" t="s">
        <v>168</v>
      </c>
      <c r="B16" s="6" t="s">
        <v>287</v>
      </c>
      <c r="C16" s="171"/>
      <c r="D16" s="171"/>
      <c r="E16" s="171">
        <v>5</v>
      </c>
    </row>
    <row r="17" spans="1:5" s="247" customFormat="1" ht="12" customHeight="1" x14ac:dyDescent="0.2">
      <c r="A17" s="238" t="s">
        <v>169</v>
      </c>
      <c r="B17" s="6" t="s">
        <v>288</v>
      </c>
      <c r="C17" s="125"/>
      <c r="D17" s="125"/>
      <c r="E17" s="125"/>
    </row>
    <row r="18" spans="1:5" s="247" customFormat="1" ht="12" customHeight="1" thickBot="1" x14ac:dyDescent="0.25">
      <c r="A18" s="238" t="s">
        <v>170</v>
      </c>
      <c r="B18" s="5" t="s">
        <v>289</v>
      </c>
      <c r="C18" s="126"/>
      <c r="D18" s="126"/>
      <c r="E18" s="126"/>
    </row>
    <row r="19" spans="1:5" s="181" customFormat="1" ht="12" customHeight="1" thickBot="1" x14ac:dyDescent="0.25">
      <c r="A19" s="71" t="s">
        <v>95</v>
      </c>
      <c r="B19" s="85" t="s">
        <v>453</v>
      </c>
      <c r="C19" s="127">
        <f>SUM(C20:C22)</f>
        <v>0</v>
      </c>
      <c r="D19" s="127">
        <f>SUM(D20:D22)</f>
        <v>0</v>
      </c>
      <c r="E19" s="127">
        <f>SUM(E20:E22)</f>
        <v>0</v>
      </c>
    </row>
    <row r="20" spans="1:5" s="247" customFormat="1" ht="12" customHeight="1" x14ac:dyDescent="0.2">
      <c r="A20" s="238" t="s">
        <v>162</v>
      </c>
      <c r="B20" s="7" t="s">
        <v>255</v>
      </c>
      <c r="C20" s="125"/>
      <c r="D20" s="125"/>
      <c r="E20" s="125"/>
    </row>
    <row r="21" spans="1:5" s="247" customFormat="1" ht="12" customHeight="1" x14ac:dyDescent="0.2">
      <c r="A21" s="238" t="s">
        <v>163</v>
      </c>
      <c r="B21" s="6" t="s">
        <v>454</v>
      </c>
      <c r="C21" s="125"/>
      <c r="D21" s="125"/>
      <c r="E21" s="125"/>
    </row>
    <row r="22" spans="1:5" s="247" customFormat="1" ht="12" customHeight="1" x14ac:dyDescent="0.2">
      <c r="A22" s="238" t="s">
        <v>164</v>
      </c>
      <c r="B22" s="6" t="s">
        <v>455</v>
      </c>
      <c r="C22" s="125"/>
      <c r="D22" s="125"/>
      <c r="E22" s="125"/>
    </row>
    <row r="23" spans="1:5" s="247" customFormat="1" ht="12" customHeight="1" thickBot="1" x14ac:dyDescent="0.25">
      <c r="A23" s="238" t="s">
        <v>165</v>
      </c>
      <c r="B23" s="6" t="s">
        <v>88</v>
      </c>
      <c r="C23" s="125"/>
      <c r="D23" s="125"/>
      <c r="E23" s="125"/>
    </row>
    <row r="24" spans="1:5" s="247" customFormat="1" ht="12" customHeight="1" thickBot="1" x14ac:dyDescent="0.25">
      <c r="A24" s="74" t="s">
        <v>96</v>
      </c>
      <c r="B24" s="58" t="s">
        <v>192</v>
      </c>
      <c r="C24" s="154"/>
      <c r="D24" s="154"/>
      <c r="E24" s="154"/>
    </row>
    <row r="25" spans="1:5" s="247" customFormat="1" ht="12" customHeight="1" thickBot="1" x14ac:dyDescent="0.25">
      <c r="A25" s="74" t="s">
        <v>97</v>
      </c>
      <c r="B25" s="58" t="s">
        <v>456</v>
      </c>
      <c r="C25" s="127">
        <f>+C26+C27</f>
        <v>0</v>
      </c>
      <c r="D25" s="127">
        <f>+D26+D27</f>
        <v>0</v>
      </c>
      <c r="E25" s="127">
        <f>+E26+E27</f>
        <v>0</v>
      </c>
    </row>
    <row r="26" spans="1:5" s="247" customFormat="1" ht="12" customHeight="1" x14ac:dyDescent="0.2">
      <c r="A26" s="239" t="s">
        <v>265</v>
      </c>
      <c r="B26" s="240" t="s">
        <v>454</v>
      </c>
      <c r="C26" s="46"/>
      <c r="D26" s="46"/>
      <c r="E26" s="46"/>
    </row>
    <row r="27" spans="1:5" s="247" customFormat="1" ht="12" customHeight="1" x14ac:dyDescent="0.2">
      <c r="A27" s="239" t="s">
        <v>268</v>
      </c>
      <c r="B27" s="241" t="s">
        <v>457</v>
      </c>
      <c r="C27" s="128"/>
      <c r="D27" s="128"/>
      <c r="E27" s="128"/>
    </row>
    <row r="28" spans="1:5" s="247" customFormat="1" ht="12" customHeight="1" thickBot="1" x14ac:dyDescent="0.25">
      <c r="A28" s="238" t="s">
        <v>269</v>
      </c>
      <c r="B28" s="242" t="s">
        <v>458</v>
      </c>
      <c r="C28" s="49"/>
      <c r="D28" s="49"/>
      <c r="E28" s="49"/>
    </row>
    <row r="29" spans="1:5" s="247" customFormat="1" ht="12" customHeight="1" thickBot="1" x14ac:dyDescent="0.25">
      <c r="A29" s="74" t="s">
        <v>98</v>
      </c>
      <c r="B29" s="58" t="s">
        <v>459</v>
      </c>
      <c r="C29" s="127">
        <f>+C30+C31+C32</f>
        <v>0</v>
      </c>
      <c r="D29" s="127">
        <f>+D30+D31+D32</f>
        <v>0</v>
      </c>
      <c r="E29" s="127">
        <f>+E30+E31+E32</f>
        <v>0</v>
      </c>
    </row>
    <row r="30" spans="1:5" s="247" customFormat="1" ht="12" customHeight="1" x14ac:dyDescent="0.2">
      <c r="A30" s="239" t="s">
        <v>149</v>
      </c>
      <c r="B30" s="240" t="s">
        <v>294</v>
      </c>
      <c r="C30" s="46"/>
      <c r="D30" s="46"/>
      <c r="E30" s="46"/>
    </row>
    <row r="31" spans="1:5" s="247" customFormat="1" ht="12" customHeight="1" x14ac:dyDescent="0.2">
      <c r="A31" s="239" t="s">
        <v>150</v>
      </c>
      <c r="B31" s="241" t="s">
        <v>295</v>
      </c>
      <c r="C31" s="128"/>
      <c r="D31" s="128"/>
      <c r="E31" s="128"/>
    </row>
    <row r="32" spans="1:5" s="247" customFormat="1" ht="12" customHeight="1" thickBot="1" x14ac:dyDescent="0.25">
      <c r="A32" s="238" t="s">
        <v>151</v>
      </c>
      <c r="B32" s="61" t="s">
        <v>296</v>
      </c>
      <c r="C32" s="49"/>
      <c r="D32" s="49"/>
      <c r="E32" s="49"/>
    </row>
    <row r="33" spans="1:5" s="181" customFormat="1" ht="12" customHeight="1" thickBot="1" x14ac:dyDescent="0.25">
      <c r="A33" s="74" t="s">
        <v>99</v>
      </c>
      <c r="B33" s="58" t="s">
        <v>408</v>
      </c>
      <c r="C33" s="154"/>
      <c r="D33" s="154"/>
      <c r="E33" s="154"/>
    </row>
    <row r="34" spans="1:5" s="181" customFormat="1" ht="12" customHeight="1" thickBot="1" x14ac:dyDescent="0.25">
      <c r="A34" s="74" t="s">
        <v>100</v>
      </c>
      <c r="B34" s="58" t="s">
        <v>460</v>
      </c>
      <c r="C34" s="172"/>
      <c r="D34" s="172"/>
      <c r="E34" s="172"/>
    </row>
    <row r="35" spans="1:5" s="181" customFormat="1" ht="12" customHeight="1" thickBot="1" x14ac:dyDescent="0.25">
      <c r="A35" s="71" t="s">
        <v>101</v>
      </c>
      <c r="B35" s="58" t="s">
        <v>461</v>
      </c>
      <c r="C35" s="173">
        <f>+C8+C19+C24+C25+C29+C33+C34</f>
        <v>2230</v>
      </c>
      <c r="D35" s="173">
        <f>+D8+D19+D24+D25+D29+D33+D34</f>
        <v>3880</v>
      </c>
      <c r="E35" s="173">
        <f>+E8+E19+E24+E25+E29+E33+E34</f>
        <v>3880</v>
      </c>
    </row>
    <row r="36" spans="1:5" s="181" customFormat="1" ht="12" customHeight="1" thickBot="1" x14ac:dyDescent="0.25">
      <c r="A36" s="86" t="s">
        <v>102</v>
      </c>
      <c r="B36" s="58" t="s">
        <v>462</v>
      </c>
      <c r="C36" s="173">
        <f>+C37+C38+C39</f>
        <v>17364</v>
      </c>
      <c r="D36" s="173">
        <f>+D37+D38+D39</f>
        <v>23659</v>
      </c>
      <c r="E36" s="173">
        <f>+E37+E38+E39</f>
        <v>24371</v>
      </c>
    </row>
    <row r="37" spans="1:5" s="181" customFormat="1" ht="12" customHeight="1" x14ac:dyDescent="0.2">
      <c r="A37" s="239" t="s">
        <v>463</v>
      </c>
      <c r="B37" s="240" t="s">
        <v>233</v>
      </c>
      <c r="C37" s="46"/>
      <c r="D37" s="46"/>
      <c r="E37" s="46">
        <v>454</v>
      </c>
    </row>
    <row r="38" spans="1:5" s="181" customFormat="1" ht="12" customHeight="1" x14ac:dyDescent="0.2">
      <c r="A38" s="239" t="s">
        <v>464</v>
      </c>
      <c r="B38" s="241" t="s">
        <v>89</v>
      </c>
      <c r="C38" s="128"/>
      <c r="D38" s="128"/>
      <c r="E38" s="128"/>
    </row>
    <row r="39" spans="1:5" s="247" customFormat="1" ht="12" customHeight="1" thickBot="1" x14ac:dyDescent="0.25">
      <c r="A39" s="238" t="s">
        <v>465</v>
      </c>
      <c r="B39" s="61" t="s">
        <v>466</v>
      </c>
      <c r="C39" s="49">
        <v>17364</v>
      </c>
      <c r="D39" s="49">
        <v>23659</v>
      </c>
      <c r="E39" s="49">
        <v>23917</v>
      </c>
    </row>
    <row r="40" spans="1:5" s="247" customFormat="1" ht="15" customHeight="1" thickBot="1" x14ac:dyDescent="0.25">
      <c r="A40" s="86" t="s">
        <v>103</v>
      </c>
      <c r="B40" s="87" t="s">
        <v>467</v>
      </c>
      <c r="C40" s="176">
        <f>+C35+C36</f>
        <v>19594</v>
      </c>
      <c r="D40" s="176">
        <f>+D35+D36</f>
        <v>27539</v>
      </c>
      <c r="E40" s="176">
        <f>+E35+E36</f>
        <v>28251</v>
      </c>
    </row>
    <row r="41" spans="1:5" s="247" customFormat="1" ht="15" customHeight="1" x14ac:dyDescent="0.2">
      <c r="A41" s="88"/>
      <c r="B41" s="89"/>
      <c r="C41" s="174"/>
      <c r="D41" s="174"/>
      <c r="E41" s="174"/>
    </row>
    <row r="42" spans="1:5" ht="13.5" thickBot="1" x14ac:dyDescent="0.25">
      <c r="A42" s="90"/>
      <c r="B42" s="91"/>
      <c r="C42" s="175"/>
      <c r="D42" s="175"/>
      <c r="E42" s="175"/>
    </row>
    <row r="43" spans="1:5" s="246" customFormat="1" ht="16.5" customHeight="1" thickBot="1" x14ac:dyDescent="0.25">
      <c r="A43" s="92"/>
      <c r="B43" s="93" t="s">
        <v>131</v>
      </c>
      <c r="C43" s="176"/>
      <c r="D43" s="176"/>
      <c r="E43" s="176"/>
    </row>
    <row r="44" spans="1:5" s="248" customFormat="1" ht="12" customHeight="1" thickBot="1" x14ac:dyDescent="0.25">
      <c r="A44" s="74" t="s">
        <v>94</v>
      </c>
      <c r="B44" s="58" t="s">
        <v>468</v>
      </c>
      <c r="C44" s="127">
        <f>SUM(C45:C49)</f>
        <v>19594</v>
      </c>
      <c r="D44" s="127">
        <f>SUM(D45:D49)</f>
        <v>27539</v>
      </c>
      <c r="E44" s="127">
        <f>SUM(E45:E49)</f>
        <v>28167</v>
      </c>
    </row>
    <row r="45" spans="1:5" ht="12" customHeight="1" x14ac:dyDescent="0.2">
      <c r="A45" s="238" t="s">
        <v>156</v>
      </c>
      <c r="B45" s="7" t="s">
        <v>124</v>
      </c>
      <c r="C45" s="46">
        <v>8082</v>
      </c>
      <c r="D45" s="46">
        <v>9722</v>
      </c>
      <c r="E45" s="46">
        <v>10144</v>
      </c>
    </row>
    <row r="46" spans="1:5" ht="12" customHeight="1" x14ac:dyDescent="0.2">
      <c r="A46" s="238" t="s">
        <v>157</v>
      </c>
      <c r="B46" s="6" t="s">
        <v>201</v>
      </c>
      <c r="C46" s="48">
        <v>2167</v>
      </c>
      <c r="D46" s="48">
        <v>2627</v>
      </c>
      <c r="E46" s="48">
        <v>2741</v>
      </c>
    </row>
    <row r="47" spans="1:5" ht="12" customHeight="1" x14ac:dyDescent="0.2">
      <c r="A47" s="238" t="s">
        <v>158</v>
      </c>
      <c r="B47" s="6" t="s">
        <v>175</v>
      </c>
      <c r="C47" s="48">
        <v>9345</v>
      </c>
      <c r="D47" s="48">
        <v>15190</v>
      </c>
      <c r="E47" s="48">
        <v>15282</v>
      </c>
    </row>
    <row r="48" spans="1:5" ht="12" customHeight="1" x14ac:dyDescent="0.2">
      <c r="A48" s="238" t="s">
        <v>159</v>
      </c>
      <c r="B48" s="6" t="s">
        <v>202</v>
      </c>
      <c r="C48" s="48"/>
      <c r="D48" s="48"/>
      <c r="E48" s="48"/>
    </row>
    <row r="49" spans="1:5" ht="12" customHeight="1" thickBot="1" x14ac:dyDescent="0.25">
      <c r="A49" s="238" t="s">
        <v>176</v>
      </c>
      <c r="B49" s="6" t="s">
        <v>203</v>
      </c>
      <c r="C49" s="48"/>
      <c r="D49" s="48"/>
      <c r="E49" s="48"/>
    </row>
    <row r="50" spans="1:5" ht="12" customHeight="1" thickBot="1" x14ac:dyDescent="0.25">
      <c r="A50" s="74" t="s">
        <v>95</v>
      </c>
      <c r="B50" s="58" t="s">
        <v>469</v>
      </c>
      <c r="C50" s="127">
        <f>SUM(C51:C53)</f>
        <v>0</v>
      </c>
      <c r="D50" s="127">
        <f>SUM(D51:D53)</f>
        <v>0</v>
      </c>
      <c r="E50" s="127">
        <f>SUM(E51:E53)</f>
        <v>84</v>
      </c>
    </row>
    <row r="51" spans="1:5" s="248" customFormat="1" ht="12" customHeight="1" x14ac:dyDescent="0.2">
      <c r="A51" s="238" t="s">
        <v>162</v>
      </c>
      <c r="B51" s="7" t="s">
        <v>223</v>
      </c>
      <c r="C51" s="46"/>
      <c r="D51" s="46"/>
      <c r="E51" s="46">
        <v>84</v>
      </c>
    </row>
    <row r="52" spans="1:5" ht="12" customHeight="1" x14ac:dyDescent="0.2">
      <c r="A52" s="238" t="s">
        <v>163</v>
      </c>
      <c r="B52" s="6" t="s">
        <v>205</v>
      </c>
      <c r="C52" s="48"/>
      <c r="D52" s="48"/>
      <c r="E52" s="48"/>
    </row>
    <row r="53" spans="1:5" ht="12" customHeight="1" x14ac:dyDescent="0.2">
      <c r="A53" s="238" t="s">
        <v>164</v>
      </c>
      <c r="B53" s="6" t="s">
        <v>132</v>
      </c>
      <c r="C53" s="48"/>
      <c r="D53" s="48"/>
      <c r="E53" s="48"/>
    </row>
    <row r="54" spans="1:5" ht="12" customHeight="1" thickBot="1" x14ac:dyDescent="0.25">
      <c r="A54" s="826" t="s">
        <v>165</v>
      </c>
      <c r="B54" s="10" t="s">
        <v>90</v>
      </c>
      <c r="C54" s="827"/>
      <c r="D54" s="827"/>
      <c r="E54" s="827"/>
    </row>
    <row r="55" spans="1:5" ht="12" customHeight="1" thickBot="1" x14ac:dyDescent="0.25">
      <c r="A55" s="837" t="s">
        <v>96</v>
      </c>
      <c r="B55" s="58" t="s">
        <v>774</v>
      </c>
      <c r="C55" s="829"/>
      <c r="D55" s="829"/>
      <c r="E55" s="154"/>
    </row>
    <row r="56" spans="1:5" ht="12" customHeight="1" thickBot="1" x14ac:dyDescent="0.25">
      <c r="A56" s="837" t="s">
        <v>97</v>
      </c>
      <c r="B56" s="58" t="s">
        <v>770</v>
      </c>
      <c r="C56" s="829"/>
      <c r="D56" s="829"/>
      <c r="E56" s="154"/>
    </row>
    <row r="57" spans="1:5" ht="15" customHeight="1" thickBot="1" x14ac:dyDescent="0.25">
      <c r="A57" s="74" t="s">
        <v>98</v>
      </c>
      <c r="B57" s="94" t="s">
        <v>775</v>
      </c>
      <c r="C57" s="177">
        <f>+C44+C50</f>
        <v>19594</v>
      </c>
      <c r="D57" s="177">
        <f>+D44+D50</f>
        <v>27539</v>
      </c>
      <c r="E57" s="177">
        <f>+E44+E50+E55+E56</f>
        <v>28251</v>
      </c>
    </row>
    <row r="58" spans="1:5" ht="13.5" thickBot="1" x14ac:dyDescent="0.25">
      <c r="C58" s="178"/>
      <c r="D58" s="178"/>
      <c r="E58" s="178"/>
    </row>
    <row r="59" spans="1:5" ht="15" customHeight="1" thickBot="1" x14ac:dyDescent="0.25">
      <c r="A59" s="97" t="s">
        <v>218</v>
      </c>
      <c r="B59" s="98"/>
      <c r="C59" s="56">
        <v>5</v>
      </c>
      <c r="D59" s="56">
        <v>5</v>
      </c>
      <c r="E59" s="56">
        <v>5</v>
      </c>
    </row>
    <row r="60" spans="1:5" ht="14.25" customHeight="1" thickBot="1" x14ac:dyDescent="0.25">
      <c r="A60" s="97" t="s">
        <v>219</v>
      </c>
      <c r="B60" s="98"/>
      <c r="C60" s="56">
        <v>0</v>
      </c>
      <c r="D60" s="56">
        <v>0</v>
      </c>
      <c r="E60" s="56">
        <v>2</v>
      </c>
    </row>
    <row r="63" spans="1:5" x14ac:dyDescent="0.2">
      <c r="A63" s="987" t="s">
        <v>859</v>
      </c>
      <c r="B63" s="987"/>
      <c r="C63" s="987"/>
      <c r="D63" s="987"/>
    </row>
  </sheetData>
  <sheetProtection formatCells="0"/>
  <mergeCells count="1">
    <mergeCell ref="A63:D63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3"/>
  <sheetViews>
    <sheetView topLeftCell="A40" zoomScaleNormal="100" workbookViewId="0">
      <selection activeCell="A63" sqref="A63:D63"/>
    </sheetView>
  </sheetViews>
  <sheetFormatPr defaultRowHeight="12.75" x14ac:dyDescent="0.2"/>
  <cols>
    <col min="1" max="1" width="13.83203125" style="95" customWidth="1"/>
    <col min="2" max="2" width="66.6640625" style="96" customWidth="1"/>
    <col min="3" max="3" width="12.5" style="96" customWidth="1"/>
    <col min="4" max="4" width="11.33203125" style="96" customWidth="1"/>
    <col min="5" max="5" width="11" style="96" customWidth="1"/>
    <col min="6" max="16384" width="9.33203125" style="96"/>
  </cols>
  <sheetData>
    <row r="1" spans="1:5" s="76" customFormat="1" ht="21" customHeight="1" thickBot="1" x14ac:dyDescent="0.25">
      <c r="A1" s="75"/>
      <c r="B1" s="77"/>
      <c r="C1" s="243" t="s">
        <v>754</v>
      </c>
    </row>
    <row r="2" spans="1:5" s="244" customFormat="1" ht="25.5" customHeight="1" x14ac:dyDescent="0.2">
      <c r="A2" s="195" t="s">
        <v>216</v>
      </c>
      <c r="B2" s="164" t="s">
        <v>485</v>
      </c>
      <c r="C2" s="179"/>
      <c r="D2" s="179"/>
      <c r="E2" s="179" t="s">
        <v>136</v>
      </c>
    </row>
    <row r="3" spans="1:5" s="244" customFormat="1" ht="24.75" thickBot="1" x14ac:dyDescent="0.25">
      <c r="A3" s="236" t="s">
        <v>215</v>
      </c>
      <c r="B3" s="165" t="s">
        <v>472</v>
      </c>
      <c r="C3" s="180"/>
      <c r="D3" s="180"/>
      <c r="E3" s="180" t="s">
        <v>126</v>
      </c>
    </row>
    <row r="4" spans="1:5" s="245" customFormat="1" ht="15.95" customHeight="1" thickBot="1" x14ac:dyDescent="0.3">
      <c r="A4" s="78"/>
      <c r="B4" s="78"/>
      <c r="C4" s="79"/>
      <c r="D4" s="79"/>
      <c r="E4" s="79" t="s">
        <v>645</v>
      </c>
    </row>
    <row r="5" spans="1:5" ht="18" customHeight="1" thickBot="1" x14ac:dyDescent="0.25">
      <c r="A5" s="196" t="s">
        <v>217</v>
      </c>
      <c r="B5" s="80" t="s">
        <v>128</v>
      </c>
      <c r="C5" s="81" t="s">
        <v>129</v>
      </c>
      <c r="D5" s="81" t="s">
        <v>129</v>
      </c>
      <c r="E5" s="81" t="s">
        <v>129</v>
      </c>
    </row>
    <row r="6" spans="1:5" s="246" customFormat="1" ht="12.95" customHeight="1" thickBot="1" x14ac:dyDescent="0.25">
      <c r="A6" s="71">
        <v>1</v>
      </c>
      <c r="B6" s="72">
        <v>2</v>
      </c>
      <c r="C6" s="73">
        <v>3</v>
      </c>
      <c r="D6" s="73">
        <v>3</v>
      </c>
      <c r="E6" s="73">
        <v>5</v>
      </c>
    </row>
    <row r="7" spans="1:5" s="246" customFormat="1" ht="15.95" customHeight="1" thickBot="1" x14ac:dyDescent="0.25">
      <c r="A7" s="82"/>
      <c r="B7" s="83" t="s">
        <v>130</v>
      </c>
      <c r="C7" s="84"/>
      <c r="D7" s="84"/>
      <c r="E7" s="84"/>
    </row>
    <row r="8" spans="1:5" s="181" customFormat="1" ht="12" customHeight="1" thickBot="1" x14ac:dyDescent="0.25">
      <c r="A8" s="71" t="s">
        <v>94</v>
      </c>
      <c r="B8" s="85" t="s">
        <v>450</v>
      </c>
      <c r="C8" s="127">
        <f>SUM(C9:C18)</f>
        <v>2230</v>
      </c>
      <c r="D8" s="127">
        <f>SUM(D9:D18)</f>
        <v>3880</v>
      </c>
      <c r="E8" s="127">
        <f>SUM(E9:E18)</f>
        <v>3880</v>
      </c>
    </row>
    <row r="9" spans="1:5" s="181" customFormat="1" ht="12" customHeight="1" x14ac:dyDescent="0.2">
      <c r="A9" s="237" t="s">
        <v>156</v>
      </c>
      <c r="B9" s="8" t="s">
        <v>280</v>
      </c>
      <c r="C9" s="170"/>
      <c r="D9" s="170"/>
      <c r="E9" s="170"/>
    </row>
    <row r="10" spans="1:5" s="181" customFormat="1" ht="12" customHeight="1" x14ac:dyDescent="0.2">
      <c r="A10" s="238" t="s">
        <v>157</v>
      </c>
      <c r="B10" s="6" t="s">
        <v>281</v>
      </c>
      <c r="C10" s="125">
        <v>2230</v>
      </c>
      <c r="D10" s="125">
        <v>3880</v>
      </c>
      <c r="E10" s="125">
        <v>3860</v>
      </c>
    </row>
    <row r="11" spans="1:5" s="181" customFormat="1" ht="12" customHeight="1" x14ac:dyDescent="0.2">
      <c r="A11" s="238" t="s">
        <v>158</v>
      </c>
      <c r="B11" s="6" t="s">
        <v>282</v>
      </c>
      <c r="C11" s="125"/>
      <c r="D11" s="125"/>
      <c r="E11" s="125">
        <v>15</v>
      </c>
    </row>
    <row r="12" spans="1:5" s="181" customFormat="1" ht="12" customHeight="1" x14ac:dyDescent="0.2">
      <c r="A12" s="238" t="s">
        <v>159</v>
      </c>
      <c r="B12" s="6" t="s">
        <v>283</v>
      </c>
      <c r="C12" s="125"/>
      <c r="D12" s="125"/>
      <c r="E12" s="125"/>
    </row>
    <row r="13" spans="1:5" s="181" customFormat="1" ht="12" customHeight="1" x14ac:dyDescent="0.2">
      <c r="A13" s="238" t="s">
        <v>176</v>
      </c>
      <c r="B13" s="6" t="s">
        <v>284</v>
      </c>
      <c r="C13" s="125"/>
      <c r="D13" s="125"/>
      <c r="E13" s="125"/>
    </row>
    <row r="14" spans="1:5" s="181" customFormat="1" ht="12" customHeight="1" x14ac:dyDescent="0.2">
      <c r="A14" s="238" t="s">
        <v>160</v>
      </c>
      <c r="B14" s="6" t="s">
        <v>451</v>
      </c>
      <c r="C14" s="125"/>
      <c r="D14" s="125"/>
      <c r="E14" s="125"/>
    </row>
    <row r="15" spans="1:5" s="181" customFormat="1" ht="12" customHeight="1" x14ac:dyDescent="0.2">
      <c r="A15" s="238" t="s">
        <v>161</v>
      </c>
      <c r="B15" s="5" t="s">
        <v>452</v>
      </c>
      <c r="C15" s="125"/>
      <c r="D15" s="125"/>
      <c r="E15" s="125"/>
    </row>
    <row r="16" spans="1:5" s="181" customFormat="1" ht="12" customHeight="1" x14ac:dyDescent="0.2">
      <c r="A16" s="238" t="s">
        <v>168</v>
      </c>
      <c r="B16" s="6" t="s">
        <v>287</v>
      </c>
      <c r="C16" s="171"/>
      <c r="D16" s="171"/>
      <c r="E16" s="171">
        <v>5</v>
      </c>
    </row>
    <row r="17" spans="1:5" s="247" customFormat="1" ht="12" customHeight="1" x14ac:dyDescent="0.2">
      <c r="A17" s="238" t="s">
        <v>169</v>
      </c>
      <c r="B17" s="6" t="s">
        <v>288</v>
      </c>
      <c r="C17" s="125"/>
      <c r="D17" s="125"/>
      <c r="E17" s="125"/>
    </row>
    <row r="18" spans="1:5" s="247" customFormat="1" ht="12" customHeight="1" thickBot="1" x14ac:dyDescent="0.25">
      <c r="A18" s="238" t="s">
        <v>170</v>
      </c>
      <c r="B18" s="5" t="s">
        <v>289</v>
      </c>
      <c r="C18" s="126"/>
      <c r="D18" s="126"/>
      <c r="E18" s="126"/>
    </row>
    <row r="19" spans="1:5" s="181" customFormat="1" ht="12" customHeight="1" thickBot="1" x14ac:dyDescent="0.25">
      <c r="A19" s="71" t="s">
        <v>95</v>
      </c>
      <c r="B19" s="85" t="s">
        <v>453</v>
      </c>
      <c r="C19" s="127">
        <f>SUM(C20:C22)</f>
        <v>0</v>
      </c>
      <c r="D19" s="127">
        <f>SUM(D20:D22)</f>
        <v>0</v>
      </c>
      <c r="E19" s="127">
        <f>SUM(E20:E22)</f>
        <v>0</v>
      </c>
    </row>
    <row r="20" spans="1:5" s="247" customFormat="1" ht="12" customHeight="1" x14ac:dyDescent="0.2">
      <c r="A20" s="238" t="s">
        <v>162</v>
      </c>
      <c r="B20" s="7" t="s">
        <v>255</v>
      </c>
      <c r="C20" s="125"/>
      <c r="D20" s="125"/>
      <c r="E20" s="125"/>
    </row>
    <row r="21" spans="1:5" s="247" customFormat="1" ht="12" customHeight="1" x14ac:dyDescent="0.2">
      <c r="A21" s="238" t="s">
        <v>163</v>
      </c>
      <c r="B21" s="6" t="s">
        <v>454</v>
      </c>
      <c r="C21" s="125"/>
      <c r="D21" s="125"/>
      <c r="E21" s="125"/>
    </row>
    <row r="22" spans="1:5" s="247" customFormat="1" ht="12" customHeight="1" x14ac:dyDescent="0.2">
      <c r="A22" s="238" t="s">
        <v>164</v>
      </c>
      <c r="B22" s="6" t="s">
        <v>455</v>
      </c>
      <c r="C22" s="125"/>
      <c r="D22" s="125"/>
      <c r="E22" s="125"/>
    </row>
    <row r="23" spans="1:5" s="247" customFormat="1" ht="12" customHeight="1" thickBot="1" x14ac:dyDescent="0.25">
      <c r="A23" s="238" t="s">
        <v>165</v>
      </c>
      <c r="B23" s="6" t="s">
        <v>88</v>
      </c>
      <c r="C23" s="125"/>
      <c r="D23" s="125"/>
      <c r="E23" s="125"/>
    </row>
    <row r="24" spans="1:5" s="247" customFormat="1" ht="12" customHeight="1" thickBot="1" x14ac:dyDescent="0.25">
      <c r="A24" s="74" t="s">
        <v>96</v>
      </c>
      <c r="B24" s="58" t="s">
        <v>192</v>
      </c>
      <c r="C24" s="154"/>
      <c r="D24" s="154"/>
      <c r="E24" s="154"/>
    </row>
    <row r="25" spans="1:5" s="247" customFormat="1" ht="12" customHeight="1" thickBot="1" x14ac:dyDescent="0.25">
      <c r="A25" s="74" t="s">
        <v>97</v>
      </c>
      <c r="B25" s="58" t="s">
        <v>456</v>
      </c>
      <c r="C25" s="127">
        <f>+C26+C27</f>
        <v>0</v>
      </c>
      <c r="D25" s="127">
        <f>+D26+D27</f>
        <v>0</v>
      </c>
      <c r="E25" s="127">
        <f>+E26+E27</f>
        <v>0</v>
      </c>
    </row>
    <row r="26" spans="1:5" s="247" customFormat="1" ht="12" customHeight="1" x14ac:dyDescent="0.2">
      <c r="A26" s="239" t="s">
        <v>265</v>
      </c>
      <c r="B26" s="240" t="s">
        <v>454</v>
      </c>
      <c r="C26" s="46"/>
      <c r="D26" s="46"/>
      <c r="E26" s="46"/>
    </row>
    <row r="27" spans="1:5" s="247" customFormat="1" ht="12" customHeight="1" x14ac:dyDescent="0.2">
      <c r="A27" s="239" t="s">
        <v>268</v>
      </c>
      <c r="B27" s="241" t="s">
        <v>457</v>
      </c>
      <c r="C27" s="128"/>
      <c r="D27" s="128"/>
      <c r="E27" s="128"/>
    </row>
    <row r="28" spans="1:5" s="247" customFormat="1" ht="12" customHeight="1" thickBot="1" x14ac:dyDescent="0.25">
      <c r="A28" s="238" t="s">
        <v>269</v>
      </c>
      <c r="B28" s="242" t="s">
        <v>458</v>
      </c>
      <c r="C28" s="49"/>
      <c r="D28" s="49"/>
      <c r="E28" s="49"/>
    </row>
    <row r="29" spans="1:5" s="247" customFormat="1" ht="12" customHeight="1" thickBot="1" x14ac:dyDescent="0.25">
      <c r="A29" s="74" t="s">
        <v>98</v>
      </c>
      <c r="B29" s="58" t="s">
        <v>459</v>
      </c>
      <c r="C29" s="127">
        <f>+C30+C31+C32</f>
        <v>0</v>
      </c>
      <c r="D29" s="127">
        <f>+D30+D31+D32</f>
        <v>0</v>
      </c>
      <c r="E29" s="127">
        <f>+E30+E31+E32</f>
        <v>0</v>
      </c>
    </row>
    <row r="30" spans="1:5" s="247" customFormat="1" ht="12" customHeight="1" x14ac:dyDescent="0.2">
      <c r="A30" s="239" t="s">
        <v>149</v>
      </c>
      <c r="B30" s="240" t="s">
        <v>294</v>
      </c>
      <c r="C30" s="46"/>
      <c r="D30" s="46"/>
      <c r="E30" s="46"/>
    </row>
    <row r="31" spans="1:5" s="247" customFormat="1" ht="12" customHeight="1" x14ac:dyDescent="0.2">
      <c r="A31" s="239" t="s">
        <v>150</v>
      </c>
      <c r="B31" s="241" t="s">
        <v>295</v>
      </c>
      <c r="C31" s="128"/>
      <c r="D31" s="128"/>
      <c r="E31" s="128"/>
    </row>
    <row r="32" spans="1:5" s="247" customFormat="1" ht="12" customHeight="1" thickBot="1" x14ac:dyDescent="0.25">
      <c r="A32" s="238" t="s">
        <v>151</v>
      </c>
      <c r="B32" s="61" t="s">
        <v>296</v>
      </c>
      <c r="C32" s="49"/>
      <c r="D32" s="49"/>
      <c r="E32" s="49"/>
    </row>
    <row r="33" spans="1:5" s="181" customFormat="1" ht="12" customHeight="1" thickBot="1" x14ac:dyDescent="0.25">
      <c r="A33" s="74" t="s">
        <v>99</v>
      </c>
      <c r="B33" s="58" t="s">
        <v>408</v>
      </c>
      <c r="C33" s="154"/>
      <c r="D33" s="154"/>
      <c r="E33" s="154"/>
    </row>
    <row r="34" spans="1:5" s="181" customFormat="1" ht="12" customHeight="1" thickBot="1" x14ac:dyDescent="0.25">
      <c r="A34" s="74" t="s">
        <v>100</v>
      </c>
      <c r="B34" s="58" t="s">
        <v>460</v>
      </c>
      <c r="C34" s="172"/>
      <c r="D34" s="172"/>
      <c r="E34" s="172"/>
    </row>
    <row r="35" spans="1:5" s="181" customFormat="1" ht="12" customHeight="1" thickBot="1" x14ac:dyDescent="0.25">
      <c r="A35" s="71" t="s">
        <v>101</v>
      </c>
      <c r="B35" s="58" t="s">
        <v>461</v>
      </c>
      <c r="C35" s="173">
        <f>+C8+C19+C24+C25+C29+C33+C34</f>
        <v>2230</v>
      </c>
      <c r="D35" s="173">
        <f>+D8+D19+D24+D25+D29+D33+D34</f>
        <v>3880</v>
      </c>
      <c r="E35" s="173">
        <f>+E8+E19+E24+E25+E29+E33+E34</f>
        <v>3880</v>
      </c>
    </row>
    <row r="36" spans="1:5" s="181" customFormat="1" ht="12" customHeight="1" thickBot="1" x14ac:dyDescent="0.25">
      <c r="A36" s="86" t="s">
        <v>102</v>
      </c>
      <c r="B36" s="58" t="s">
        <v>462</v>
      </c>
      <c r="C36" s="173">
        <f>+C37+C38+C39</f>
        <v>17364</v>
      </c>
      <c r="D36" s="173">
        <f>+D37+D38+D39</f>
        <v>23659</v>
      </c>
      <c r="E36" s="173">
        <f>+E37+E38+E39</f>
        <v>24371</v>
      </c>
    </row>
    <row r="37" spans="1:5" s="181" customFormat="1" ht="12" customHeight="1" x14ac:dyDescent="0.2">
      <c r="A37" s="239" t="s">
        <v>463</v>
      </c>
      <c r="B37" s="240" t="s">
        <v>233</v>
      </c>
      <c r="C37" s="46"/>
      <c r="D37" s="46"/>
      <c r="E37" s="46">
        <v>454</v>
      </c>
    </row>
    <row r="38" spans="1:5" s="181" customFormat="1" ht="12" customHeight="1" x14ac:dyDescent="0.2">
      <c r="A38" s="239" t="s">
        <v>464</v>
      </c>
      <c r="B38" s="241" t="s">
        <v>89</v>
      </c>
      <c r="C38" s="128"/>
      <c r="D38" s="128"/>
      <c r="E38" s="128"/>
    </row>
    <row r="39" spans="1:5" s="247" customFormat="1" ht="12" customHeight="1" thickBot="1" x14ac:dyDescent="0.25">
      <c r="A39" s="238" t="s">
        <v>465</v>
      </c>
      <c r="B39" s="61" t="s">
        <v>466</v>
      </c>
      <c r="C39" s="49">
        <v>17364</v>
      </c>
      <c r="D39" s="49">
        <v>23659</v>
      </c>
      <c r="E39" s="49">
        <v>23917</v>
      </c>
    </row>
    <row r="40" spans="1:5" s="247" customFormat="1" ht="15" customHeight="1" thickBot="1" x14ac:dyDescent="0.25">
      <c r="A40" s="86" t="s">
        <v>103</v>
      </c>
      <c r="B40" s="87" t="s">
        <v>467</v>
      </c>
      <c r="C40" s="176">
        <f>+C35+C36</f>
        <v>19594</v>
      </c>
      <c r="D40" s="176">
        <f>+D35+D36</f>
        <v>27539</v>
      </c>
      <c r="E40" s="176">
        <f>+E35+E36</f>
        <v>28251</v>
      </c>
    </row>
    <row r="41" spans="1:5" s="247" customFormat="1" ht="15" customHeight="1" x14ac:dyDescent="0.2">
      <c r="A41" s="88"/>
      <c r="B41" s="89"/>
      <c r="C41" s="174"/>
      <c r="D41" s="174"/>
      <c r="E41" s="174"/>
    </row>
    <row r="42" spans="1:5" ht="13.5" thickBot="1" x14ac:dyDescent="0.25">
      <c r="A42" s="90"/>
      <c r="B42" s="91"/>
      <c r="C42" s="175"/>
      <c r="D42" s="175"/>
      <c r="E42" s="175"/>
    </row>
    <row r="43" spans="1:5" s="246" customFormat="1" ht="16.5" customHeight="1" thickBot="1" x14ac:dyDescent="0.25">
      <c r="A43" s="92"/>
      <c r="B43" s="93" t="s">
        <v>131</v>
      </c>
      <c r="C43" s="176"/>
      <c r="D43" s="176"/>
      <c r="E43" s="176"/>
    </row>
    <row r="44" spans="1:5" s="248" customFormat="1" ht="12" customHeight="1" thickBot="1" x14ac:dyDescent="0.25">
      <c r="A44" s="74" t="s">
        <v>94</v>
      </c>
      <c r="B44" s="58" t="s">
        <v>468</v>
      </c>
      <c r="C44" s="127">
        <f>SUM(C45:C49)</f>
        <v>19594</v>
      </c>
      <c r="D44" s="127">
        <f>SUM(D45:D49)</f>
        <v>27539</v>
      </c>
      <c r="E44" s="127">
        <f>SUM(E45:E49)</f>
        <v>28167</v>
      </c>
    </row>
    <row r="45" spans="1:5" ht="12" customHeight="1" x14ac:dyDescent="0.2">
      <c r="A45" s="238" t="s">
        <v>156</v>
      </c>
      <c r="B45" s="7" t="s">
        <v>124</v>
      </c>
      <c r="C45" s="46">
        <v>8082</v>
      </c>
      <c r="D45" s="46">
        <v>9722</v>
      </c>
      <c r="E45" s="46">
        <v>10144</v>
      </c>
    </row>
    <row r="46" spans="1:5" ht="12" customHeight="1" x14ac:dyDescent="0.2">
      <c r="A46" s="238" t="s">
        <v>157</v>
      </c>
      <c r="B46" s="6" t="s">
        <v>201</v>
      </c>
      <c r="C46" s="48">
        <v>2167</v>
      </c>
      <c r="D46" s="48">
        <v>2627</v>
      </c>
      <c r="E46" s="48">
        <v>2741</v>
      </c>
    </row>
    <row r="47" spans="1:5" ht="12" customHeight="1" x14ac:dyDescent="0.2">
      <c r="A47" s="238" t="s">
        <v>158</v>
      </c>
      <c r="B47" s="6" t="s">
        <v>175</v>
      </c>
      <c r="C47" s="48">
        <v>9345</v>
      </c>
      <c r="D47" s="48">
        <v>15190</v>
      </c>
      <c r="E47" s="48">
        <v>15282</v>
      </c>
    </row>
    <row r="48" spans="1:5" ht="12" customHeight="1" x14ac:dyDescent="0.2">
      <c r="A48" s="238" t="s">
        <v>159</v>
      </c>
      <c r="B48" s="6" t="s">
        <v>202</v>
      </c>
      <c r="C48" s="48"/>
      <c r="D48" s="48"/>
      <c r="E48" s="48"/>
    </row>
    <row r="49" spans="1:5" ht="12" customHeight="1" thickBot="1" x14ac:dyDescent="0.25">
      <c r="A49" s="238" t="s">
        <v>176</v>
      </c>
      <c r="B49" s="6" t="s">
        <v>203</v>
      </c>
      <c r="C49" s="48"/>
      <c r="D49" s="48"/>
      <c r="E49" s="48"/>
    </row>
    <row r="50" spans="1:5" ht="12" customHeight="1" thickBot="1" x14ac:dyDescent="0.25">
      <c r="A50" s="74" t="s">
        <v>95</v>
      </c>
      <c r="B50" s="58" t="s">
        <v>469</v>
      </c>
      <c r="C50" s="127">
        <f>SUM(C51:C53)</f>
        <v>0</v>
      </c>
      <c r="D50" s="127">
        <f>SUM(D51:D53)</f>
        <v>0</v>
      </c>
      <c r="E50" s="127">
        <f>SUM(E51:E53)</f>
        <v>84</v>
      </c>
    </row>
    <row r="51" spans="1:5" s="248" customFormat="1" ht="12" customHeight="1" x14ac:dyDescent="0.2">
      <c r="A51" s="238" t="s">
        <v>162</v>
      </c>
      <c r="B51" s="7" t="s">
        <v>223</v>
      </c>
      <c r="C51" s="46"/>
      <c r="D51" s="46"/>
      <c r="E51" s="46">
        <v>84</v>
      </c>
    </row>
    <row r="52" spans="1:5" ht="12" customHeight="1" x14ac:dyDescent="0.2">
      <c r="A52" s="238" t="s">
        <v>163</v>
      </c>
      <c r="B52" s="6" t="s">
        <v>205</v>
      </c>
      <c r="C52" s="48"/>
      <c r="D52" s="48"/>
      <c r="E52" s="48"/>
    </row>
    <row r="53" spans="1:5" ht="12" customHeight="1" x14ac:dyDescent="0.2">
      <c r="A53" s="238" t="s">
        <v>164</v>
      </c>
      <c r="B53" s="6" t="s">
        <v>132</v>
      </c>
      <c r="C53" s="48"/>
      <c r="D53" s="48"/>
      <c r="E53" s="48"/>
    </row>
    <row r="54" spans="1:5" ht="12" customHeight="1" thickBot="1" x14ac:dyDescent="0.25">
      <c r="A54" s="826" t="s">
        <v>165</v>
      </c>
      <c r="B54" s="10" t="s">
        <v>90</v>
      </c>
      <c r="C54" s="827"/>
      <c r="D54" s="827"/>
      <c r="E54" s="827"/>
    </row>
    <row r="55" spans="1:5" ht="12" customHeight="1" thickBot="1" x14ac:dyDescent="0.25">
      <c r="A55" s="837" t="s">
        <v>96</v>
      </c>
      <c r="B55" s="58" t="s">
        <v>772</v>
      </c>
      <c r="C55" s="829"/>
      <c r="D55" s="829"/>
      <c r="E55" s="154"/>
    </row>
    <row r="56" spans="1:5" ht="12" customHeight="1" thickBot="1" x14ac:dyDescent="0.25">
      <c r="A56" s="825" t="s">
        <v>97</v>
      </c>
      <c r="B56" s="5" t="s">
        <v>770</v>
      </c>
      <c r="C56" s="128"/>
      <c r="D56" s="128"/>
      <c r="E56" s="154"/>
    </row>
    <row r="57" spans="1:5" ht="15" customHeight="1" thickBot="1" x14ac:dyDescent="0.25">
      <c r="A57" s="74" t="s">
        <v>98</v>
      </c>
      <c r="B57" s="94" t="s">
        <v>470</v>
      </c>
      <c r="C57" s="177">
        <f>+C44+C50</f>
        <v>19594</v>
      </c>
      <c r="D57" s="177">
        <f>+D44+D50</f>
        <v>27539</v>
      </c>
      <c r="E57" s="177">
        <f>+E44+E50+E55+E56</f>
        <v>28251</v>
      </c>
    </row>
    <row r="58" spans="1:5" ht="13.5" thickBot="1" x14ac:dyDescent="0.25">
      <c r="C58" s="178"/>
      <c r="D58" s="178"/>
    </row>
    <row r="59" spans="1:5" ht="15" customHeight="1" thickBot="1" x14ac:dyDescent="0.25">
      <c r="A59" s="97" t="s">
        <v>218</v>
      </c>
      <c r="B59" s="98"/>
      <c r="C59" s="56">
        <v>5</v>
      </c>
      <c r="D59" s="56">
        <v>5</v>
      </c>
      <c r="E59" s="845">
        <v>5</v>
      </c>
    </row>
    <row r="60" spans="1:5" ht="14.25" customHeight="1" thickBot="1" x14ac:dyDescent="0.25">
      <c r="A60" s="97" t="s">
        <v>219</v>
      </c>
      <c r="B60" s="98"/>
      <c r="C60" s="56">
        <v>0</v>
      </c>
      <c r="D60" s="56">
        <v>0</v>
      </c>
      <c r="E60" s="846">
        <v>2</v>
      </c>
    </row>
    <row r="63" spans="1:5" x14ac:dyDescent="0.2">
      <c r="A63" s="987" t="s">
        <v>860</v>
      </c>
      <c r="B63" s="987"/>
      <c r="C63" s="987"/>
      <c r="D63" s="987"/>
    </row>
  </sheetData>
  <sheetProtection formatCells="0"/>
  <mergeCells count="1">
    <mergeCell ref="A63:D63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0"/>
  <sheetViews>
    <sheetView topLeftCell="A34" workbookViewId="0">
      <selection activeCell="B26" sqref="B26"/>
    </sheetView>
  </sheetViews>
  <sheetFormatPr defaultRowHeight="12.75" x14ac:dyDescent="0.2"/>
  <cols>
    <col min="1" max="1" width="9.5" customWidth="1"/>
    <col min="2" max="2" width="42" customWidth="1"/>
    <col min="3" max="3" width="15.5" customWidth="1"/>
  </cols>
  <sheetData>
    <row r="1" spans="1:4" ht="16.5" thickBot="1" x14ac:dyDescent="0.25">
      <c r="A1" s="75"/>
      <c r="B1" s="77"/>
      <c r="C1" s="243" t="s">
        <v>764</v>
      </c>
      <c r="D1" s="76"/>
    </row>
    <row r="2" spans="1:4" ht="16.5" customHeight="1" x14ac:dyDescent="0.2">
      <c r="A2" s="195" t="s">
        <v>216</v>
      </c>
      <c r="B2" s="164" t="s">
        <v>485</v>
      </c>
      <c r="C2" s="179" t="s">
        <v>136</v>
      </c>
      <c r="D2" s="244"/>
    </row>
    <row r="3" spans="1:4" ht="15.75" customHeight="1" thickBot="1" x14ac:dyDescent="0.25">
      <c r="A3" s="236" t="s">
        <v>215</v>
      </c>
      <c r="B3" s="165" t="s">
        <v>744</v>
      </c>
      <c r="C3" s="180" t="s">
        <v>136</v>
      </c>
      <c r="D3" s="244"/>
    </row>
    <row r="4" spans="1:4" ht="14.25" thickBot="1" x14ac:dyDescent="0.3">
      <c r="A4" s="78"/>
      <c r="B4" s="78"/>
      <c r="C4" s="79" t="s">
        <v>127</v>
      </c>
      <c r="D4" s="245"/>
    </row>
    <row r="5" spans="1:4" ht="23.25" customHeight="1" thickBot="1" x14ac:dyDescent="0.25">
      <c r="A5" s="196" t="s">
        <v>217</v>
      </c>
      <c r="B5" s="80" t="s">
        <v>128</v>
      </c>
      <c r="C5" s="81" t="s">
        <v>129</v>
      </c>
      <c r="D5" s="96"/>
    </row>
    <row r="6" spans="1:4" ht="16.5" thickBot="1" x14ac:dyDescent="0.25">
      <c r="A6" s="71">
        <v>1</v>
      </c>
      <c r="B6" s="72">
        <v>2</v>
      </c>
      <c r="C6" s="73">
        <v>3</v>
      </c>
      <c r="D6" s="246"/>
    </row>
    <row r="7" spans="1:4" ht="16.5" thickBot="1" x14ac:dyDescent="0.25">
      <c r="A7" s="82"/>
      <c r="B7" s="83" t="s">
        <v>130</v>
      </c>
      <c r="C7" s="84"/>
      <c r="D7" s="246"/>
    </row>
    <row r="8" spans="1:4" ht="16.5" customHeight="1" thickBot="1" x14ac:dyDescent="0.25">
      <c r="A8" s="71" t="s">
        <v>94</v>
      </c>
      <c r="B8" s="85" t="s">
        <v>450</v>
      </c>
      <c r="C8" s="127">
        <f>SUM(C9:C18)</f>
        <v>0</v>
      </c>
      <c r="D8" s="181"/>
    </row>
    <row r="9" spans="1:4" ht="14.25" customHeight="1" x14ac:dyDescent="0.2">
      <c r="A9" s="237" t="s">
        <v>156</v>
      </c>
      <c r="B9" s="8" t="s">
        <v>280</v>
      </c>
      <c r="C9" s="170"/>
      <c r="D9" s="181"/>
    </row>
    <row r="10" spans="1:4" ht="12.75" customHeight="1" x14ac:dyDescent="0.2">
      <c r="A10" s="238" t="s">
        <v>157</v>
      </c>
      <c r="B10" s="6" t="s">
        <v>281</v>
      </c>
      <c r="C10" s="125"/>
      <c r="D10" s="181"/>
    </row>
    <row r="11" spans="1:4" ht="12" customHeight="1" x14ac:dyDescent="0.2">
      <c r="A11" s="238" t="s">
        <v>158</v>
      </c>
      <c r="B11" s="6" t="s">
        <v>282</v>
      </c>
      <c r="C11" s="125"/>
      <c r="D11" s="181"/>
    </row>
    <row r="12" spans="1:4" ht="12" customHeight="1" x14ac:dyDescent="0.2">
      <c r="A12" s="238" t="s">
        <v>159</v>
      </c>
      <c r="B12" s="6" t="s">
        <v>283</v>
      </c>
      <c r="C12" s="125"/>
      <c r="D12" s="181"/>
    </row>
    <row r="13" spans="1:4" ht="12" customHeight="1" x14ac:dyDescent="0.2">
      <c r="A13" s="238" t="s">
        <v>176</v>
      </c>
      <c r="B13" s="6" t="s">
        <v>284</v>
      </c>
      <c r="C13" s="125"/>
      <c r="D13" s="181"/>
    </row>
    <row r="14" spans="1:4" ht="13.5" customHeight="1" x14ac:dyDescent="0.2">
      <c r="A14" s="238" t="s">
        <v>160</v>
      </c>
      <c r="B14" s="6" t="s">
        <v>451</v>
      </c>
      <c r="C14" s="125"/>
      <c r="D14" s="181"/>
    </row>
    <row r="15" spans="1:4" ht="13.5" customHeight="1" x14ac:dyDescent="0.2">
      <c r="A15" s="238" t="s">
        <v>161</v>
      </c>
      <c r="B15" s="5" t="s">
        <v>452</v>
      </c>
      <c r="C15" s="125"/>
      <c r="D15" s="181"/>
    </row>
    <row r="16" spans="1:4" ht="10.5" customHeight="1" x14ac:dyDescent="0.2">
      <c r="A16" s="238" t="s">
        <v>168</v>
      </c>
      <c r="B16" s="6" t="s">
        <v>287</v>
      </c>
      <c r="C16" s="171"/>
      <c r="D16" s="181"/>
    </row>
    <row r="17" spans="1:4" ht="10.5" customHeight="1" x14ac:dyDescent="0.2">
      <c r="A17" s="238" t="s">
        <v>169</v>
      </c>
      <c r="B17" s="6" t="s">
        <v>288</v>
      </c>
      <c r="C17" s="125"/>
      <c r="D17" s="247"/>
    </row>
    <row r="18" spans="1:4" ht="12.75" customHeight="1" thickBot="1" x14ac:dyDescent="0.25">
      <c r="A18" s="238" t="s">
        <v>170</v>
      </c>
      <c r="B18" s="5" t="s">
        <v>289</v>
      </c>
      <c r="C18" s="126"/>
      <c r="D18" s="247"/>
    </row>
    <row r="19" spans="1:4" ht="12" customHeight="1" thickBot="1" x14ac:dyDescent="0.25">
      <c r="A19" s="71" t="s">
        <v>95</v>
      </c>
      <c r="B19" s="85" t="s">
        <v>453</v>
      </c>
      <c r="C19" s="127">
        <f>SUM(C20:C22)</f>
        <v>0</v>
      </c>
      <c r="D19" s="181"/>
    </row>
    <row r="20" spans="1:4" ht="12" customHeight="1" x14ac:dyDescent="0.2">
      <c r="A20" s="238" t="s">
        <v>162</v>
      </c>
      <c r="B20" s="7" t="s">
        <v>255</v>
      </c>
      <c r="C20" s="125"/>
      <c r="D20" s="247"/>
    </row>
    <row r="21" spans="1:4" ht="11.25" customHeight="1" x14ac:dyDescent="0.2">
      <c r="A21" s="238" t="s">
        <v>163</v>
      </c>
      <c r="B21" s="6" t="s">
        <v>454</v>
      </c>
      <c r="C21" s="125"/>
      <c r="D21" s="247"/>
    </row>
    <row r="22" spans="1:4" ht="11.25" customHeight="1" x14ac:dyDescent="0.2">
      <c r="A22" s="238" t="s">
        <v>164</v>
      </c>
      <c r="B22" s="6" t="s">
        <v>455</v>
      </c>
      <c r="C22" s="125"/>
      <c r="D22" s="247"/>
    </row>
    <row r="23" spans="1:4" ht="10.5" customHeight="1" thickBot="1" x14ac:dyDescent="0.25">
      <c r="A23" s="238" t="s">
        <v>165</v>
      </c>
      <c r="B23" s="6" t="s">
        <v>88</v>
      </c>
      <c r="C23" s="125"/>
      <c r="D23" s="247"/>
    </row>
    <row r="24" spans="1:4" ht="12.75" customHeight="1" thickBot="1" x14ac:dyDescent="0.25">
      <c r="A24" s="74" t="s">
        <v>96</v>
      </c>
      <c r="B24" s="58" t="s">
        <v>192</v>
      </c>
      <c r="C24" s="154"/>
      <c r="D24" s="247"/>
    </row>
    <row r="25" spans="1:4" ht="11.25" customHeight="1" thickBot="1" x14ac:dyDescent="0.25">
      <c r="A25" s="74" t="s">
        <v>97</v>
      </c>
      <c r="B25" s="58" t="s">
        <v>456</v>
      </c>
      <c r="C25" s="127">
        <f>+C26+C27</f>
        <v>0</v>
      </c>
      <c r="D25" s="247"/>
    </row>
    <row r="26" spans="1:4" ht="12" customHeight="1" x14ac:dyDescent="0.2">
      <c r="A26" s="239" t="s">
        <v>265</v>
      </c>
      <c r="B26" s="240" t="s">
        <v>454</v>
      </c>
      <c r="C26" s="46"/>
      <c r="D26" s="247"/>
    </row>
    <row r="27" spans="1:4" ht="11.25" customHeight="1" x14ac:dyDescent="0.2">
      <c r="A27" s="239" t="s">
        <v>268</v>
      </c>
      <c r="B27" s="241" t="s">
        <v>457</v>
      </c>
      <c r="C27" s="128"/>
      <c r="D27" s="247"/>
    </row>
    <row r="28" spans="1:4" ht="12" customHeight="1" thickBot="1" x14ac:dyDescent="0.25">
      <c r="A28" s="238" t="s">
        <v>269</v>
      </c>
      <c r="B28" s="242" t="s">
        <v>458</v>
      </c>
      <c r="C28" s="49"/>
      <c r="D28" s="247"/>
    </row>
    <row r="29" spans="1:4" ht="12" customHeight="1" thickBot="1" x14ac:dyDescent="0.25">
      <c r="A29" s="74" t="s">
        <v>98</v>
      </c>
      <c r="B29" s="58" t="s">
        <v>459</v>
      </c>
      <c r="C29" s="127">
        <f>+C30+C31+C32</f>
        <v>0</v>
      </c>
      <c r="D29" s="247"/>
    </row>
    <row r="30" spans="1:4" ht="11.25" customHeight="1" x14ac:dyDescent="0.2">
      <c r="A30" s="239" t="s">
        <v>149</v>
      </c>
      <c r="B30" s="240" t="s">
        <v>294</v>
      </c>
      <c r="C30" s="46"/>
      <c r="D30" s="247"/>
    </row>
    <row r="31" spans="1:4" ht="10.5" customHeight="1" x14ac:dyDescent="0.2">
      <c r="A31" s="239" t="s">
        <v>150</v>
      </c>
      <c r="B31" s="241" t="s">
        <v>295</v>
      </c>
      <c r="C31" s="128"/>
      <c r="D31" s="247"/>
    </row>
    <row r="32" spans="1:4" ht="12" customHeight="1" thickBot="1" x14ac:dyDescent="0.25">
      <c r="A32" s="238" t="s">
        <v>151</v>
      </c>
      <c r="B32" s="61" t="s">
        <v>296</v>
      </c>
      <c r="C32" s="49"/>
      <c r="D32" s="247"/>
    </row>
    <row r="33" spans="1:4" ht="12.75" customHeight="1" thickBot="1" x14ac:dyDescent="0.25">
      <c r="A33" s="74" t="s">
        <v>99</v>
      </c>
      <c r="B33" s="58" t="s">
        <v>408</v>
      </c>
      <c r="C33" s="154"/>
      <c r="D33" s="181"/>
    </row>
    <row r="34" spans="1:4" ht="12" customHeight="1" thickBot="1" x14ac:dyDescent="0.25">
      <c r="A34" s="74" t="s">
        <v>100</v>
      </c>
      <c r="B34" s="58" t="s">
        <v>460</v>
      </c>
      <c r="C34" s="172"/>
      <c r="D34" s="181"/>
    </row>
    <row r="35" spans="1:4" ht="12.75" customHeight="1" thickBot="1" x14ac:dyDescent="0.25">
      <c r="A35" s="71" t="s">
        <v>101</v>
      </c>
      <c r="B35" s="58" t="s">
        <v>461</v>
      </c>
      <c r="C35" s="173">
        <f>+C8+C19+C24+C25+C29+C33+C34</f>
        <v>0</v>
      </c>
      <c r="D35" s="181"/>
    </row>
    <row r="36" spans="1:4" ht="12" customHeight="1" thickBot="1" x14ac:dyDescent="0.25">
      <c r="A36" s="86" t="s">
        <v>102</v>
      </c>
      <c r="B36" s="58" t="s">
        <v>462</v>
      </c>
      <c r="C36" s="173">
        <f>+C37+C38+C39</f>
        <v>0</v>
      </c>
      <c r="D36" s="181"/>
    </row>
    <row r="37" spans="1:4" ht="11.25" customHeight="1" x14ac:dyDescent="0.2">
      <c r="A37" s="239" t="s">
        <v>463</v>
      </c>
      <c r="B37" s="240" t="s">
        <v>233</v>
      </c>
      <c r="C37" s="46"/>
      <c r="D37" s="181"/>
    </row>
    <row r="38" spans="1:4" ht="12" customHeight="1" x14ac:dyDescent="0.2">
      <c r="A38" s="239" t="s">
        <v>464</v>
      </c>
      <c r="B38" s="241" t="s">
        <v>89</v>
      </c>
      <c r="C38" s="128"/>
      <c r="D38" s="181"/>
    </row>
    <row r="39" spans="1:4" ht="12.75" customHeight="1" thickBot="1" x14ac:dyDescent="0.25">
      <c r="A39" s="238" t="s">
        <v>465</v>
      </c>
      <c r="B39" s="61" t="s">
        <v>466</v>
      </c>
      <c r="C39" s="49"/>
      <c r="D39" s="247"/>
    </row>
    <row r="40" spans="1:4" ht="12" customHeight="1" thickBot="1" x14ac:dyDescent="0.25">
      <c r="A40" s="86" t="s">
        <v>103</v>
      </c>
      <c r="B40" s="87" t="s">
        <v>467</v>
      </c>
      <c r="C40" s="176">
        <f>+C35+C36</f>
        <v>0</v>
      </c>
      <c r="D40" s="247"/>
    </row>
    <row r="41" spans="1:4" ht="15.75" thickBot="1" x14ac:dyDescent="0.25">
      <c r="A41" s="88"/>
      <c r="B41" s="89"/>
      <c r="C41" s="174"/>
      <c r="D41" s="247"/>
    </row>
    <row r="42" spans="1:4" ht="16.5" thickBot="1" x14ac:dyDescent="0.25">
      <c r="A42" s="92"/>
      <c r="B42" s="93" t="s">
        <v>131</v>
      </c>
      <c r="C42" s="176"/>
      <c r="D42" s="246"/>
    </row>
    <row r="43" spans="1:4" ht="13.5" customHeight="1" thickBot="1" x14ac:dyDescent="0.25">
      <c r="A43" s="74" t="s">
        <v>94</v>
      </c>
      <c r="B43" s="58" t="s">
        <v>468</v>
      </c>
      <c r="C43" s="127">
        <f>SUM(C44:C48)</f>
        <v>0</v>
      </c>
      <c r="D43" s="248"/>
    </row>
    <row r="44" spans="1:4" ht="10.5" customHeight="1" x14ac:dyDescent="0.2">
      <c r="A44" s="238" t="s">
        <v>156</v>
      </c>
      <c r="B44" s="7" t="s">
        <v>124</v>
      </c>
      <c r="C44" s="46"/>
      <c r="D44" s="96"/>
    </row>
    <row r="45" spans="1:4" ht="9.75" customHeight="1" x14ac:dyDescent="0.2">
      <c r="A45" s="238" t="s">
        <v>157</v>
      </c>
      <c r="B45" s="6" t="s">
        <v>201</v>
      </c>
      <c r="C45" s="48"/>
      <c r="D45" s="96"/>
    </row>
    <row r="46" spans="1:4" ht="10.5" customHeight="1" x14ac:dyDescent="0.2">
      <c r="A46" s="238" t="s">
        <v>158</v>
      </c>
      <c r="B46" s="6" t="s">
        <v>175</v>
      </c>
      <c r="C46" s="48"/>
      <c r="D46" s="96"/>
    </row>
    <row r="47" spans="1:4" ht="10.5" customHeight="1" x14ac:dyDescent="0.2">
      <c r="A47" s="238" t="s">
        <v>159</v>
      </c>
      <c r="B47" s="6" t="s">
        <v>202</v>
      </c>
      <c r="C47" s="48"/>
      <c r="D47" s="96"/>
    </row>
    <row r="48" spans="1:4" ht="11.25" customHeight="1" thickBot="1" x14ac:dyDescent="0.25">
      <c r="A48" s="238" t="s">
        <v>176</v>
      </c>
      <c r="B48" s="6" t="s">
        <v>203</v>
      </c>
      <c r="C48" s="48"/>
      <c r="D48" s="96"/>
    </row>
    <row r="49" spans="1:4" ht="10.5" customHeight="1" thickBot="1" x14ac:dyDescent="0.25">
      <c r="A49" s="74" t="s">
        <v>95</v>
      </c>
      <c r="B49" s="58" t="s">
        <v>469</v>
      </c>
      <c r="C49" s="127">
        <f>SUM(C50:C52)</f>
        <v>0</v>
      </c>
      <c r="D49" s="96"/>
    </row>
    <row r="50" spans="1:4" ht="10.5" customHeight="1" x14ac:dyDescent="0.2">
      <c r="A50" s="238" t="s">
        <v>162</v>
      </c>
      <c r="B50" s="7" t="s">
        <v>223</v>
      </c>
      <c r="C50" s="46"/>
      <c r="D50" s="248"/>
    </row>
    <row r="51" spans="1:4" ht="12" customHeight="1" x14ac:dyDescent="0.2">
      <c r="A51" s="238" t="s">
        <v>163</v>
      </c>
      <c r="B51" s="6" t="s">
        <v>205</v>
      </c>
      <c r="C51" s="48"/>
      <c r="D51" s="96"/>
    </row>
    <row r="52" spans="1:4" ht="12.75" customHeight="1" x14ac:dyDescent="0.2">
      <c r="A52" s="238" t="s">
        <v>164</v>
      </c>
      <c r="B52" s="6" t="s">
        <v>132</v>
      </c>
      <c r="C52" s="48"/>
      <c r="D52" s="96"/>
    </row>
    <row r="53" spans="1:4" ht="11.25" customHeight="1" thickBot="1" x14ac:dyDescent="0.25">
      <c r="A53" s="238" t="s">
        <v>165</v>
      </c>
      <c r="B53" s="6" t="s">
        <v>90</v>
      </c>
      <c r="C53" s="48"/>
      <c r="D53" s="96"/>
    </row>
    <row r="54" spans="1:4" ht="12.75" customHeight="1" thickBot="1" x14ac:dyDescent="0.25">
      <c r="A54" s="74" t="s">
        <v>96</v>
      </c>
      <c r="B54" s="94" t="s">
        <v>470</v>
      </c>
      <c r="C54" s="177">
        <f>+C43+C49</f>
        <v>0</v>
      </c>
      <c r="D54" s="96"/>
    </row>
    <row r="55" spans="1:4" ht="13.5" thickBot="1" x14ac:dyDescent="0.25">
      <c r="A55" s="95"/>
      <c r="B55" s="96"/>
      <c r="C55" s="178"/>
      <c r="D55" s="96"/>
    </row>
    <row r="56" spans="1:4" ht="13.5" thickBot="1" x14ac:dyDescent="0.25">
      <c r="A56" s="97" t="s">
        <v>218</v>
      </c>
      <c r="B56" s="98"/>
      <c r="C56" s="56"/>
      <c r="D56" s="96"/>
    </row>
    <row r="57" spans="1:4" ht="13.5" thickBot="1" x14ac:dyDescent="0.25">
      <c r="A57" s="97" t="s">
        <v>219</v>
      </c>
      <c r="B57" s="98"/>
      <c r="C57" s="56"/>
      <c r="D57" s="96"/>
    </row>
    <row r="58" spans="1:4" x14ac:dyDescent="0.2">
      <c r="A58" s="95"/>
      <c r="B58" s="96"/>
      <c r="C58" s="96"/>
      <c r="D58" s="96"/>
    </row>
    <row r="59" spans="1:4" x14ac:dyDescent="0.2">
      <c r="A59" s="95"/>
      <c r="B59" s="96"/>
      <c r="C59" s="96"/>
      <c r="D59" s="96"/>
    </row>
    <row r="60" spans="1:4" x14ac:dyDescent="0.2">
      <c r="A60" s="95"/>
      <c r="B60" s="96"/>
      <c r="C60" s="96"/>
      <c r="D60" s="96"/>
    </row>
  </sheetData>
  <pageMargins left="0.7" right="0.7" top="0.75" bottom="0.75" header="0.3" footer="0.3"/>
  <pageSetup paperSize="9" orientation="portrait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0"/>
  <sheetViews>
    <sheetView topLeftCell="A31" workbookViewId="0">
      <selection activeCell="B19" sqref="B19"/>
    </sheetView>
  </sheetViews>
  <sheetFormatPr defaultRowHeight="12.75" x14ac:dyDescent="0.2"/>
  <cols>
    <col min="1" max="1" width="13.6640625" customWidth="1"/>
    <col min="2" max="2" width="53" customWidth="1"/>
    <col min="3" max="3" width="11.33203125" customWidth="1"/>
  </cols>
  <sheetData>
    <row r="1" spans="1:4" ht="16.5" thickBot="1" x14ac:dyDescent="0.25">
      <c r="A1" s="75"/>
      <c r="B1" s="77"/>
      <c r="C1" s="243" t="s">
        <v>765</v>
      </c>
      <c r="D1" s="76"/>
    </row>
    <row r="2" spans="1:4" ht="63.75" customHeight="1" x14ac:dyDescent="0.2">
      <c r="A2" s="195" t="s">
        <v>216</v>
      </c>
      <c r="B2" s="164" t="s">
        <v>485</v>
      </c>
      <c r="C2" s="179" t="s">
        <v>136</v>
      </c>
      <c r="D2" s="244"/>
    </row>
    <row r="3" spans="1:4" ht="41.25" customHeight="1" thickBot="1" x14ac:dyDescent="0.25">
      <c r="A3" s="236" t="s">
        <v>215</v>
      </c>
      <c r="B3" s="165" t="s">
        <v>745</v>
      </c>
      <c r="C3" s="180" t="s">
        <v>483</v>
      </c>
      <c r="D3" s="244"/>
    </row>
    <row r="4" spans="1:4" ht="14.25" thickBot="1" x14ac:dyDescent="0.3">
      <c r="A4" s="78"/>
      <c r="B4" s="78"/>
      <c r="C4" s="79" t="s">
        <v>127</v>
      </c>
      <c r="D4" s="245"/>
    </row>
    <row r="5" spans="1:4" ht="15" customHeight="1" thickBot="1" x14ac:dyDescent="0.25">
      <c r="A5" s="196" t="s">
        <v>217</v>
      </c>
      <c r="B5" s="80" t="s">
        <v>128</v>
      </c>
      <c r="C5" s="81" t="s">
        <v>129</v>
      </c>
      <c r="D5" s="96"/>
    </row>
    <row r="6" spans="1:4" ht="16.5" thickBot="1" x14ac:dyDescent="0.25">
      <c r="A6" s="71">
        <v>1</v>
      </c>
      <c r="B6" s="72">
        <v>2</v>
      </c>
      <c r="C6" s="73">
        <v>3</v>
      </c>
      <c r="D6" s="246"/>
    </row>
    <row r="7" spans="1:4" ht="15" customHeight="1" thickBot="1" x14ac:dyDescent="0.25">
      <c r="A7" s="82"/>
      <c r="B7" s="83" t="s">
        <v>130</v>
      </c>
      <c r="C7" s="84"/>
      <c r="D7" s="246"/>
    </row>
    <row r="8" spans="1:4" ht="13.5" customHeight="1" thickBot="1" x14ac:dyDescent="0.25">
      <c r="A8" s="71" t="s">
        <v>94</v>
      </c>
      <c r="B8" s="85" t="s">
        <v>450</v>
      </c>
      <c r="C8" s="127">
        <f>SUM(C9:C18)</f>
        <v>0</v>
      </c>
      <c r="D8" s="181"/>
    </row>
    <row r="9" spans="1:4" ht="12.75" customHeight="1" x14ac:dyDescent="0.2">
      <c r="A9" s="237" t="s">
        <v>156</v>
      </c>
      <c r="B9" s="8" t="s">
        <v>280</v>
      </c>
      <c r="C9" s="170"/>
      <c r="D9" s="181"/>
    </row>
    <row r="10" spans="1:4" ht="12" customHeight="1" x14ac:dyDescent="0.2">
      <c r="A10" s="238" t="s">
        <v>157</v>
      </c>
      <c r="B10" s="6" t="s">
        <v>281</v>
      </c>
      <c r="C10" s="125"/>
      <c r="D10" s="181"/>
    </row>
    <row r="11" spans="1:4" ht="11.25" customHeight="1" x14ac:dyDescent="0.2">
      <c r="A11" s="238" t="s">
        <v>158</v>
      </c>
      <c r="B11" s="6" t="s">
        <v>282</v>
      </c>
      <c r="C11" s="125"/>
      <c r="D11" s="181"/>
    </row>
    <row r="12" spans="1:4" ht="11.25" customHeight="1" x14ac:dyDescent="0.2">
      <c r="A12" s="238" t="s">
        <v>159</v>
      </c>
      <c r="B12" s="6" t="s">
        <v>283</v>
      </c>
      <c r="C12" s="125"/>
      <c r="D12" s="181"/>
    </row>
    <row r="13" spans="1:4" ht="10.5" customHeight="1" x14ac:dyDescent="0.2">
      <c r="A13" s="238" t="s">
        <v>176</v>
      </c>
      <c r="B13" s="6" t="s">
        <v>284</v>
      </c>
      <c r="C13" s="125"/>
      <c r="D13" s="181"/>
    </row>
    <row r="14" spans="1:4" ht="10.5" customHeight="1" x14ac:dyDescent="0.2">
      <c r="A14" s="238" t="s">
        <v>160</v>
      </c>
      <c r="B14" s="6" t="s">
        <v>451</v>
      </c>
      <c r="C14" s="125"/>
      <c r="D14" s="181"/>
    </row>
    <row r="15" spans="1:4" ht="12" customHeight="1" x14ac:dyDescent="0.2">
      <c r="A15" s="238" t="s">
        <v>161</v>
      </c>
      <c r="B15" s="5" t="s">
        <v>452</v>
      </c>
      <c r="C15" s="125"/>
      <c r="D15" s="181"/>
    </row>
    <row r="16" spans="1:4" ht="11.25" customHeight="1" x14ac:dyDescent="0.2">
      <c r="A16" s="238" t="s">
        <v>168</v>
      </c>
      <c r="B16" s="6" t="s">
        <v>287</v>
      </c>
      <c r="C16" s="171"/>
      <c r="D16" s="181"/>
    </row>
    <row r="17" spans="1:4" ht="12.75" customHeight="1" x14ac:dyDescent="0.2">
      <c r="A17" s="238" t="s">
        <v>169</v>
      </c>
      <c r="B17" s="6" t="s">
        <v>288</v>
      </c>
      <c r="C17" s="125"/>
      <c r="D17" s="247"/>
    </row>
    <row r="18" spans="1:4" ht="12.75" customHeight="1" thickBot="1" x14ac:dyDescent="0.25">
      <c r="A18" s="238" t="s">
        <v>170</v>
      </c>
      <c r="B18" s="5" t="s">
        <v>289</v>
      </c>
      <c r="C18" s="126"/>
      <c r="D18" s="247"/>
    </row>
    <row r="19" spans="1:4" ht="27" customHeight="1" thickBot="1" x14ac:dyDescent="0.25">
      <c r="A19" s="71" t="s">
        <v>95</v>
      </c>
      <c r="B19" s="85" t="s">
        <v>453</v>
      </c>
      <c r="C19" s="127">
        <f>SUM(C20:C22)</f>
        <v>0</v>
      </c>
      <c r="D19" s="181"/>
    </row>
    <row r="20" spans="1:4" ht="12.75" customHeight="1" x14ac:dyDescent="0.2">
      <c r="A20" s="238" t="s">
        <v>162</v>
      </c>
      <c r="B20" s="7" t="s">
        <v>255</v>
      </c>
      <c r="C20" s="125"/>
      <c r="D20" s="247"/>
    </row>
    <row r="21" spans="1:4" ht="12" customHeight="1" x14ac:dyDescent="0.2">
      <c r="A21" s="238" t="s">
        <v>163</v>
      </c>
      <c r="B21" s="6" t="s">
        <v>454</v>
      </c>
      <c r="C21" s="125"/>
      <c r="D21" s="247"/>
    </row>
    <row r="22" spans="1:4" ht="12.75" customHeight="1" x14ac:dyDescent="0.2">
      <c r="A22" s="238" t="s">
        <v>164</v>
      </c>
      <c r="B22" s="6" t="s">
        <v>455</v>
      </c>
      <c r="C22" s="125"/>
      <c r="D22" s="247"/>
    </row>
    <row r="23" spans="1:4" ht="10.5" customHeight="1" thickBot="1" x14ac:dyDescent="0.25">
      <c r="A23" s="238" t="s">
        <v>165</v>
      </c>
      <c r="B23" s="6" t="s">
        <v>88</v>
      </c>
      <c r="C23" s="125"/>
      <c r="D23" s="247"/>
    </row>
    <row r="24" spans="1:4" ht="11.25" customHeight="1" thickBot="1" x14ac:dyDescent="0.25">
      <c r="A24" s="74" t="s">
        <v>96</v>
      </c>
      <c r="B24" s="58" t="s">
        <v>192</v>
      </c>
      <c r="C24" s="154"/>
      <c r="D24" s="247"/>
    </row>
    <row r="25" spans="1:4" ht="11.25" customHeight="1" thickBot="1" x14ac:dyDescent="0.25">
      <c r="A25" s="74" t="s">
        <v>97</v>
      </c>
      <c r="B25" s="58" t="s">
        <v>456</v>
      </c>
      <c r="C25" s="127">
        <f>+C26+C27</f>
        <v>0</v>
      </c>
      <c r="D25" s="247"/>
    </row>
    <row r="26" spans="1:4" ht="11.25" customHeight="1" x14ac:dyDescent="0.2">
      <c r="A26" s="239" t="s">
        <v>265</v>
      </c>
      <c r="B26" s="240" t="s">
        <v>454</v>
      </c>
      <c r="C26" s="46"/>
      <c r="D26" s="247"/>
    </row>
    <row r="27" spans="1:4" ht="12.75" customHeight="1" x14ac:dyDescent="0.2">
      <c r="A27" s="239" t="s">
        <v>268</v>
      </c>
      <c r="B27" s="241" t="s">
        <v>457</v>
      </c>
      <c r="C27" s="128"/>
      <c r="D27" s="247"/>
    </row>
    <row r="28" spans="1:4" ht="12" customHeight="1" thickBot="1" x14ac:dyDescent="0.25">
      <c r="A28" s="238" t="s">
        <v>269</v>
      </c>
      <c r="B28" s="242" t="s">
        <v>458</v>
      </c>
      <c r="C28" s="49"/>
      <c r="D28" s="247"/>
    </row>
    <row r="29" spans="1:4" ht="12" customHeight="1" thickBot="1" x14ac:dyDescent="0.25">
      <c r="A29" s="74" t="s">
        <v>98</v>
      </c>
      <c r="B29" s="58" t="s">
        <v>459</v>
      </c>
      <c r="C29" s="127">
        <f>+C30+C31+C32</f>
        <v>0</v>
      </c>
      <c r="D29" s="247"/>
    </row>
    <row r="30" spans="1:4" ht="11.25" customHeight="1" x14ac:dyDescent="0.2">
      <c r="A30" s="239" t="s">
        <v>149</v>
      </c>
      <c r="B30" s="240" t="s">
        <v>294</v>
      </c>
      <c r="C30" s="46"/>
      <c r="D30" s="247"/>
    </row>
    <row r="31" spans="1:4" ht="10.5" customHeight="1" x14ac:dyDescent="0.2">
      <c r="A31" s="239" t="s">
        <v>150</v>
      </c>
      <c r="B31" s="241" t="s">
        <v>295</v>
      </c>
      <c r="C31" s="128"/>
      <c r="D31" s="247"/>
    </row>
    <row r="32" spans="1:4" ht="12" customHeight="1" thickBot="1" x14ac:dyDescent="0.25">
      <c r="A32" s="238" t="s">
        <v>151</v>
      </c>
      <c r="B32" s="61" t="s">
        <v>296</v>
      </c>
      <c r="C32" s="49"/>
      <c r="D32" s="247"/>
    </row>
    <row r="33" spans="1:4" ht="12.75" customHeight="1" thickBot="1" x14ac:dyDescent="0.25">
      <c r="A33" s="74" t="s">
        <v>99</v>
      </c>
      <c r="B33" s="58" t="s">
        <v>408</v>
      </c>
      <c r="C33" s="154"/>
      <c r="D33" s="181"/>
    </row>
    <row r="34" spans="1:4" ht="11.25" customHeight="1" thickBot="1" x14ac:dyDescent="0.25">
      <c r="A34" s="74" t="s">
        <v>100</v>
      </c>
      <c r="B34" s="58" t="s">
        <v>460</v>
      </c>
      <c r="C34" s="172"/>
      <c r="D34" s="181"/>
    </row>
    <row r="35" spans="1:4" ht="12" customHeight="1" thickBot="1" x14ac:dyDescent="0.25">
      <c r="A35" s="71" t="s">
        <v>101</v>
      </c>
      <c r="B35" s="58" t="s">
        <v>461</v>
      </c>
      <c r="C35" s="173">
        <f>+C8+C19+C24+C25+C29+C33+C34</f>
        <v>0</v>
      </c>
      <c r="D35" s="181"/>
    </row>
    <row r="36" spans="1:4" ht="12.75" customHeight="1" thickBot="1" x14ac:dyDescent="0.25">
      <c r="A36" s="86" t="s">
        <v>102</v>
      </c>
      <c r="B36" s="58" t="s">
        <v>462</v>
      </c>
      <c r="C36" s="173">
        <f>+C37+C38+C39</f>
        <v>0</v>
      </c>
      <c r="D36" s="181"/>
    </row>
    <row r="37" spans="1:4" ht="9.75" customHeight="1" x14ac:dyDescent="0.2">
      <c r="A37" s="239" t="s">
        <v>463</v>
      </c>
      <c r="B37" s="240" t="s">
        <v>233</v>
      </c>
      <c r="C37" s="46"/>
      <c r="D37" s="181"/>
    </row>
    <row r="38" spans="1:4" ht="11.25" customHeight="1" x14ac:dyDescent="0.2">
      <c r="A38" s="239" t="s">
        <v>464</v>
      </c>
      <c r="B38" s="241" t="s">
        <v>89</v>
      </c>
      <c r="C38" s="128"/>
      <c r="D38" s="181"/>
    </row>
    <row r="39" spans="1:4" ht="12" customHeight="1" thickBot="1" x14ac:dyDescent="0.25">
      <c r="A39" s="238" t="s">
        <v>465</v>
      </c>
      <c r="B39" s="61" t="s">
        <v>466</v>
      </c>
      <c r="C39" s="49"/>
      <c r="D39" s="247"/>
    </row>
    <row r="40" spans="1:4" ht="15" customHeight="1" thickBot="1" x14ac:dyDescent="0.25">
      <c r="A40" s="86" t="s">
        <v>103</v>
      </c>
      <c r="B40" s="87" t="s">
        <v>467</v>
      </c>
      <c r="C40" s="176">
        <f>+C35+C36</f>
        <v>0</v>
      </c>
      <c r="D40" s="247"/>
    </row>
    <row r="41" spans="1:4" ht="15.75" thickBot="1" x14ac:dyDescent="0.25">
      <c r="A41" s="88"/>
      <c r="B41" s="89"/>
      <c r="C41" s="174"/>
      <c r="D41" s="247"/>
    </row>
    <row r="42" spans="1:4" ht="12" customHeight="1" thickBot="1" x14ac:dyDescent="0.25">
      <c r="A42" s="92"/>
      <c r="B42" s="93" t="s">
        <v>131</v>
      </c>
      <c r="C42" s="176"/>
      <c r="D42" s="246"/>
    </row>
    <row r="43" spans="1:4" ht="12" customHeight="1" thickBot="1" x14ac:dyDescent="0.25">
      <c r="A43" s="74" t="s">
        <v>94</v>
      </c>
      <c r="B43" s="58" t="s">
        <v>468</v>
      </c>
      <c r="C43" s="127">
        <f>SUM(C44:C48)</f>
        <v>0</v>
      </c>
      <c r="D43" s="248"/>
    </row>
    <row r="44" spans="1:4" ht="12" customHeight="1" x14ac:dyDescent="0.2">
      <c r="A44" s="238" t="s">
        <v>156</v>
      </c>
      <c r="B44" s="7" t="s">
        <v>124</v>
      </c>
      <c r="C44" s="46"/>
      <c r="D44" s="96"/>
    </row>
    <row r="45" spans="1:4" ht="12" customHeight="1" x14ac:dyDescent="0.2">
      <c r="A45" s="238" t="s">
        <v>157</v>
      </c>
      <c r="B45" s="6" t="s">
        <v>201</v>
      </c>
      <c r="C45" s="48"/>
      <c r="D45" s="96"/>
    </row>
    <row r="46" spans="1:4" ht="10.5" customHeight="1" x14ac:dyDescent="0.2">
      <c r="A46" s="238" t="s">
        <v>158</v>
      </c>
      <c r="B46" s="6" t="s">
        <v>175</v>
      </c>
      <c r="C46" s="48"/>
      <c r="D46" s="96"/>
    </row>
    <row r="47" spans="1:4" ht="10.5" customHeight="1" x14ac:dyDescent="0.2">
      <c r="A47" s="238" t="s">
        <v>159</v>
      </c>
      <c r="B47" s="6" t="s">
        <v>202</v>
      </c>
      <c r="C47" s="48"/>
      <c r="D47" s="96"/>
    </row>
    <row r="48" spans="1:4" ht="13.5" customHeight="1" thickBot="1" x14ac:dyDescent="0.25">
      <c r="A48" s="238" t="s">
        <v>176</v>
      </c>
      <c r="B48" s="6" t="s">
        <v>203</v>
      </c>
      <c r="C48" s="48"/>
      <c r="D48" s="96"/>
    </row>
    <row r="49" spans="1:4" ht="13.5" customHeight="1" thickBot="1" x14ac:dyDescent="0.25">
      <c r="A49" s="74" t="s">
        <v>95</v>
      </c>
      <c r="B49" s="58" t="s">
        <v>469</v>
      </c>
      <c r="C49" s="127">
        <f>SUM(C50:C52)</f>
        <v>0</v>
      </c>
      <c r="D49" s="96"/>
    </row>
    <row r="50" spans="1:4" ht="11.25" customHeight="1" x14ac:dyDescent="0.2">
      <c r="A50" s="238" t="s">
        <v>162</v>
      </c>
      <c r="B50" s="7" t="s">
        <v>223</v>
      </c>
      <c r="C50" s="46"/>
      <c r="D50" s="248"/>
    </row>
    <row r="51" spans="1:4" ht="10.5" customHeight="1" x14ac:dyDescent="0.2">
      <c r="A51" s="238" t="s">
        <v>163</v>
      </c>
      <c r="B51" s="6" t="s">
        <v>205</v>
      </c>
      <c r="C51" s="48"/>
      <c r="D51" s="96"/>
    </row>
    <row r="52" spans="1:4" ht="10.5" customHeight="1" x14ac:dyDescent="0.2">
      <c r="A52" s="238" t="s">
        <v>164</v>
      </c>
      <c r="B52" s="6" t="s">
        <v>132</v>
      </c>
      <c r="C52" s="48"/>
      <c r="D52" s="96"/>
    </row>
    <row r="53" spans="1:4" ht="10.5" customHeight="1" thickBot="1" x14ac:dyDescent="0.25">
      <c r="A53" s="238" t="s">
        <v>165</v>
      </c>
      <c r="B53" s="6" t="s">
        <v>90</v>
      </c>
      <c r="C53" s="48"/>
      <c r="D53" s="96"/>
    </row>
    <row r="54" spans="1:4" ht="12" customHeight="1" thickBot="1" x14ac:dyDescent="0.25">
      <c r="A54" s="74" t="s">
        <v>96</v>
      </c>
      <c r="B54" s="94" t="s">
        <v>470</v>
      </c>
      <c r="C54" s="177">
        <f>+C43+C49</f>
        <v>0</v>
      </c>
      <c r="D54" s="96"/>
    </row>
    <row r="55" spans="1:4" ht="13.5" thickBot="1" x14ac:dyDescent="0.25">
      <c r="A55" s="95"/>
      <c r="B55" s="96"/>
      <c r="C55" s="178"/>
      <c r="D55" s="96"/>
    </row>
    <row r="56" spans="1:4" ht="13.5" thickBot="1" x14ac:dyDescent="0.25">
      <c r="A56" s="97" t="s">
        <v>218</v>
      </c>
      <c r="B56" s="98"/>
      <c r="C56" s="56"/>
      <c r="D56" s="96"/>
    </row>
    <row r="57" spans="1:4" ht="13.5" thickBot="1" x14ac:dyDescent="0.25">
      <c r="A57" s="97" t="s">
        <v>219</v>
      </c>
      <c r="B57" s="98"/>
      <c r="C57" s="56"/>
      <c r="D57" s="96"/>
    </row>
    <row r="58" spans="1:4" x14ac:dyDescent="0.2">
      <c r="A58" s="95"/>
      <c r="B58" s="96"/>
      <c r="C58" s="96"/>
      <c r="D58" s="96"/>
    </row>
    <row r="59" spans="1:4" x14ac:dyDescent="0.2">
      <c r="A59" s="95"/>
      <c r="B59" s="96"/>
      <c r="C59" s="96"/>
      <c r="D59" s="96"/>
    </row>
    <row r="60" spans="1:4" x14ac:dyDescent="0.2">
      <c r="A60" s="95"/>
      <c r="B60" s="96"/>
      <c r="C60" s="96"/>
      <c r="D60" s="96"/>
    </row>
  </sheetData>
  <pageMargins left="0" right="0" top="0.74803149606299213" bottom="0.74803149606299213" header="0.31496062992125984" footer="0.31496062992125984"/>
  <pageSetup paperSize="9" orientation="portrait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0"/>
  </sheetPr>
  <dimension ref="A1:E58"/>
  <sheetViews>
    <sheetView topLeftCell="A40" workbookViewId="0">
      <selection activeCell="A58" sqref="A58:D58"/>
    </sheetView>
  </sheetViews>
  <sheetFormatPr defaultRowHeight="12.75" x14ac:dyDescent="0.2"/>
  <cols>
    <col min="1" max="1" width="8.83203125" customWidth="1"/>
    <col min="2" max="2" width="61.83203125" customWidth="1"/>
    <col min="3" max="3" width="11.1640625" customWidth="1"/>
    <col min="4" max="4" width="10.83203125" customWidth="1"/>
    <col min="5" max="5" width="11.83203125" customWidth="1"/>
  </cols>
  <sheetData>
    <row r="1" spans="1:5" ht="16.5" thickBot="1" x14ac:dyDescent="0.25">
      <c r="A1" s="75"/>
      <c r="B1" s="77"/>
      <c r="C1" s="243" t="s">
        <v>755</v>
      </c>
    </row>
    <row r="2" spans="1:5" ht="42" customHeight="1" x14ac:dyDescent="0.2">
      <c r="A2" s="195" t="s">
        <v>773</v>
      </c>
      <c r="B2" s="164" t="s">
        <v>486</v>
      </c>
      <c r="C2" s="179"/>
      <c r="D2" s="179"/>
      <c r="E2" s="179" t="s">
        <v>483</v>
      </c>
    </row>
    <row r="3" spans="1:5" ht="42" customHeight="1" thickBot="1" x14ac:dyDescent="0.25">
      <c r="A3" s="236" t="s">
        <v>215</v>
      </c>
      <c r="B3" s="165" t="s">
        <v>449</v>
      </c>
      <c r="C3" s="180"/>
      <c r="D3" s="180"/>
      <c r="E3" s="180" t="s">
        <v>126</v>
      </c>
    </row>
    <row r="4" spans="1:5" ht="14.25" thickBot="1" x14ac:dyDescent="0.3">
      <c r="A4" s="78"/>
      <c r="B4" s="78"/>
      <c r="C4" s="79"/>
      <c r="D4" s="79"/>
      <c r="E4" s="79"/>
    </row>
    <row r="5" spans="1:5" ht="15" customHeight="1" thickBot="1" x14ac:dyDescent="0.25">
      <c r="A5" s="196" t="s">
        <v>217</v>
      </c>
      <c r="B5" s="80" t="s">
        <v>128</v>
      </c>
      <c r="C5" s="844" t="s">
        <v>129</v>
      </c>
      <c r="D5" s="844" t="s">
        <v>129</v>
      </c>
      <c r="E5" s="844" t="s">
        <v>129</v>
      </c>
    </row>
    <row r="6" spans="1:5" ht="13.5" thickBot="1" x14ac:dyDescent="0.25">
      <c r="A6" s="71">
        <v>1</v>
      </c>
      <c r="B6" s="72">
        <v>2</v>
      </c>
      <c r="C6" s="73">
        <v>3</v>
      </c>
      <c r="D6" s="73">
        <v>4</v>
      </c>
      <c r="E6" s="73">
        <v>5</v>
      </c>
    </row>
    <row r="7" spans="1:5" ht="13.5" thickBot="1" x14ac:dyDescent="0.25">
      <c r="A7" s="82"/>
      <c r="B7" s="83" t="s">
        <v>130</v>
      </c>
      <c r="C7" s="84"/>
      <c r="D7" s="84"/>
      <c r="E7" s="84"/>
    </row>
    <row r="8" spans="1:5" ht="18" customHeight="1" thickBot="1" x14ac:dyDescent="0.25">
      <c r="A8" s="71" t="s">
        <v>94</v>
      </c>
      <c r="B8" s="85" t="s">
        <v>450</v>
      </c>
      <c r="C8" s="127">
        <f>SUM(C9:C18)</f>
        <v>72432</v>
      </c>
      <c r="D8" s="127">
        <f>SUM(D9:D18)</f>
        <v>72432</v>
      </c>
      <c r="E8" s="127">
        <f>SUM(E9:E18)</f>
        <v>72432</v>
      </c>
    </row>
    <row r="9" spans="1:5" ht="13.5" customHeight="1" x14ac:dyDescent="0.2">
      <c r="A9" s="237" t="s">
        <v>156</v>
      </c>
      <c r="B9" s="8" t="s">
        <v>280</v>
      </c>
      <c r="C9" s="170"/>
      <c r="D9" s="170"/>
      <c r="E9" s="170"/>
    </row>
    <row r="10" spans="1:5" ht="13.5" customHeight="1" x14ac:dyDescent="0.2">
      <c r="A10" s="238" t="s">
        <v>157</v>
      </c>
      <c r="B10" s="6" t="s">
        <v>281</v>
      </c>
      <c r="C10" s="125"/>
      <c r="D10" s="125"/>
      <c r="E10" s="125"/>
    </row>
    <row r="11" spans="1:5" ht="11.25" customHeight="1" x14ac:dyDescent="0.2">
      <c r="A11" s="238" t="s">
        <v>158</v>
      </c>
      <c r="B11" s="6" t="s">
        <v>282</v>
      </c>
      <c r="C11" s="125"/>
      <c r="D11" s="125"/>
      <c r="E11" s="125"/>
    </row>
    <row r="12" spans="1:5" ht="10.5" customHeight="1" x14ac:dyDescent="0.2">
      <c r="A12" s="238" t="s">
        <v>159</v>
      </c>
      <c r="B12" s="6" t="s">
        <v>283</v>
      </c>
      <c r="C12" s="125"/>
      <c r="D12" s="125"/>
      <c r="E12" s="125"/>
    </row>
    <row r="13" spans="1:5" ht="12" customHeight="1" x14ac:dyDescent="0.2">
      <c r="A13" s="238" t="s">
        <v>176</v>
      </c>
      <c r="B13" s="6" t="s">
        <v>284</v>
      </c>
      <c r="C13" s="125">
        <v>72432</v>
      </c>
      <c r="D13" s="125">
        <v>72432</v>
      </c>
      <c r="E13" s="125">
        <v>72362</v>
      </c>
    </row>
    <row r="14" spans="1:5" ht="12.75" customHeight="1" x14ac:dyDescent="0.2">
      <c r="A14" s="238" t="s">
        <v>160</v>
      </c>
      <c r="B14" s="6" t="s">
        <v>451</v>
      </c>
      <c r="C14" s="125"/>
      <c r="D14" s="125"/>
      <c r="E14" s="125"/>
    </row>
    <row r="15" spans="1:5" ht="12.75" customHeight="1" x14ac:dyDescent="0.2">
      <c r="A15" s="238" t="s">
        <v>161</v>
      </c>
      <c r="B15" s="5" t="s">
        <v>452</v>
      </c>
      <c r="C15" s="125"/>
      <c r="D15" s="125"/>
      <c r="E15" s="125"/>
    </row>
    <row r="16" spans="1:5" ht="12" customHeight="1" x14ac:dyDescent="0.2">
      <c r="A16" s="238" t="s">
        <v>168</v>
      </c>
      <c r="B16" s="6" t="s">
        <v>287</v>
      </c>
      <c r="C16" s="171"/>
      <c r="D16" s="171"/>
      <c r="E16" s="171">
        <v>20</v>
      </c>
    </row>
    <row r="17" spans="1:5" ht="12.75" customHeight="1" x14ac:dyDescent="0.2">
      <c r="A17" s="238" t="s">
        <v>169</v>
      </c>
      <c r="B17" s="6" t="s">
        <v>288</v>
      </c>
      <c r="C17" s="125"/>
      <c r="D17" s="125"/>
      <c r="E17" s="125"/>
    </row>
    <row r="18" spans="1:5" ht="14.25" customHeight="1" thickBot="1" x14ac:dyDescent="0.25">
      <c r="A18" s="238" t="s">
        <v>170</v>
      </c>
      <c r="B18" s="5" t="s">
        <v>289</v>
      </c>
      <c r="C18" s="126"/>
      <c r="D18" s="126"/>
      <c r="E18" s="126">
        <v>50</v>
      </c>
    </row>
    <row r="19" spans="1:5" ht="12" customHeight="1" thickBot="1" x14ac:dyDescent="0.25">
      <c r="A19" s="71" t="s">
        <v>95</v>
      </c>
      <c r="B19" s="85" t="s">
        <v>453</v>
      </c>
      <c r="C19" s="127">
        <f>SUM(C20:C22)</f>
        <v>0</v>
      </c>
      <c r="D19" s="127">
        <f>SUM(D20:D22)</f>
        <v>0</v>
      </c>
      <c r="E19" s="127">
        <f>SUM(E20:E22)</f>
        <v>0</v>
      </c>
    </row>
    <row r="20" spans="1:5" ht="13.5" customHeight="1" x14ac:dyDescent="0.2">
      <c r="A20" s="238" t="s">
        <v>162</v>
      </c>
      <c r="B20" s="7" t="s">
        <v>255</v>
      </c>
      <c r="C20" s="125"/>
      <c r="D20" s="125"/>
      <c r="E20" s="125"/>
    </row>
    <row r="21" spans="1:5" ht="12.75" customHeight="1" x14ac:dyDescent="0.2">
      <c r="A21" s="238" t="s">
        <v>163</v>
      </c>
      <c r="B21" s="6" t="s">
        <v>454</v>
      </c>
      <c r="C21" s="125"/>
      <c r="D21" s="125"/>
      <c r="E21" s="125"/>
    </row>
    <row r="22" spans="1:5" ht="13.5" customHeight="1" thickBot="1" x14ac:dyDescent="0.25">
      <c r="A22" s="238" t="s">
        <v>164</v>
      </c>
      <c r="B22" s="6" t="s">
        <v>455</v>
      </c>
      <c r="C22" s="125"/>
      <c r="D22" s="125"/>
      <c r="E22" s="125"/>
    </row>
    <row r="23" spans="1:5" ht="13.5" customHeight="1" thickBot="1" x14ac:dyDescent="0.25">
      <c r="A23" s="74" t="s">
        <v>96</v>
      </c>
      <c r="B23" s="58" t="s">
        <v>192</v>
      </c>
      <c r="C23" s="154"/>
      <c r="D23" s="154"/>
      <c r="E23" s="154"/>
    </row>
    <row r="24" spans="1:5" ht="12" customHeight="1" thickBot="1" x14ac:dyDescent="0.25">
      <c r="A24" s="74" t="s">
        <v>97</v>
      </c>
      <c r="B24" s="58" t="s">
        <v>456</v>
      </c>
      <c r="C24" s="127">
        <f>+C25+C26</f>
        <v>0</v>
      </c>
      <c r="D24" s="127">
        <f>+D25+D26</f>
        <v>0</v>
      </c>
      <c r="E24" s="127">
        <f>+E25+E26</f>
        <v>0</v>
      </c>
    </row>
    <row r="25" spans="1:5" ht="12" customHeight="1" x14ac:dyDescent="0.2">
      <c r="A25" s="239" t="s">
        <v>265</v>
      </c>
      <c r="B25" s="240" t="s">
        <v>454</v>
      </c>
      <c r="C25" s="46"/>
      <c r="D25" s="46"/>
      <c r="E25" s="46"/>
    </row>
    <row r="26" spans="1:5" ht="10.5" customHeight="1" thickBot="1" x14ac:dyDescent="0.25">
      <c r="A26" s="239" t="s">
        <v>268</v>
      </c>
      <c r="B26" s="241" t="s">
        <v>457</v>
      </c>
      <c r="C26" s="128"/>
      <c r="D26" s="128"/>
      <c r="E26" s="128"/>
    </row>
    <row r="27" spans="1:5" ht="13.5" customHeight="1" thickBot="1" x14ac:dyDescent="0.25">
      <c r="A27" s="74" t="s">
        <v>98</v>
      </c>
      <c r="B27" s="58" t="s">
        <v>459</v>
      </c>
      <c r="C27" s="127">
        <f>+C28+C29+C30</f>
        <v>0</v>
      </c>
      <c r="D27" s="127">
        <f>+D28+D29+D30</f>
        <v>0</v>
      </c>
      <c r="E27" s="127">
        <f>+E28+E29+E30</f>
        <v>0</v>
      </c>
    </row>
    <row r="28" spans="1:5" ht="11.25" customHeight="1" x14ac:dyDescent="0.2">
      <c r="A28" s="239" t="s">
        <v>149</v>
      </c>
      <c r="B28" s="240" t="s">
        <v>294</v>
      </c>
      <c r="C28" s="46"/>
      <c r="D28" s="46"/>
      <c r="E28" s="46"/>
    </row>
    <row r="29" spans="1:5" ht="13.5" customHeight="1" x14ac:dyDescent="0.2">
      <c r="A29" s="239" t="s">
        <v>150</v>
      </c>
      <c r="B29" s="241" t="s">
        <v>295</v>
      </c>
      <c r="C29" s="128"/>
      <c r="D29" s="128"/>
      <c r="E29" s="128"/>
    </row>
    <row r="30" spans="1:5" ht="12.75" customHeight="1" thickBot="1" x14ac:dyDescent="0.25">
      <c r="A30" s="238" t="s">
        <v>151</v>
      </c>
      <c r="B30" s="61" t="s">
        <v>296</v>
      </c>
      <c r="C30" s="49"/>
      <c r="D30" s="49"/>
      <c r="E30" s="49"/>
    </row>
    <row r="31" spans="1:5" ht="14.25" customHeight="1" thickBot="1" x14ac:dyDescent="0.25">
      <c r="A31" s="74" t="s">
        <v>99</v>
      </c>
      <c r="B31" s="58" t="s">
        <v>408</v>
      </c>
      <c r="C31" s="154"/>
      <c r="D31" s="154"/>
      <c r="E31" s="154"/>
    </row>
    <row r="32" spans="1:5" ht="12" customHeight="1" thickBot="1" x14ac:dyDescent="0.25">
      <c r="A32" s="74" t="s">
        <v>100</v>
      </c>
      <c r="B32" s="58" t="s">
        <v>460</v>
      </c>
      <c r="C32" s="172"/>
      <c r="D32" s="172"/>
      <c r="E32" s="172">
        <v>7000</v>
      </c>
    </row>
    <row r="33" spans="1:5" ht="12" customHeight="1" thickBot="1" x14ac:dyDescent="0.25">
      <c r="A33" s="71" t="s">
        <v>101</v>
      </c>
      <c r="B33" s="58" t="s">
        <v>461</v>
      </c>
      <c r="C33" s="173">
        <f>+C8+C19+C23+C24+C27+C31+C32</f>
        <v>72432</v>
      </c>
      <c r="D33" s="173">
        <f>+D8+D19+D23+D24+D27+D31+D32</f>
        <v>72432</v>
      </c>
      <c r="E33" s="173">
        <f>+E8+E19+E23+E24+E27+E31+E32</f>
        <v>79432</v>
      </c>
    </row>
    <row r="34" spans="1:5" ht="12" customHeight="1" thickBot="1" x14ac:dyDescent="0.25">
      <c r="A34" s="86" t="s">
        <v>102</v>
      </c>
      <c r="B34" s="58" t="s">
        <v>462</v>
      </c>
      <c r="C34" s="173">
        <f>+C35+C36+C37</f>
        <v>65722</v>
      </c>
      <c r="D34" s="173">
        <f>+D35+D36+D37</f>
        <v>68302</v>
      </c>
      <c r="E34" s="173">
        <f>+E35+E36+E37</f>
        <v>69778</v>
      </c>
    </row>
    <row r="35" spans="1:5" ht="12" customHeight="1" x14ac:dyDescent="0.2">
      <c r="A35" s="239" t="s">
        <v>463</v>
      </c>
      <c r="B35" s="240" t="s">
        <v>233</v>
      </c>
      <c r="C35" s="46"/>
      <c r="D35" s="46"/>
      <c r="E35" s="46">
        <v>3305</v>
      </c>
    </row>
    <row r="36" spans="1:5" ht="12" customHeight="1" x14ac:dyDescent="0.2">
      <c r="A36" s="239" t="s">
        <v>464</v>
      </c>
      <c r="B36" s="241" t="s">
        <v>89</v>
      </c>
      <c r="C36" s="128"/>
      <c r="D36" s="128"/>
      <c r="E36" s="128"/>
    </row>
    <row r="37" spans="1:5" ht="13.5" customHeight="1" thickBot="1" x14ac:dyDescent="0.25">
      <c r="A37" s="826" t="s">
        <v>465</v>
      </c>
      <c r="B37" s="841" t="s">
        <v>466</v>
      </c>
      <c r="C37" s="827">
        <v>65722</v>
      </c>
      <c r="D37" s="827">
        <v>68302</v>
      </c>
      <c r="E37" s="827">
        <v>66473</v>
      </c>
    </row>
    <row r="38" spans="1:5" ht="13.5" customHeight="1" thickBot="1" x14ac:dyDescent="0.25">
      <c r="A38" s="837" t="s">
        <v>103</v>
      </c>
      <c r="B38" s="843" t="s">
        <v>769</v>
      </c>
      <c r="C38" s="172"/>
      <c r="D38" s="172"/>
      <c r="E38" s="172"/>
    </row>
    <row r="39" spans="1:5" ht="12.75" customHeight="1" thickBot="1" x14ac:dyDescent="0.25">
      <c r="A39" s="86" t="s">
        <v>104</v>
      </c>
      <c r="B39" s="87" t="s">
        <v>467</v>
      </c>
      <c r="C39" s="176">
        <f>+C33+C34</f>
        <v>138154</v>
      </c>
      <c r="D39" s="176">
        <f>+D33+D34</f>
        <v>140734</v>
      </c>
      <c r="E39" s="176">
        <f>+E33+E34+E38</f>
        <v>149210</v>
      </c>
    </row>
    <row r="40" spans="1:5" ht="13.5" thickBot="1" x14ac:dyDescent="0.25">
      <c r="A40" s="88"/>
      <c r="B40" s="89"/>
      <c r="C40" s="174"/>
      <c r="D40" s="174"/>
      <c r="E40" s="174"/>
    </row>
    <row r="41" spans="1:5" ht="13.5" thickBot="1" x14ac:dyDescent="0.25">
      <c r="A41" s="92"/>
      <c r="B41" s="93" t="s">
        <v>131</v>
      </c>
      <c r="C41" s="176"/>
      <c r="D41" s="176"/>
      <c r="E41" s="176"/>
    </row>
    <row r="42" spans="1:5" ht="14.25" customHeight="1" thickBot="1" x14ac:dyDescent="0.25">
      <c r="A42" s="74" t="s">
        <v>94</v>
      </c>
      <c r="B42" s="58" t="s">
        <v>468</v>
      </c>
      <c r="C42" s="127">
        <f>SUM(C43:C47)</f>
        <v>136654</v>
      </c>
      <c r="D42" s="127">
        <f>SUM(D43:D47)</f>
        <v>139234</v>
      </c>
      <c r="E42" s="127">
        <f>SUM(E43:E47)</f>
        <v>140710</v>
      </c>
    </row>
    <row r="43" spans="1:5" ht="12.75" customHeight="1" x14ac:dyDescent="0.2">
      <c r="A43" s="238" t="s">
        <v>156</v>
      </c>
      <c r="B43" s="7" t="s">
        <v>124</v>
      </c>
      <c r="C43" s="46">
        <v>61992</v>
      </c>
      <c r="D43" s="46">
        <v>64023</v>
      </c>
      <c r="E43" s="46">
        <v>65185</v>
      </c>
    </row>
    <row r="44" spans="1:5" ht="11.25" customHeight="1" x14ac:dyDescent="0.2">
      <c r="A44" s="238" t="s">
        <v>157</v>
      </c>
      <c r="B44" s="6" t="s">
        <v>201</v>
      </c>
      <c r="C44" s="48">
        <v>18003</v>
      </c>
      <c r="D44" s="48">
        <v>18552</v>
      </c>
      <c r="E44" s="48">
        <v>18866</v>
      </c>
    </row>
    <row r="45" spans="1:5" ht="13.5" customHeight="1" x14ac:dyDescent="0.2">
      <c r="A45" s="238" t="s">
        <v>158</v>
      </c>
      <c r="B45" s="6" t="s">
        <v>175</v>
      </c>
      <c r="C45" s="48">
        <v>56659</v>
      </c>
      <c r="D45" s="48">
        <v>56659</v>
      </c>
      <c r="E45" s="48">
        <v>56659</v>
      </c>
    </row>
    <row r="46" spans="1:5" ht="12.75" customHeight="1" x14ac:dyDescent="0.2">
      <c r="A46" s="238" t="s">
        <v>159</v>
      </c>
      <c r="B46" s="6" t="s">
        <v>202</v>
      </c>
      <c r="C46" s="48"/>
      <c r="D46" s="48"/>
      <c r="E46" s="48"/>
    </row>
    <row r="47" spans="1:5" ht="12.75" customHeight="1" thickBot="1" x14ac:dyDescent="0.25">
      <c r="A47" s="238" t="s">
        <v>176</v>
      </c>
      <c r="B47" s="6" t="s">
        <v>203</v>
      </c>
      <c r="C47" s="48"/>
      <c r="D47" s="48"/>
      <c r="E47" s="48"/>
    </row>
    <row r="48" spans="1:5" ht="12.75" customHeight="1" thickBot="1" x14ac:dyDescent="0.25">
      <c r="A48" s="74" t="s">
        <v>95</v>
      </c>
      <c r="B48" s="58" t="s">
        <v>469</v>
      </c>
      <c r="C48" s="127">
        <f>SUM(C49:C51)</f>
        <v>1500</v>
      </c>
      <c r="D48" s="127">
        <f>SUM(D49:D51)</f>
        <v>1500</v>
      </c>
      <c r="E48" s="127">
        <f>SUM(E49:E51)</f>
        <v>8500</v>
      </c>
    </row>
    <row r="49" spans="1:5" ht="14.25" customHeight="1" x14ac:dyDescent="0.2">
      <c r="A49" s="238" t="s">
        <v>162</v>
      </c>
      <c r="B49" s="7" t="s">
        <v>223</v>
      </c>
      <c r="C49" s="46"/>
      <c r="D49" s="46"/>
      <c r="E49" s="46"/>
    </row>
    <row r="50" spans="1:5" ht="15" customHeight="1" x14ac:dyDescent="0.2">
      <c r="A50" s="238" t="s">
        <v>163</v>
      </c>
      <c r="B50" s="6" t="s">
        <v>205</v>
      </c>
      <c r="C50" s="48">
        <v>1500</v>
      </c>
      <c r="D50" s="48">
        <v>1500</v>
      </c>
      <c r="E50" s="48">
        <v>8500</v>
      </c>
    </row>
    <row r="51" spans="1:5" ht="13.5" customHeight="1" thickBot="1" x14ac:dyDescent="0.25">
      <c r="A51" s="238" t="s">
        <v>164</v>
      </c>
      <c r="B51" s="6" t="s">
        <v>132</v>
      </c>
      <c r="C51" s="48"/>
      <c r="D51" s="48"/>
      <c r="E51" s="48"/>
    </row>
    <row r="52" spans="1:5" ht="12.75" customHeight="1" thickBot="1" x14ac:dyDescent="0.25">
      <c r="A52" s="837" t="s">
        <v>96</v>
      </c>
      <c r="B52" s="58" t="s">
        <v>772</v>
      </c>
      <c r="C52" s="829"/>
      <c r="D52" s="829"/>
      <c r="E52" s="154"/>
    </row>
    <row r="53" spans="1:5" ht="12.75" customHeight="1" thickBot="1" x14ac:dyDescent="0.25">
      <c r="A53" s="837" t="s">
        <v>97</v>
      </c>
      <c r="B53" s="58" t="s">
        <v>770</v>
      </c>
      <c r="C53" s="829"/>
      <c r="D53" s="829"/>
      <c r="E53" s="154"/>
    </row>
    <row r="54" spans="1:5" ht="13.5" customHeight="1" thickBot="1" x14ac:dyDescent="0.25">
      <c r="A54" s="74" t="s">
        <v>98</v>
      </c>
      <c r="B54" s="94" t="s">
        <v>470</v>
      </c>
      <c r="C54" s="177">
        <f>+C42+C48</f>
        <v>138154</v>
      </c>
      <c r="D54" s="177">
        <f>+D42+D48</f>
        <v>140734</v>
      </c>
      <c r="E54" s="177">
        <f>+E42+E48+E52+E53</f>
        <v>149210</v>
      </c>
    </row>
    <row r="55" spans="1:5" ht="13.5" thickBot="1" x14ac:dyDescent="0.25">
      <c r="A55" s="95"/>
      <c r="B55" s="96"/>
      <c r="C55" s="178"/>
      <c r="D55" s="178"/>
      <c r="E55" s="178"/>
    </row>
    <row r="56" spans="1:5" ht="13.5" thickBot="1" x14ac:dyDescent="0.25">
      <c r="A56" s="97" t="s">
        <v>218</v>
      </c>
      <c r="B56" s="98"/>
      <c r="C56" s="56">
        <v>31</v>
      </c>
      <c r="D56" s="56">
        <v>31</v>
      </c>
      <c r="E56" s="56">
        <v>31</v>
      </c>
    </row>
    <row r="57" spans="1:5" ht="13.5" thickBot="1" x14ac:dyDescent="0.25">
      <c r="A57" s="97" t="s">
        <v>219</v>
      </c>
      <c r="B57" s="98"/>
      <c r="C57" s="56">
        <v>0</v>
      </c>
      <c r="D57" s="56">
        <v>0</v>
      </c>
      <c r="E57" s="56">
        <v>1</v>
      </c>
    </row>
    <row r="58" spans="1:5" x14ac:dyDescent="0.2">
      <c r="A58" s="987" t="s">
        <v>861</v>
      </c>
      <c r="B58" s="987"/>
      <c r="C58" s="987"/>
      <c r="D58" s="987"/>
    </row>
  </sheetData>
  <mergeCells count="1">
    <mergeCell ref="A58:D58"/>
  </mergeCells>
  <phoneticPr fontId="25" type="noConversion"/>
  <pageMargins left="0" right="0" top="0" bottom="0" header="0.51181102362204722" footer="0.51181102362204722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0"/>
  </sheetPr>
  <dimension ref="A1:E59"/>
  <sheetViews>
    <sheetView topLeftCell="A34" workbookViewId="0">
      <selection activeCell="A59" sqref="A59:D59"/>
    </sheetView>
  </sheetViews>
  <sheetFormatPr defaultRowHeight="12.75" x14ac:dyDescent="0.2"/>
  <cols>
    <col min="1" max="1" width="11" customWidth="1"/>
    <col min="2" max="2" width="64.1640625" customWidth="1"/>
    <col min="3" max="3" width="12.83203125" customWidth="1"/>
    <col min="4" max="4" width="11.5" customWidth="1"/>
    <col min="5" max="5" width="12.5" customWidth="1"/>
  </cols>
  <sheetData>
    <row r="1" spans="1:5" ht="16.5" thickBot="1" x14ac:dyDescent="0.25">
      <c r="A1" s="75"/>
      <c r="B1" s="77"/>
      <c r="C1" s="243" t="s">
        <v>756</v>
      </c>
    </row>
    <row r="2" spans="1:5" ht="28.5" customHeight="1" x14ac:dyDescent="0.2">
      <c r="A2" s="195" t="s">
        <v>216</v>
      </c>
      <c r="B2" s="164" t="s">
        <v>486</v>
      </c>
      <c r="C2" s="179"/>
      <c r="D2" s="179"/>
      <c r="E2" s="179" t="s">
        <v>483</v>
      </c>
    </row>
    <row r="3" spans="1:5" ht="39" customHeight="1" thickBot="1" x14ac:dyDescent="0.25">
      <c r="A3" s="236" t="s">
        <v>215</v>
      </c>
      <c r="B3" s="165" t="s">
        <v>472</v>
      </c>
      <c r="C3" s="180"/>
      <c r="D3" s="180"/>
      <c r="E3" s="180" t="s">
        <v>135</v>
      </c>
    </row>
    <row r="4" spans="1:5" ht="14.25" thickBot="1" x14ac:dyDescent="0.3">
      <c r="A4" s="78"/>
      <c r="B4" s="78"/>
      <c r="C4" s="79"/>
      <c r="D4" s="79" t="s">
        <v>127</v>
      </c>
    </row>
    <row r="5" spans="1:5" ht="13.5" thickBot="1" x14ac:dyDescent="0.25">
      <c r="A5" s="196" t="s">
        <v>217</v>
      </c>
      <c r="B5" s="80" t="s">
        <v>128</v>
      </c>
      <c r="C5" s="81" t="s">
        <v>129</v>
      </c>
      <c r="D5" s="81" t="s">
        <v>129</v>
      </c>
      <c r="E5" s="81" t="s">
        <v>129</v>
      </c>
    </row>
    <row r="6" spans="1:5" ht="13.5" thickBot="1" x14ac:dyDescent="0.25">
      <c r="A6" s="71">
        <v>1</v>
      </c>
      <c r="B6" s="72">
        <v>2</v>
      </c>
      <c r="C6" s="73">
        <v>3</v>
      </c>
      <c r="D6" s="73">
        <v>4</v>
      </c>
      <c r="E6" s="73">
        <v>5</v>
      </c>
    </row>
    <row r="7" spans="1:5" ht="13.5" thickBot="1" x14ac:dyDescent="0.25">
      <c r="A7" s="82"/>
      <c r="B7" s="83" t="s">
        <v>130</v>
      </c>
      <c r="C7" s="84"/>
      <c r="D7" s="84"/>
      <c r="E7" s="84"/>
    </row>
    <row r="8" spans="1:5" ht="13.5" thickBot="1" x14ac:dyDescent="0.25">
      <c r="A8" s="71" t="s">
        <v>94</v>
      </c>
      <c r="B8" s="85" t="s">
        <v>450</v>
      </c>
      <c r="C8" s="127">
        <f>SUM(C9:C18)</f>
        <v>72432</v>
      </c>
      <c r="D8" s="127">
        <f>SUM(D9:D18)</f>
        <v>72432</v>
      </c>
      <c r="E8" s="127">
        <f>SUM(E9:E18)</f>
        <v>72432</v>
      </c>
    </row>
    <row r="9" spans="1:5" x14ac:dyDescent="0.2">
      <c r="A9" s="237" t="s">
        <v>156</v>
      </c>
      <c r="B9" s="8" t="s">
        <v>280</v>
      </c>
      <c r="C9" s="170"/>
      <c r="D9" s="170"/>
      <c r="E9" s="170"/>
    </row>
    <row r="10" spans="1:5" x14ac:dyDescent="0.2">
      <c r="A10" s="238" t="s">
        <v>157</v>
      </c>
      <c r="B10" s="6" t="s">
        <v>281</v>
      </c>
      <c r="C10" s="125"/>
      <c r="D10" s="125"/>
      <c r="E10" s="125"/>
    </row>
    <row r="11" spans="1:5" x14ac:dyDescent="0.2">
      <c r="A11" s="238" t="s">
        <v>158</v>
      </c>
      <c r="B11" s="6" t="s">
        <v>282</v>
      </c>
      <c r="C11" s="125"/>
      <c r="D11" s="125"/>
      <c r="E11" s="125"/>
    </row>
    <row r="12" spans="1:5" x14ac:dyDescent="0.2">
      <c r="A12" s="238" t="s">
        <v>159</v>
      </c>
      <c r="B12" s="6" t="s">
        <v>283</v>
      </c>
      <c r="C12" s="125"/>
      <c r="D12" s="125"/>
      <c r="E12" s="125"/>
    </row>
    <row r="13" spans="1:5" x14ac:dyDescent="0.2">
      <c r="A13" s="238" t="s">
        <v>176</v>
      </c>
      <c r="B13" s="6" t="s">
        <v>284</v>
      </c>
      <c r="C13" s="125">
        <v>72432</v>
      </c>
      <c r="D13" s="125">
        <v>72432</v>
      </c>
      <c r="E13" s="125">
        <v>72362</v>
      </c>
    </row>
    <row r="14" spans="1:5" x14ac:dyDescent="0.2">
      <c r="A14" s="238" t="s">
        <v>160</v>
      </c>
      <c r="B14" s="6" t="s">
        <v>451</v>
      </c>
      <c r="C14" s="125"/>
      <c r="D14" s="125"/>
      <c r="E14" s="125"/>
    </row>
    <row r="15" spans="1:5" x14ac:dyDescent="0.2">
      <c r="A15" s="238" t="s">
        <v>161</v>
      </c>
      <c r="B15" s="5" t="s">
        <v>452</v>
      </c>
      <c r="C15" s="125"/>
      <c r="D15" s="125"/>
      <c r="E15" s="125"/>
    </row>
    <row r="16" spans="1:5" x14ac:dyDescent="0.2">
      <c r="A16" s="238" t="s">
        <v>168</v>
      </c>
      <c r="B16" s="6" t="s">
        <v>287</v>
      </c>
      <c r="C16" s="171"/>
      <c r="D16" s="171"/>
      <c r="E16" s="171">
        <v>20</v>
      </c>
    </row>
    <row r="17" spans="1:5" x14ac:dyDescent="0.2">
      <c r="A17" s="238" t="s">
        <v>169</v>
      </c>
      <c r="B17" s="6" t="s">
        <v>288</v>
      </c>
      <c r="C17" s="125"/>
      <c r="D17" s="125"/>
      <c r="E17" s="125"/>
    </row>
    <row r="18" spans="1:5" ht="13.5" thickBot="1" x14ac:dyDescent="0.25">
      <c r="A18" s="238" t="s">
        <v>170</v>
      </c>
      <c r="B18" s="5" t="s">
        <v>289</v>
      </c>
      <c r="C18" s="126"/>
      <c r="D18" s="126"/>
      <c r="E18" s="126">
        <v>50</v>
      </c>
    </row>
    <row r="19" spans="1:5" ht="13.5" thickBot="1" x14ac:dyDescent="0.25">
      <c r="A19" s="71" t="s">
        <v>95</v>
      </c>
      <c r="B19" s="85" t="s">
        <v>453</v>
      </c>
      <c r="C19" s="127">
        <f>SUM(C20:C22)</f>
        <v>0</v>
      </c>
      <c r="D19" s="127">
        <f>SUM(D20:D22)</f>
        <v>0</v>
      </c>
      <c r="E19" s="127">
        <f>SUM(E20:E22)</f>
        <v>0</v>
      </c>
    </row>
    <row r="20" spans="1:5" x14ac:dyDescent="0.2">
      <c r="A20" s="238" t="s">
        <v>162</v>
      </c>
      <c r="B20" s="7" t="s">
        <v>255</v>
      </c>
      <c r="C20" s="125"/>
      <c r="D20" s="125"/>
      <c r="E20" s="125"/>
    </row>
    <row r="21" spans="1:5" x14ac:dyDescent="0.2">
      <c r="A21" s="238" t="s">
        <v>163</v>
      </c>
      <c r="B21" s="6" t="s">
        <v>454</v>
      </c>
      <c r="C21" s="125"/>
      <c r="D21" s="125"/>
      <c r="E21" s="125"/>
    </row>
    <row r="22" spans="1:5" x14ac:dyDescent="0.2">
      <c r="A22" s="238" t="s">
        <v>164</v>
      </c>
      <c r="B22" s="6" t="s">
        <v>455</v>
      </c>
      <c r="C22" s="125"/>
      <c r="D22" s="125"/>
      <c r="E22" s="125"/>
    </row>
    <row r="23" spans="1:5" ht="13.5" thickBot="1" x14ac:dyDescent="0.25">
      <c r="A23" s="238" t="s">
        <v>165</v>
      </c>
      <c r="B23" s="6" t="s">
        <v>88</v>
      </c>
      <c r="C23" s="125"/>
      <c r="D23" s="125"/>
      <c r="E23" s="125"/>
    </row>
    <row r="24" spans="1:5" ht="13.5" thickBot="1" x14ac:dyDescent="0.25">
      <c r="A24" s="74" t="s">
        <v>96</v>
      </c>
      <c r="B24" s="58" t="s">
        <v>192</v>
      </c>
      <c r="C24" s="154"/>
      <c r="D24" s="154"/>
      <c r="E24" s="154"/>
    </row>
    <row r="25" spans="1:5" ht="13.5" thickBot="1" x14ac:dyDescent="0.25">
      <c r="A25" s="74" t="s">
        <v>97</v>
      </c>
      <c r="B25" s="58" t="s">
        <v>456</v>
      </c>
      <c r="C25" s="127">
        <f>+C26+C27</f>
        <v>0</v>
      </c>
      <c r="D25" s="127">
        <f>+D26+D27</f>
        <v>0</v>
      </c>
      <c r="E25" s="127">
        <f>+E26+E27</f>
        <v>0</v>
      </c>
    </row>
    <row r="26" spans="1:5" x14ac:dyDescent="0.2">
      <c r="A26" s="239" t="s">
        <v>265</v>
      </c>
      <c r="B26" s="240" t="s">
        <v>454</v>
      </c>
      <c r="C26" s="46"/>
      <c r="D26" s="46"/>
      <c r="E26" s="46"/>
    </row>
    <row r="27" spans="1:5" x14ac:dyDescent="0.2">
      <c r="A27" s="239" t="s">
        <v>268</v>
      </c>
      <c r="B27" s="241" t="s">
        <v>457</v>
      </c>
      <c r="C27" s="128"/>
      <c r="D27" s="128"/>
      <c r="E27" s="128"/>
    </row>
    <row r="28" spans="1:5" ht="13.5" thickBot="1" x14ac:dyDescent="0.25">
      <c r="A28" s="238" t="s">
        <v>269</v>
      </c>
      <c r="B28" s="242" t="s">
        <v>458</v>
      </c>
      <c r="C28" s="49"/>
      <c r="D28" s="49"/>
      <c r="E28" s="49"/>
    </row>
    <row r="29" spans="1:5" ht="13.5" thickBot="1" x14ac:dyDescent="0.25">
      <c r="A29" s="74" t="s">
        <v>98</v>
      </c>
      <c r="B29" s="58" t="s">
        <v>459</v>
      </c>
      <c r="C29" s="127">
        <f>+C30+C31+C32</f>
        <v>0</v>
      </c>
      <c r="D29" s="127">
        <f>+D30+D31+D32</f>
        <v>0</v>
      </c>
      <c r="E29" s="127">
        <f>+E30+E31+E32</f>
        <v>0</v>
      </c>
    </row>
    <row r="30" spans="1:5" x14ac:dyDescent="0.2">
      <c r="A30" s="239" t="s">
        <v>149</v>
      </c>
      <c r="B30" s="240" t="s">
        <v>294</v>
      </c>
      <c r="C30" s="46"/>
      <c r="D30" s="46"/>
      <c r="E30" s="46"/>
    </row>
    <row r="31" spans="1:5" x14ac:dyDescent="0.2">
      <c r="A31" s="239" t="s">
        <v>150</v>
      </c>
      <c r="B31" s="241" t="s">
        <v>295</v>
      </c>
      <c r="C31" s="128"/>
      <c r="D31" s="128"/>
      <c r="E31" s="128"/>
    </row>
    <row r="32" spans="1:5" ht="13.5" thickBot="1" x14ac:dyDescent="0.25">
      <c r="A32" s="238" t="s">
        <v>151</v>
      </c>
      <c r="B32" s="61" t="s">
        <v>296</v>
      </c>
      <c r="C32" s="49"/>
      <c r="D32" s="49"/>
      <c r="E32" s="49"/>
    </row>
    <row r="33" spans="1:5" ht="13.5" thickBot="1" x14ac:dyDescent="0.25">
      <c r="A33" s="74" t="s">
        <v>99</v>
      </c>
      <c r="B33" s="58" t="s">
        <v>408</v>
      </c>
      <c r="C33" s="154"/>
      <c r="D33" s="154"/>
      <c r="E33" s="154"/>
    </row>
    <row r="34" spans="1:5" ht="13.5" thickBot="1" x14ac:dyDescent="0.25">
      <c r="A34" s="74" t="s">
        <v>100</v>
      </c>
      <c r="B34" s="58" t="s">
        <v>460</v>
      </c>
      <c r="C34" s="172"/>
      <c r="D34" s="172"/>
      <c r="E34" s="172">
        <v>7000</v>
      </c>
    </row>
    <row r="35" spans="1:5" ht="13.5" thickBot="1" x14ac:dyDescent="0.25">
      <c r="A35" s="71" t="s">
        <v>101</v>
      </c>
      <c r="B35" s="58" t="s">
        <v>461</v>
      </c>
      <c r="C35" s="173">
        <f>+C8+C19+C24+C25+C29+C33+C34</f>
        <v>72432</v>
      </c>
      <c r="D35" s="173">
        <f>+D8+D19+D24+D25+D29+D33+D34</f>
        <v>72432</v>
      </c>
      <c r="E35" s="173">
        <f>+E8+E19+E24+E25+E29+E33+E34</f>
        <v>79432</v>
      </c>
    </row>
    <row r="36" spans="1:5" ht="13.5" thickBot="1" x14ac:dyDescent="0.25">
      <c r="A36" s="86" t="s">
        <v>102</v>
      </c>
      <c r="B36" s="58" t="s">
        <v>462</v>
      </c>
      <c r="C36" s="173">
        <f>+C37+C38+C39</f>
        <v>65722</v>
      </c>
      <c r="D36" s="173">
        <f>+D37+D38+D39</f>
        <v>68302</v>
      </c>
      <c r="E36" s="173">
        <f>+E37+E38+E39</f>
        <v>69778</v>
      </c>
    </row>
    <row r="37" spans="1:5" x14ac:dyDescent="0.2">
      <c r="A37" s="239" t="s">
        <v>463</v>
      </c>
      <c r="B37" s="240" t="s">
        <v>233</v>
      </c>
      <c r="C37" s="46"/>
      <c r="D37" s="46"/>
      <c r="E37" s="46">
        <v>3305</v>
      </c>
    </row>
    <row r="38" spans="1:5" x14ac:dyDescent="0.2">
      <c r="A38" s="239" t="s">
        <v>464</v>
      </c>
      <c r="B38" s="241" t="s">
        <v>89</v>
      </c>
      <c r="C38" s="128"/>
      <c r="D38" s="128"/>
      <c r="E38" s="128"/>
    </row>
    <row r="39" spans="1:5" ht="13.5" thickBot="1" x14ac:dyDescent="0.25">
      <c r="A39" s="826" t="s">
        <v>465</v>
      </c>
      <c r="B39" s="841" t="s">
        <v>466</v>
      </c>
      <c r="C39" s="827">
        <v>65722</v>
      </c>
      <c r="D39" s="827">
        <v>68302</v>
      </c>
      <c r="E39" s="827">
        <v>66473</v>
      </c>
    </row>
    <row r="40" spans="1:5" ht="13.5" thickBot="1" x14ac:dyDescent="0.25">
      <c r="A40" s="837" t="s">
        <v>103</v>
      </c>
      <c r="B40" s="843" t="s">
        <v>769</v>
      </c>
      <c r="C40" s="172"/>
      <c r="D40" s="172"/>
      <c r="E40" s="172"/>
    </row>
    <row r="41" spans="1:5" ht="13.5" thickBot="1" x14ac:dyDescent="0.25">
      <c r="A41" s="86" t="s">
        <v>104</v>
      </c>
      <c r="B41" s="87" t="s">
        <v>467</v>
      </c>
      <c r="C41" s="176">
        <f>+C35+C36</f>
        <v>138154</v>
      </c>
      <c r="D41" s="176">
        <f>+D35+D36</f>
        <v>140734</v>
      </c>
      <c r="E41" s="176">
        <f>+E35+E36+E40</f>
        <v>149210</v>
      </c>
    </row>
    <row r="42" spans="1:5" ht="13.5" thickBot="1" x14ac:dyDescent="0.25">
      <c r="A42" s="88"/>
      <c r="B42" s="89"/>
      <c r="C42" s="174"/>
      <c r="D42" s="174"/>
      <c r="E42" s="174"/>
    </row>
    <row r="43" spans="1:5" ht="13.5" thickBot="1" x14ac:dyDescent="0.25">
      <c r="A43" s="92"/>
      <c r="B43" s="93" t="s">
        <v>131</v>
      </c>
      <c r="C43" s="176"/>
      <c r="D43" s="176"/>
      <c r="E43" s="176"/>
    </row>
    <row r="44" spans="1:5" ht="13.5" thickBot="1" x14ac:dyDescent="0.25">
      <c r="A44" s="74" t="s">
        <v>94</v>
      </c>
      <c r="B44" s="58" t="s">
        <v>468</v>
      </c>
      <c r="C44" s="127">
        <f>SUM(C45:C49)</f>
        <v>136654</v>
      </c>
      <c r="D44" s="127">
        <f>SUM(D45:D49)</f>
        <v>139234</v>
      </c>
      <c r="E44" s="127">
        <f>SUM(E45:E49)</f>
        <v>140710</v>
      </c>
    </row>
    <row r="45" spans="1:5" x14ac:dyDescent="0.2">
      <c r="A45" s="238" t="s">
        <v>156</v>
      </c>
      <c r="B45" s="7" t="s">
        <v>124</v>
      </c>
      <c r="C45" s="46">
        <v>61992</v>
      </c>
      <c r="D45" s="46">
        <v>64023</v>
      </c>
      <c r="E45" s="46">
        <v>65185</v>
      </c>
    </row>
    <row r="46" spans="1:5" x14ac:dyDescent="0.2">
      <c r="A46" s="238" t="s">
        <v>157</v>
      </c>
      <c r="B46" s="6" t="s">
        <v>201</v>
      </c>
      <c r="C46" s="48">
        <v>18003</v>
      </c>
      <c r="D46" s="48">
        <v>18552</v>
      </c>
      <c r="E46" s="48">
        <v>18866</v>
      </c>
    </row>
    <row r="47" spans="1:5" x14ac:dyDescent="0.2">
      <c r="A47" s="238" t="s">
        <v>158</v>
      </c>
      <c r="B47" s="6" t="s">
        <v>175</v>
      </c>
      <c r="C47" s="48">
        <v>56659</v>
      </c>
      <c r="D47" s="48">
        <v>56659</v>
      </c>
      <c r="E47" s="48">
        <v>56659</v>
      </c>
    </row>
    <row r="48" spans="1:5" x14ac:dyDescent="0.2">
      <c r="A48" s="238" t="s">
        <v>159</v>
      </c>
      <c r="B48" s="6" t="s">
        <v>202</v>
      </c>
      <c r="C48" s="48"/>
      <c r="D48" s="48"/>
      <c r="E48" s="48"/>
    </row>
    <row r="49" spans="1:5" ht="13.5" thickBot="1" x14ac:dyDescent="0.25">
      <c r="A49" s="238" t="s">
        <v>176</v>
      </c>
      <c r="B49" s="6" t="s">
        <v>203</v>
      </c>
      <c r="C49" s="48"/>
      <c r="D49" s="48"/>
      <c r="E49" s="48"/>
    </row>
    <row r="50" spans="1:5" ht="13.5" thickBot="1" x14ac:dyDescent="0.25">
      <c r="A50" s="74" t="s">
        <v>95</v>
      </c>
      <c r="B50" s="58" t="s">
        <v>469</v>
      </c>
      <c r="C50" s="127">
        <f>SUM(C51:C53)</f>
        <v>1500</v>
      </c>
      <c r="D50" s="127">
        <f>SUM(D51:D53)</f>
        <v>1500</v>
      </c>
      <c r="E50" s="127">
        <f>SUM(E51:E53)</f>
        <v>8500</v>
      </c>
    </row>
    <row r="51" spans="1:5" x14ac:dyDescent="0.2">
      <c r="A51" s="238" t="s">
        <v>162</v>
      </c>
      <c r="B51" s="7" t="s">
        <v>223</v>
      </c>
      <c r="C51" s="46"/>
      <c r="D51" s="46"/>
      <c r="E51" s="46"/>
    </row>
    <row r="52" spans="1:5" x14ac:dyDescent="0.2">
      <c r="A52" s="238" t="s">
        <v>163</v>
      </c>
      <c r="B52" s="6" t="s">
        <v>205</v>
      </c>
      <c r="C52" s="48">
        <v>1500</v>
      </c>
      <c r="D52" s="48">
        <v>1500</v>
      </c>
      <c r="E52" s="48">
        <v>8500</v>
      </c>
    </row>
    <row r="53" spans="1:5" x14ac:dyDescent="0.2">
      <c r="A53" s="238" t="s">
        <v>164</v>
      </c>
      <c r="B53" s="6" t="s">
        <v>132</v>
      </c>
      <c r="C53" s="48"/>
      <c r="D53" s="48"/>
      <c r="E53" s="48"/>
    </row>
    <row r="54" spans="1:5" ht="13.5" thickBot="1" x14ac:dyDescent="0.25">
      <c r="A54" s="826" t="s">
        <v>165</v>
      </c>
      <c r="B54" s="10" t="s">
        <v>90</v>
      </c>
      <c r="C54" s="827"/>
      <c r="D54" s="827"/>
      <c r="E54" s="827"/>
    </row>
    <row r="55" spans="1:5" ht="12.75" customHeight="1" thickBot="1" x14ac:dyDescent="0.25">
      <c r="A55" s="837" t="s">
        <v>96</v>
      </c>
      <c r="B55" s="58" t="s">
        <v>772</v>
      </c>
      <c r="C55" s="829"/>
      <c r="D55" s="829"/>
      <c r="E55" s="154"/>
    </row>
    <row r="56" spans="1:5" ht="13.5" thickBot="1" x14ac:dyDescent="0.25">
      <c r="A56" s="837" t="s">
        <v>97</v>
      </c>
      <c r="B56" s="58" t="s">
        <v>770</v>
      </c>
      <c r="C56" s="829"/>
      <c r="D56" s="829"/>
      <c r="E56" s="154"/>
    </row>
    <row r="57" spans="1:5" ht="13.5" thickBot="1" x14ac:dyDescent="0.25">
      <c r="A57" s="74" t="s">
        <v>98</v>
      </c>
      <c r="B57" s="94" t="s">
        <v>470</v>
      </c>
      <c r="C57" s="177">
        <f>+C44+C50</f>
        <v>138154</v>
      </c>
      <c r="D57" s="177">
        <f>+D44+D50</f>
        <v>140734</v>
      </c>
      <c r="E57" s="177">
        <f>+E44+E50+E55+E56</f>
        <v>149210</v>
      </c>
    </row>
    <row r="59" spans="1:5" x14ac:dyDescent="0.2">
      <c r="A59" s="987" t="s">
        <v>862</v>
      </c>
      <c r="B59" s="987"/>
      <c r="C59" s="987"/>
      <c r="D59" s="987"/>
    </row>
  </sheetData>
  <mergeCells count="1">
    <mergeCell ref="A59:D59"/>
  </mergeCells>
  <phoneticPr fontId="25" type="noConversion"/>
  <pageMargins left="0" right="0" top="0.39370078740157483" bottom="0" header="0.51181102362204722" footer="0.51181102362204722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C59"/>
  <sheetViews>
    <sheetView topLeftCell="A31" workbookViewId="0">
      <selection activeCell="L18" sqref="L18"/>
    </sheetView>
  </sheetViews>
  <sheetFormatPr defaultRowHeight="12.75" x14ac:dyDescent="0.2"/>
  <cols>
    <col min="1" max="1" width="12.5" customWidth="1"/>
    <col min="2" max="2" width="47.1640625" customWidth="1"/>
    <col min="3" max="3" width="15" customWidth="1"/>
  </cols>
  <sheetData>
    <row r="1" spans="1:3" ht="16.5" thickBot="1" x14ac:dyDescent="0.25">
      <c r="A1" s="75"/>
      <c r="B1" s="77"/>
      <c r="C1" s="243" t="s">
        <v>766</v>
      </c>
    </row>
    <row r="2" spans="1:3" ht="39" customHeight="1" x14ac:dyDescent="0.2">
      <c r="A2" s="195" t="s">
        <v>216</v>
      </c>
      <c r="B2" s="164" t="s">
        <v>486</v>
      </c>
      <c r="C2" s="179" t="s">
        <v>483</v>
      </c>
    </row>
    <row r="3" spans="1:3" ht="30.75" customHeight="1" thickBot="1" x14ac:dyDescent="0.25">
      <c r="A3" s="236" t="s">
        <v>215</v>
      </c>
      <c r="B3" s="165" t="s">
        <v>744</v>
      </c>
      <c r="C3" s="180" t="s">
        <v>136</v>
      </c>
    </row>
    <row r="4" spans="1:3" ht="14.25" thickBot="1" x14ac:dyDescent="0.3">
      <c r="A4" s="78"/>
      <c r="B4" s="78"/>
      <c r="C4" s="79" t="s">
        <v>127</v>
      </c>
    </row>
    <row r="5" spans="1:3" ht="30.75" customHeight="1" thickBot="1" x14ac:dyDescent="0.25">
      <c r="A5" s="196" t="s">
        <v>217</v>
      </c>
      <c r="B5" s="80" t="s">
        <v>128</v>
      </c>
      <c r="C5" s="81" t="s">
        <v>129</v>
      </c>
    </row>
    <row r="6" spans="1:3" ht="13.5" thickBot="1" x14ac:dyDescent="0.25">
      <c r="A6" s="71">
        <v>1</v>
      </c>
      <c r="B6" s="72">
        <v>2</v>
      </c>
      <c r="C6" s="73">
        <v>3</v>
      </c>
    </row>
    <row r="7" spans="1:3" ht="12.75" customHeight="1" thickBot="1" x14ac:dyDescent="0.25">
      <c r="A7" s="82"/>
      <c r="B7" s="83" t="s">
        <v>130</v>
      </c>
      <c r="C7" s="84"/>
    </row>
    <row r="8" spans="1:3" ht="13.5" customHeight="1" thickBot="1" x14ac:dyDescent="0.25">
      <c r="A8" s="71" t="s">
        <v>94</v>
      </c>
      <c r="B8" s="85" t="s">
        <v>450</v>
      </c>
      <c r="C8" s="127">
        <f>SUM(C9:C18)</f>
        <v>0</v>
      </c>
    </row>
    <row r="9" spans="1:3" ht="14.25" customHeight="1" x14ac:dyDescent="0.2">
      <c r="A9" s="237" t="s">
        <v>156</v>
      </c>
      <c r="B9" s="8" t="s">
        <v>280</v>
      </c>
      <c r="C9" s="170"/>
    </row>
    <row r="10" spans="1:3" ht="12" customHeight="1" x14ac:dyDescent="0.2">
      <c r="A10" s="238" t="s">
        <v>157</v>
      </c>
      <c r="B10" s="6" t="s">
        <v>281</v>
      </c>
      <c r="C10" s="125"/>
    </row>
    <row r="11" spans="1:3" ht="12" customHeight="1" x14ac:dyDescent="0.2">
      <c r="A11" s="238" t="s">
        <v>158</v>
      </c>
      <c r="B11" s="6" t="s">
        <v>282</v>
      </c>
      <c r="C11" s="125"/>
    </row>
    <row r="12" spans="1:3" ht="11.25" customHeight="1" x14ac:dyDescent="0.2">
      <c r="A12" s="238" t="s">
        <v>159</v>
      </c>
      <c r="B12" s="6" t="s">
        <v>283</v>
      </c>
      <c r="C12" s="125"/>
    </row>
    <row r="13" spans="1:3" ht="10.5" customHeight="1" x14ac:dyDescent="0.2">
      <c r="A13" s="238" t="s">
        <v>176</v>
      </c>
      <c r="B13" s="6" t="s">
        <v>284</v>
      </c>
      <c r="C13" s="125"/>
    </row>
    <row r="14" spans="1:3" ht="11.25" customHeight="1" x14ac:dyDescent="0.2">
      <c r="A14" s="238" t="s">
        <v>160</v>
      </c>
      <c r="B14" s="6" t="s">
        <v>451</v>
      </c>
      <c r="C14" s="125"/>
    </row>
    <row r="15" spans="1:3" ht="11.25" customHeight="1" x14ac:dyDescent="0.2">
      <c r="A15" s="238" t="s">
        <v>161</v>
      </c>
      <c r="B15" s="5" t="s">
        <v>452</v>
      </c>
      <c r="C15" s="125"/>
    </row>
    <row r="16" spans="1:3" ht="10.5" customHeight="1" x14ac:dyDescent="0.2">
      <c r="A16" s="238" t="s">
        <v>168</v>
      </c>
      <c r="B16" s="6" t="s">
        <v>287</v>
      </c>
      <c r="C16" s="171"/>
    </row>
    <row r="17" spans="1:3" ht="10.5" customHeight="1" x14ac:dyDescent="0.2">
      <c r="A17" s="238" t="s">
        <v>169</v>
      </c>
      <c r="B17" s="6" t="s">
        <v>288</v>
      </c>
      <c r="C17" s="125"/>
    </row>
    <row r="18" spans="1:3" ht="10.5" customHeight="1" thickBot="1" x14ac:dyDescent="0.25">
      <c r="A18" s="238" t="s">
        <v>170</v>
      </c>
      <c r="B18" s="5" t="s">
        <v>289</v>
      </c>
      <c r="C18" s="126"/>
    </row>
    <row r="19" spans="1:3" ht="10.5" customHeight="1" thickBot="1" x14ac:dyDescent="0.25">
      <c r="A19" s="71" t="s">
        <v>95</v>
      </c>
      <c r="B19" s="85" t="s">
        <v>453</v>
      </c>
      <c r="C19" s="127">
        <f>SUM(C20:C22)</f>
        <v>0</v>
      </c>
    </row>
    <row r="20" spans="1:3" ht="12" customHeight="1" x14ac:dyDescent="0.2">
      <c r="A20" s="238" t="s">
        <v>162</v>
      </c>
      <c r="B20" s="7" t="s">
        <v>255</v>
      </c>
      <c r="C20" s="125"/>
    </row>
    <row r="21" spans="1:3" ht="9.75" customHeight="1" x14ac:dyDescent="0.2">
      <c r="A21" s="238" t="s">
        <v>163</v>
      </c>
      <c r="B21" s="6" t="s">
        <v>454</v>
      </c>
      <c r="C21" s="125"/>
    </row>
    <row r="22" spans="1:3" ht="12" customHeight="1" x14ac:dyDescent="0.2">
      <c r="A22" s="238" t="s">
        <v>164</v>
      </c>
      <c r="B22" s="6" t="s">
        <v>455</v>
      </c>
      <c r="C22" s="125"/>
    </row>
    <row r="23" spans="1:3" ht="12" customHeight="1" thickBot="1" x14ac:dyDescent="0.25">
      <c r="A23" s="238" t="s">
        <v>165</v>
      </c>
      <c r="B23" s="6" t="s">
        <v>88</v>
      </c>
      <c r="C23" s="125"/>
    </row>
    <row r="24" spans="1:3" ht="12" customHeight="1" thickBot="1" x14ac:dyDescent="0.25">
      <c r="A24" s="74" t="s">
        <v>96</v>
      </c>
      <c r="B24" s="58" t="s">
        <v>192</v>
      </c>
      <c r="C24" s="154"/>
    </row>
    <row r="25" spans="1:3" ht="12" customHeight="1" thickBot="1" x14ac:dyDescent="0.25">
      <c r="A25" s="74" t="s">
        <v>97</v>
      </c>
      <c r="B25" s="58" t="s">
        <v>456</v>
      </c>
      <c r="C25" s="127">
        <f>+C26+C27</f>
        <v>0</v>
      </c>
    </row>
    <row r="26" spans="1:3" ht="11.25" customHeight="1" x14ac:dyDescent="0.2">
      <c r="A26" s="239" t="s">
        <v>265</v>
      </c>
      <c r="B26" s="240" t="s">
        <v>454</v>
      </c>
      <c r="C26" s="46"/>
    </row>
    <row r="27" spans="1:3" ht="12" customHeight="1" x14ac:dyDescent="0.2">
      <c r="A27" s="239" t="s">
        <v>268</v>
      </c>
      <c r="B27" s="241" t="s">
        <v>457</v>
      </c>
      <c r="C27" s="128"/>
    </row>
    <row r="28" spans="1:3" ht="12.75" customHeight="1" thickBot="1" x14ac:dyDescent="0.25">
      <c r="A28" s="238" t="s">
        <v>269</v>
      </c>
      <c r="B28" s="242" t="s">
        <v>458</v>
      </c>
      <c r="C28" s="49"/>
    </row>
    <row r="29" spans="1:3" ht="10.5" customHeight="1" thickBot="1" x14ac:dyDescent="0.25">
      <c r="A29" s="74" t="s">
        <v>98</v>
      </c>
      <c r="B29" s="58" t="s">
        <v>459</v>
      </c>
      <c r="C29" s="127">
        <f>+C30+C31+C32</f>
        <v>0</v>
      </c>
    </row>
    <row r="30" spans="1:3" ht="10.5" customHeight="1" x14ac:dyDescent="0.2">
      <c r="A30" s="239" t="s">
        <v>149</v>
      </c>
      <c r="B30" s="240" t="s">
        <v>294</v>
      </c>
      <c r="C30" s="46"/>
    </row>
    <row r="31" spans="1:3" ht="11.25" customHeight="1" x14ac:dyDescent="0.2">
      <c r="A31" s="239" t="s">
        <v>150</v>
      </c>
      <c r="B31" s="241" t="s">
        <v>295</v>
      </c>
      <c r="C31" s="128"/>
    </row>
    <row r="32" spans="1:3" ht="12" customHeight="1" thickBot="1" x14ac:dyDescent="0.25">
      <c r="A32" s="238" t="s">
        <v>151</v>
      </c>
      <c r="B32" s="61" t="s">
        <v>296</v>
      </c>
      <c r="C32" s="49"/>
    </row>
    <row r="33" spans="1:3" ht="11.25" customHeight="1" thickBot="1" x14ac:dyDescent="0.25">
      <c r="A33" s="74" t="s">
        <v>99</v>
      </c>
      <c r="B33" s="58" t="s">
        <v>408</v>
      </c>
      <c r="C33" s="154"/>
    </row>
    <row r="34" spans="1:3" ht="12" customHeight="1" thickBot="1" x14ac:dyDescent="0.25">
      <c r="A34" s="74" t="s">
        <v>100</v>
      </c>
      <c r="B34" s="58" t="s">
        <v>460</v>
      </c>
      <c r="C34" s="172"/>
    </row>
    <row r="35" spans="1:3" ht="11.25" customHeight="1" thickBot="1" x14ac:dyDescent="0.25">
      <c r="A35" s="71" t="s">
        <v>101</v>
      </c>
      <c r="B35" s="58" t="s">
        <v>461</v>
      </c>
      <c r="C35" s="173">
        <f>+C8+C19+C24+C25+C29+C33+C34</f>
        <v>0</v>
      </c>
    </row>
    <row r="36" spans="1:3" ht="11.25" customHeight="1" thickBot="1" x14ac:dyDescent="0.25">
      <c r="A36" s="86" t="s">
        <v>102</v>
      </c>
      <c r="B36" s="58" t="s">
        <v>462</v>
      </c>
      <c r="C36" s="173">
        <f>+C37+C38+C39</f>
        <v>0</v>
      </c>
    </row>
    <row r="37" spans="1:3" ht="10.5" customHeight="1" x14ac:dyDescent="0.2">
      <c r="A37" s="239" t="s">
        <v>463</v>
      </c>
      <c r="B37" s="240" t="s">
        <v>233</v>
      </c>
      <c r="C37" s="46"/>
    </row>
    <row r="38" spans="1:3" ht="12" customHeight="1" x14ac:dyDescent="0.2">
      <c r="A38" s="239" t="s">
        <v>464</v>
      </c>
      <c r="B38" s="241" t="s">
        <v>89</v>
      </c>
      <c r="C38" s="128"/>
    </row>
    <row r="39" spans="1:3" ht="12.75" customHeight="1" thickBot="1" x14ac:dyDescent="0.25">
      <c r="A39" s="238" t="s">
        <v>465</v>
      </c>
      <c r="B39" s="61" t="s">
        <v>466</v>
      </c>
      <c r="C39" s="49"/>
    </row>
    <row r="40" spans="1:3" ht="16.5" customHeight="1" thickBot="1" x14ac:dyDescent="0.25">
      <c r="A40" s="86" t="s">
        <v>103</v>
      </c>
      <c r="B40" s="87" t="s">
        <v>467</v>
      </c>
      <c r="C40" s="176">
        <f>+C35+C36</f>
        <v>0</v>
      </c>
    </row>
    <row r="41" spans="1:3" ht="13.5" thickBot="1" x14ac:dyDescent="0.25">
      <c r="A41" s="88"/>
      <c r="B41" s="89"/>
      <c r="C41" s="174"/>
    </row>
    <row r="42" spans="1:3" ht="13.5" thickBot="1" x14ac:dyDescent="0.25">
      <c r="A42" s="92"/>
      <c r="B42" s="93" t="s">
        <v>131</v>
      </c>
      <c r="C42" s="176"/>
    </row>
    <row r="43" spans="1:3" ht="11.25" customHeight="1" thickBot="1" x14ac:dyDescent="0.25">
      <c r="A43" s="74" t="s">
        <v>94</v>
      </c>
      <c r="B43" s="58" t="s">
        <v>468</v>
      </c>
      <c r="C43" s="127">
        <f>SUM(C44:C48)</f>
        <v>0</v>
      </c>
    </row>
    <row r="44" spans="1:3" ht="11.25" customHeight="1" x14ac:dyDescent="0.2">
      <c r="A44" s="238" t="s">
        <v>156</v>
      </c>
      <c r="B44" s="7" t="s">
        <v>124</v>
      </c>
      <c r="C44" s="46"/>
    </row>
    <row r="45" spans="1:3" ht="11.25" customHeight="1" x14ac:dyDescent="0.2">
      <c r="A45" s="238" t="s">
        <v>157</v>
      </c>
      <c r="B45" s="6" t="s">
        <v>201</v>
      </c>
      <c r="C45" s="48"/>
    </row>
    <row r="46" spans="1:3" ht="10.5" customHeight="1" x14ac:dyDescent="0.2">
      <c r="A46" s="238" t="s">
        <v>158</v>
      </c>
      <c r="B46" s="6" t="s">
        <v>175</v>
      </c>
      <c r="C46" s="48"/>
    </row>
    <row r="47" spans="1:3" ht="10.5" customHeight="1" x14ac:dyDescent="0.2">
      <c r="A47" s="238" t="s">
        <v>159</v>
      </c>
      <c r="B47" s="6" t="s">
        <v>202</v>
      </c>
      <c r="C47" s="48"/>
    </row>
    <row r="48" spans="1:3" ht="12" customHeight="1" thickBot="1" x14ac:dyDescent="0.25">
      <c r="A48" s="238" t="s">
        <v>176</v>
      </c>
      <c r="B48" s="6" t="s">
        <v>203</v>
      </c>
      <c r="C48" s="48"/>
    </row>
    <row r="49" spans="1:3" ht="12.75" customHeight="1" thickBot="1" x14ac:dyDescent="0.25">
      <c r="A49" s="74" t="s">
        <v>95</v>
      </c>
      <c r="B49" s="58" t="s">
        <v>469</v>
      </c>
      <c r="C49" s="127">
        <f>SUM(C50:C52)</f>
        <v>0</v>
      </c>
    </row>
    <row r="50" spans="1:3" ht="13.5" customHeight="1" x14ac:dyDescent="0.2">
      <c r="A50" s="238" t="s">
        <v>162</v>
      </c>
      <c r="B50" s="7" t="s">
        <v>223</v>
      </c>
      <c r="C50" s="46"/>
    </row>
    <row r="51" spans="1:3" ht="11.25" customHeight="1" x14ac:dyDescent="0.2">
      <c r="A51" s="238" t="s">
        <v>163</v>
      </c>
      <c r="B51" s="6" t="s">
        <v>205</v>
      </c>
      <c r="C51" s="48"/>
    </row>
    <row r="52" spans="1:3" ht="11.25" customHeight="1" x14ac:dyDescent="0.2">
      <c r="A52" s="238" t="s">
        <v>164</v>
      </c>
      <c r="B52" s="6" t="s">
        <v>132</v>
      </c>
      <c r="C52" s="48"/>
    </row>
    <row r="53" spans="1:3" ht="11.25" customHeight="1" thickBot="1" x14ac:dyDescent="0.25">
      <c r="A53" s="238" t="s">
        <v>165</v>
      </c>
      <c r="B53" s="6" t="s">
        <v>90</v>
      </c>
      <c r="C53" s="48"/>
    </row>
    <row r="54" spans="1:3" ht="11.25" customHeight="1" thickBot="1" x14ac:dyDescent="0.25">
      <c r="A54" s="74" t="s">
        <v>96</v>
      </c>
      <c r="B54" s="94" t="s">
        <v>470</v>
      </c>
      <c r="C54" s="177">
        <f>+C43+C49</f>
        <v>0</v>
      </c>
    </row>
    <row r="55" spans="1:3" ht="13.5" thickBot="1" x14ac:dyDescent="0.25">
      <c r="A55" s="95"/>
      <c r="B55" s="96"/>
      <c r="C55" s="178"/>
    </row>
    <row r="56" spans="1:3" ht="13.5" thickBot="1" x14ac:dyDescent="0.25">
      <c r="A56" s="97" t="s">
        <v>218</v>
      </c>
      <c r="B56" s="98"/>
      <c r="C56" s="56"/>
    </row>
    <row r="57" spans="1:3" ht="13.5" thickBot="1" x14ac:dyDescent="0.25">
      <c r="A57" s="97" t="s">
        <v>219</v>
      </c>
      <c r="B57" s="98"/>
      <c r="C57" s="56"/>
    </row>
    <row r="58" spans="1:3" x14ac:dyDescent="0.2">
      <c r="A58" s="95"/>
      <c r="B58" s="96"/>
      <c r="C58" s="96"/>
    </row>
    <row r="59" spans="1:3" x14ac:dyDescent="0.2">
      <c r="A59" s="95"/>
      <c r="B59" s="96"/>
      <c r="C59" s="96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J163"/>
  <sheetViews>
    <sheetView topLeftCell="A127" zoomScale="120" zoomScaleNormal="120" zoomScaleSheetLayoutView="100" workbookViewId="0">
      <selection activeCell="A155" sqref="A155:E155"/>
    </sheetView>
  </sheetViews>
  <sheetFormatPr defaultRowHeight="15.75" x14ac:dyDescent="0.25"/>
  <cols>
    <col min="1" max="1" width="5.33203125" style="183" customWidth="1"/>
    <col min="2" max="2" width="58" style="183" customWidth="1"/>
    <col min="3" max="3" width="12" style="183" customWidth="1"/>
    <col min="4" max="4" width="11.33203125" style="183" customWidth="1"/>
    <col min="5" max="5" width="10.1640625" style="183" customWidth="1"/>
    <col min="6" max="6" width="9.1640625" style="202" customWidth="1"/>
    <col min="7" max="16384" width="9.33203125" style="202"/>
  </cols>
  <sheetData>
    <row r="1" spans="1:7" ht="15.95" customHeight="1" x14ac:dyDescent="0.25">
      <c r="A1" s="989" t="s">
        <v>92</v>
      </c>
      <c r="B1" s="989"/>
      <c r="C1" s="989"/>
      <c r="D1" s="989"/>
      <c r="E1" s="989"/>
    </row>
    <row r="2" spans="1:7" ht="15.95" customHeight="1" thickBot="1" x14ac:dyDescent="0.3">
      <c r="A2" s="988" t="s">
        <v>180</v>
      </c>
      <c r="B2" s="988"/>
      <c r="C2" s="852"/>
      <c r="D2" s="852"/>
      <c r="E2" s="913" t="s">
        <v>224</v>
      </c>
    </row>
    <row r="3" spans="1:7" ht="38.1" customHeight="1" thickBot="1" x14ac:dyDescent="0.3">
      <c r="A3" s="21" t="s">
        <v>144</v>
      </c>
      <c r="B3" s="22" t="s">
        <v>93</v>
      </c>
      <c r="C3" s="29" t="s">
        <v>246</v>
      </c>
      <c r="D3" s="29" t="s">
        <v>815</v>
      </c>
      <c r="E3" s="29" t="s">
        <v>816</v>
      </c>
      <c r="F3" s="859"/>
      <c r="G3" s="859"/>
    </row>
    <row r="4" spans="1:7" s="203" customFormat="1" ht="12" customHeight="1" thickBot="1" x14ac:dyDescent="0.25">
      <c r="A4" s="197">
        <v>1</v>
      </c>
      <c r="B4" s="198">
        <v>2</v>
      </c>
      <c r="C4" s="199">
        <v>3</v>
      </c>
      <c r="D4" s="199">
        <v>4</v>
      </c>
      <c r="E4" s="199">
        <v>5</v>
      </c>
      <c r="F4" s="860"/>
      <c r="G4" s="860"/>
    </row>
    <row r="5" spans="1:7" s="204" customFormat="1" ht="12" customHeight="1" thickBot="1" x14ac:dyDescent="0.25">
      <c r="A5" s="18" t="s">
        <v>94</v>
      </c>
      <c r="B5" s="19" t="s">
        <v>247</v>
      </c>
      <c r="C5" s="108">
        <f>+C6+C7+C8+C9+C10+C11</f>
        <v>319414</v>
      </c>
      <c r="D5" s="108">
        <f>+D6+D7+D8+D9+D10+D11</f>
        <v>325596</v>
      </c>
      <c r="E5" s="108">
        <f>+E6+E7+E8+E9+E10+E11</f>
        <v>326349</v>
      </c>
      <c r="F5" s="820"/>
      <c r="G5" s="820"/>
    </row>
    <row r="6" spans="1:7" s="204" customFormat="1" ht="12" customHeight="1" x14ac:dyDescent="0.2">
      <c r="A6" s="13" t="s">
        <v>156</v>
      </c>
      <c r="B6" s="205" t="s">
        <v>248</v>
      </c>
      <c r="C6" s="111">
        <v>130696</v>
      </c>
      <c r="D6" s="111">
        <v>135462</v>
      </c>
      <c r="E6" s="111">
        <v>135462</v>
      </c>
      <c r="F6" s="861"/>
      <c r="G6" s="861"/>
    </row>
    <row r="7" spans="1:7" s="204" customFormat="1" ht="12" customHeight="1" x14ac:dyDescent="0.2">
      <c r="A7" s="12" t="s">
        <v>157</v>
      </c>
      <c r="B7" s="206" t="s">
        <v>249</v>
      </c>
      <c r="C7" s="110">
        <v>89894</v>
      </c>
      <c r="D7" s="110">
        <v>89894</v>
      </c>
      <c r="E7" s="110">
        <v>89485</v>
      </c>
      <c r="F7" s="861"/>
      <c r="G7" s="861"/>
    </row>
    <row r="8" spans="1:7" s="204" customFormat="1" ht="12" customHeight="1" x14ac:dyDescent="0.2">
      <c r="A8" s="12" t="s">
        <v>158</v>
      </c>
      <c r="B8" s="206" t="s">
        <v>250</v>
      </c>
      <c r="C8" s="110">
        <v>92546</v>
      </c>
      <c r="D8" s="110">
        <v>90171</v>
      </c>
      <c r="E8" s="110">
        <v>91537</v>
      </c>
      <c r="F8" s="861"/>
      <c r="G8" s="861"/>
    </row>
    <row r="9" spans="1:7" s="204" customFormat="1" ht="12" customHeight="1" x14ac:dyDescent="0.2">
      <c r="A9" s="12" t="s">
        <v>159</v>
      </c>
      <c r="B9" s="206" t="s">
        <v>251</v>
      </c>
      <c r="C9" s="110">
        <v>6278</v>
      </c>
      <c r="D9" s="110">
        <v>6278</v>
      </c>
      <c r="E9" s="110">
        <v>6278</v>
      </c>
      <c r="F9" s="861"/>
      <c r="G9" s="861"/>
    </row>
    <row r="10" spans="1:7" s="204" customFormat="1" ht="12" customHeight="1" x14ac:dyDescent="0.2">
      <c r="A10" s="12" t="s">
        <v>176</v>
      </c>
      <c r="B10" s="206" t="s">
        <v>822</v>
      </c>
      <c r="C10" s="110"/>
      <c r="D10" s="110">
        <v>3791</v>
      </c>
      <c r="E10" s="110">
        <v>3587</v>
      </c>
      <c r="F10" s="861"/>
      <c r="G10" s="861"/>
    </row>
    <row r="11" spans="1:7" s="204" customFormat="1" ht="12" customHeight="1" thickBot="1" x14ac:dyDescent="0.25">
      <c r="A11" s="14" t="s">
        <v>160</v>
      </c>
      <c r="B11" s="207" t="s">
        <v>253</v>
      </c>
      <c r="C11" s="110"/>
      <c r="D11" s="110"/>
      <c r="E11" s="110"/>
      <c r="F11" s="861"/>
      <c r="G11" s="861"/>
    </row>
    <row r="12" spans="1:7" s="204" customFormat="1" ht="12" customHeight="1" thickBot="1" x14ac:dyDescent="0.25">
      <c r="A12" s="18" t="s">
        <v>95</v>
      </c>
      <c r="B12" s="103" t="s">
        <v>254</v>
      </c>
      <c r="C12" s="108">
        <f>+C13+C14+C15+C16+C17</f>
        <v>8592</v>
      </c>
      <c r="D12" s="108">
        <f>+D13+D14+D15+D16+D17+D18</f>
        <v>24784</v>
      </c>
      <c r="E12" s="108">
        <f>+E13+E14+E15+E16+E17+E18+E19</f>
        <v>35165</v>
      </c>
      <c r="F12" s="820"/>
      <c r="G12" s="820"/>
    </row>
    <row r="13" spans="1:7" s="204" customFormat="1" ht="12" customHeight="1" x14ac:dyDescent="0.2">
      <c r="A13" s="13" t="s">
        <v>162</v>
      </c>
      <c r="B13" s="206" t="s">
        <v>603</v>
      </c>
      <c r="C13" s="111"/>
      <c r="D13" s="111">
        <v>2888</v>
      </c>
      <c r="E13" s="111">
        <v>4570</v>
      </c>
      <c r="F13" s="861"/>
      <c r="G13" s="861"/>
    </row>
    <row r="14" spans="1:7" s="204" customFormat="1" ht="12" customHeight="1" x14ac:dyDescent="0.2">
      <c r="A14" s="12" t="s">
        <v>163</v>
      </c>
      <c r="B14" s="206" t="s">
        <v>595</v>
      </c>
      <c r="C14" s="110"/>
      <c r="D14" s="110">
        <v>2398</v>
      </c>
      <c r="E14" s="110">
        <v>2594</v>
      </c>
      <c r="F14" s="861"/>
      <c r="G14" s="861"/>
    </row>
    <row r="15" spans="1:7" s="204" customFormat="1" ht="12" customHeight="1" x14ac:dyDescent="0.2">
      <c r="A15" s="12" t="s">
        <v>164</v>
      </c>
      <c r="B15" s="206" t="s">
        <v>604</v>
      </c>
      <c r="C15" s="110"/>
      <c r="D15" s="110">
        <v>333</v>
      </c>
      <c r="E15" s="110">
        <v>100</v>
      </c>
      <c r="F15" s="861"/>
      <c r="G15" s="861"/>
    </row>
    <row r="16" spans="1:7" s="204" customFormat="1" ht="12" customHeight="1" x14ac:dyDescent="0.2">
      <c r="A16" s="12" t="s">
        <v>165</v>
      </c>
      <c r="B16" s="206" t="s">
        <v>605</v>
      </c>
      <c r="C16" s="110"/>
      <c r="D16" s="110">
        <v>8075</v>
      </c>
      <c r="E16" s="110">
        <v>15094</v>
      </c>
      <c r="F16" s="861"/>
      <c r="G16" s="861"/>
    </row>
    <row r="17" spans="1:7" s="204" customFormat="1" ht="12" customHeight="1" x14ac:dyDescent="0.2">
      <c r="A17" s="12" t="s">
        <v>166</v>
      </c>
      <c r="B17" s="206" t="s">
        <v>606</v>
      </c>
      <c r="C17" s="110">
        <v>8592</v>
      </c>
      <c r="D17" s="110">
        <v>8731</v>
      </c>
      <c r="E17" s="110">
        <v>8731</v>
      </c>
      <c r="F17" s="861"/>
      <c r="G17" s="861"/>
    </row>
    <row r="18" spans="1:7" s="204" customFormat="1" ht="12" customHeight="1" x14ac:dyDescent="0.2">
      <c r="A18" s="12" t="s">
        <v>172</v>
      </c>
      <c r="B18" s="206" t="s">
        <v>607</v>
      </c>
      <c r="C18" s="110"/>
      <c r="D18" s="110">
        <v>2359</v>
      </c>
      <c r="E18" s="110">
        <v>3676</v>
      </c>
      <c r="F18" s="861"/>
      <c r="G18" s="861"/>
    </row>
    <row r="19" spans="1:7" s="204" customFormat="1" ht="12" customHeight="1" thickBot="1" x14ac:dyDescent="0.25">
      <c r="A19" s="11" t="s">
        <v>174</v>
      </c>
      <c r="B19" s="205" t="s">
        <v>802</v>
      </c>
      <c r="C19" s="892"/>
      <c r="D19" s="892"/>
      <c r="E19" s="892">
        <v>400</v>
      </c>
      <c r="F19" s="861"/>
      <c r="G19" s="861"/>
    </row>
    <row r="20" spans="1:7" s="204" customFormat="1" ht="12" customHeight="1" thickBot="1" x14ac:dyDescent="0.25">
      <c r="A20" s="18" t="s">
        <v>96</v>
      </c>
      <c r="B20" s="19" t="s">
        <v>259</v>
      </c>
      <c r="C20" s="108">
        <f>+C21+C22+C23+C24+C25</f>
        <v>4274</v>
      </c>
      <c r="D20" s="108">
        <f>+D21+D22+D23+D24+D25</f>
        <v>185274</v>
      </c>
      <c r="E20" s="108">
        <f>+E21+E22+E23+E24+E25</f>
        <v>185478</v>
      </c>
      <c r="F20" s="820"/>
      <c r="G20" s="820"/>
    </row>
    <row r="21" spans="1:7" s="204" customFormat="1" ht="12" customHeight="1" x14ac:dyDescent="0.2">
      <c r="A21" s="13" t="s">
        <v>145</v>
      </c>
      <c r="B21" s="205" t="s">
        <v>85</v>
      </c>
      <c r="C21" s="111">
        <v>4274</v>
      </c>
      <c r="D21" s="111">
        <v>4274</v>
      </c>
      <c r="E21" s="111">
        <v>4274</v>
      </c>
      <c r="F21" s="861"/>
      <c r="G21" s="861"/>
    </row>
    <row r="22" spans="1:7" s="204" customFormat="1" ht="12" customHeight="1" x14ac:dyDescent="0.2">
      <c r="A22" s="12" t="s">
        <v>146</v>
      </c>
      <c r="B22" s="205" t="s">
        <v>608</v>
      </c>
      <c r="C22" s="110"/>
      <c r="D22" s="110">
        <v>181000</v>
      </c>
      <c r="E22" s="110">
        <v>181000</v>
      </c>
      <c r="F22" s="861"/>
      <c r="G22" s="861"/>
    </row>
    <row r="23" spans="1:7" s="204" customFormat="1" ht="12" customHeight="1" x14ac:dyDescent="0.2">
      <c r="A23" s="12" t="s">
        <v>147</v>
      </c>
      <c r="B23" s="205" t="s">
        <v>803</v>
      </c>
      <c r="C23" s="110"/>
      <c r="D23" s="110"/>
      <c r="E23" s="110">
        <v>204</v>
      </c>
      <c r="F23" s="861"/>
      <c r="G23" s="861"/>
    </row>
    <row r="24" spans="1:7" s="204" customFormat="1" ht="12" customHeight="1" x14ac:dyDescent="0.2">
      <c r="A24" s="12" t="s">
        <v>148</v>
      </c>
      <c r="B24" s="206" t="s">
        <v>476</v>
      </c>
      <c r="C24" s="110"/>
      <c r="D24" s="110"/>
      <c r="E24" s="110"/>
      <c r="F24" s="861"/>
      <c r="G24" s="861"/>
    </row>
    <row r="25" spans="1:7" s="204" customFormat="1" ht="12" customHeight="1" x14ac:dyDescent="0.2">
      <c r="A25" s="12" t="s">
        <v>189</v>
      </c>
      <c r="B25" s="206" t="s">
        <v>262</v>
      </c>
      <c r="C25" s="110"/>
      <c r="D25" s="110"/>
      <c r="E25" s="110"/>
      <c r="F25" s="861"/>
      <c r="G25" s="861"/>
    </row>
    <row r="26" spans="1:7" s="204" customFormat="1" ht="12" customHeight="1" thickBot="1" x14ac:dyDescent="0.25">
      <c r="A26" s="14" t="s">
        <v>190</v>
      </c>
      <c r="B26" s="207" t="s">
        <v>263</v>
      </c>
      <c r="C26" s="112"/>
      <c r="D26" s="112"/>
      <c r="E26" s="112"/>
      <c r="F26" s="861"/>
      <c r="G26" s="861"/>
    </row>
    <row r="27" spans="1:7" s="204" customFormat="1" ht="12" customHeight="1" thickBot="1" x14ac:dyDescent="0.25">
      <c r="A27" s="18" t="s">
        <v>191</v>
      </c>
      <c r="B27" s="19" t="s">
        <v>264</v>
      </c>
      <c r="C27" s="114">
        <f>+C28+C31+C32+C33</f>
        <v>105374</v>
      </c>
      <c r="D27" s="114">
        <f>+D28+D31+D32+D33</f>
        <v>105374</v>
      </c>
      <c r="E27" s="114">
        <f>+E28+E31+E32+E33</f>
        <v>105374</v>
      </c>
      <c r="F27" s="862"/>
      <c r="G27" s="862"/>
    </row>
    <row r="28" spans="1:7" s="204" customFormat="1" ht="12" customHeight="1" x14ac:dyDescent="0.2">
      <c r="A28" s="13" t="s">
        <v>265</v>
      </c>
      <c r="B28" s="205" t="s">
        <v>271</v>
      </c>
      <c r="C28" s="200">
        <f>+C29+C30</f>
        <v>87429</v>
      </c>
      <c r="D28" s="200">
        <f>+D29+D30</f>
        <v>87429</v>
      </c>
      <c r="E28" s="200">
        <f>+E29+E30</f>
        <v>87429</v>
      </c>
      <c r="F28" s="863"/>
      <c r="G28" s="863"/>
    </row>
    <row r="29" spans="1:7" s="204" customFormat="1" ht="12" customHeight="1" x14ac:dyDescent="0.2">
      <c r="A29" s="12" t="s">
        <v>266</v>
      </c>
      <c r="B29" s="851" t="s">
        <v>782</v>
      </c>
      <c r="C29" s="110">
        <v>5878</v>
      </c>
      <c r="D29" s="110">
        <v>5878</v>
      </c>
      <c r="E29" s="110">
        <v>5878</v>
      </c>
      <c r="F29" s="861"/>
      <c r="G29" s="861"/>
    </row>
    <row r="30" spans="1:7" s="204" customFormat="1" ht="12" customHeight="1" x14ac:dyDescent="0.2">
      <c r="A30" s="12" t="s">
        <v>267</v>
      </c>
      <c r="B30" s="851" t="s">
        <v>783</v>
      </c>
      <c r="C30" s="110">
        <v>81551</v>
      </c>
      <c r="D30" s="110">
        <v>81551</v>
      </c>
      <c r="E30" s="110">
        <v>81551</v>
      </c>
      <c r="F30" s="861"/>
      <c r="G30" s="861"/>
    </row>
    <row r="31" spans="1:7" s="204" customFormat="1" ht="12" customHeight="1" x14ac:dyDescent="0.2">
      <c r="A31" s="12" t="s">
        <v>268</v>
      </c>
      <c r="B31" s="206" t="s">
        <v>274</v>
      </c>
      <c r="C31" s="110">
        <v>15535</v>
      </c>
      <c r="D31" s="110">
        <v>15535</v>
      </c>
      <c r="E31" s="110">
        <v>15535</v>
      </c>
      <c r="F31" s="861"/>
      <c r="G31" s="861"/>
    </row>
    <row r="32" spans="1:7" s="204" customFormat="1" ht="12" customHeight="1" x14ac:dyDescent="0.2">
      <c r="A32" s="12" t="s">
        <v>269</v>
      </c>
      <c r="B32" s="206" t="s">
        <v>804</v>
      </c>
      <c r="C32" s="110">
        <v>254</v>
      </c>
      <c r="D32" s="110">
        <v>254</v>
      </c>
      <c r="E32" s="110">
        <v>254</v>
      </c>
      <c r="F32" s="861"/>
      <c r="G32" s="861"/>
    </row>
    <row r="33" spans="1:7" s="204" customFormat="1" ht="12" customHeight="1" thickBot="1" x14ac:dyDescent="0.25">
      <c r="A33" s="14" t="s">
        <v>270</v>
      </c>
      <c r="B33" s="207" t="s">
        <v>805</v>
      </c>
      <c r="C33" s="112">
        <v>2156</v>
      </c>
      <c r="D33" s="112">
        <v>2156</v>
      </c>
      <c r="E33" s="112">
        <v>2156</v>
      </c>
      <c r="F33" s="861"/>
      <c r="G33" s="861"/>
    </row>
    <row r="34" spans="1:7" s="204" customFormat="1" ht="12" customHeight="1" thickBot="1" x14ac:dyDescent="0.25">
      <c r="A34" s="18" t="s">
        <v>98</v>
      </c>
      <c r="B34" s="19" t="s">
        <v>277</v>
      </c>
      <c r="C34" s="108">
        <f>SUM(C35:C44)</f>
        <v>99974</v>
      </c>
      <c r="D34" s="108">
        <f>SUM(D35:D44)</f>
        <v>101624</v>
      </c>
      <c r="E34" s="108">
        <f>SUM(E35:E44)</f>
        <v>101624</v>
      </c>
      <c r="F34" s="820"/>
      <c r="G34" s="820"/>
    </row>
    <row r="35" spans="1:7" s="204" customFormat="1" ht="12" customHeight="1" x14ac:dyDescent="0.2">
      <c r="A35" s="13" t="s">
        <v>149</v>
      </c>
      <c r="B35" s="205" t="s">
        <v>280</v>
      </c>
      <c r="C35" s="111"/>
      <c r="D35" s="111"/>
      <c r="E35" s="111"/>
      <c r="F35" s="861"/>
      <c r="G35" s="861"/>
    </row>
    <row r="36" spans="1:7" s="204" customFormat="1" ht="12" customHeight="1" x14ac:dyDescent="0.2">
      <c r="A36" s="12" t="s">
        <v>150</v>
      </c>
      <c r="B36" s="206" t="s">
        <v>281</v>
      </c>
      <c r="C36" s="110">
        <v>4230</v>
      </c>
      <c r="D36" s="110">
        <v>5880</v>
      </c>
      <c r="E36" s="110">
        <v>5880</v>
      </c>
      <c r="F36" s="861"/>
      <c r="G36" s="861"/>
    </row>
    <row r="37" spans="1:7" s="204" customFormat="1" ht="12" customHeight="1" x14ac:dyDescent="0.2">
      <c r="A37" s="12" t="s">
        <v>151</v>
      </c>
      <c r="B37" s="206" t="s">
        <v>282</v>
      </c>
      <c r="C37" s="110">
        <v>300</v>
      </c>
      <c r="D37" s="110">
        <v>300</v>
      </c>
      <c r="E37" s="110">
        <v>300</v>
      </c>
      <c r="F37" s="861"/>
      <c r="G37" s="861"/>
    </row>
    <row r="38" spans="1:7" s="204" customFormat="1" ht="12" customHeight="1" x14ac:dyDescent="0.2">
      <c r="A38" s="12" t="s">
        <v>193</v>
      </c>
      <c r="B38" s="206" t="s">
        <v>283</v>
      </c>
      <c r="C38" s="110">
        <v>6200</v>
      </c>
      <c r="D38" s="110">
        <v>6200</v>
      </c>
      <c r="E38" s="110">
        <v>6200</v>
      </c>
      <c r="F38" s="861"/>
      <c r="G38" s="861"/>
    </row>
    <row r="39" spans="1:7" s="204" customFormat="1" ht="12" customHeight="1" x14ac:dyDescent="0.2">
      <c r="A39" s="12" t="s">
        <v>194</v>
      </c>
      <c r="B39" s="206" t="s">
        <v>284</v>
      </c>
      <c r="C39" s="110">
        <v>87744</v>
      </c>
      <c r="D39" s="110">
        <v>87744</v>
      </c>
      <c r="E39" s="110">
        <v>87744</v>
      </c>
      <c r="F39" s="861"/>
      <c r="G39" s="861"/>
    </row>
    <row r="40" spans="1:7" s="204" customFormat="1" ht="12" customHeight="1" x14ac:dyDescent="0.2">
      <c r="A40" s="12" t="s">
        <v>195</v>
      </c>
      <c r="B40" s="206" t="s">
        <v>285</v>
      </c>
      <c r="C40" s="110"/>
      <c r="D40" s="110"/>
      <c r="E40" s="110"/>
      <c r="F40" s="861"/>
      <c r="G40" s="861"/>
    </row>
    <row r="41" spans="1:7" s="204" customFormat="1" ht="12" customHeight="1" x14ac:dyDescent="0.2">
      <c r="A41" s="12" t="s">
        <v>196</v>
      </c>
      <c r="B41" s="206" t="s">
        <v>286</v>
      </c>
      <c r="C41" s="110"/>
      <c r="D41" s="110"/>
      <c r="E41" s="110"/>
      <c r="F41" s="861"/>
      <c r="G41" s="861"/>
    </row>
    <row r="42" spans="1:7" s="204" customFormat="1" ht="12" customHeight="1" x14ac:dyDescent="0.2">
      <c r="A42" s="12" t="s">
        <v>197</v>
      </c>
      <c r="B42" s="206" t="s">
        <v>287</v>
      </c>
      <c r="C42" s="110">
        <v>1500</v>
      </c>
      <c r="D42" s="110">
        <v>1500</v>
      </c>
      <c r="E42" s="110">
        <v>1500</v>
      </c>
      <c r="F42" s="861"/>
      <c r="G42" s="861"/>
    </row>
    <row r="43" spans="1:7" s="204" customFormat="1" ht="12" customHeight="1" x14ac:dyDescent="0.2">
      <c r="A43" s="12" t="s">
        <v>278</v>
      </c>
      <c r="B43" s="206" t="s">
        <v>288</v>
      </c>
      <c r="C43" s="113"/>
      <c r="D43" s="113"/>
      <c r="E43" s="113"/>
      <c r="F43" s="864"/>
      <c r="G43" s="864"/>
    </row>
    <row r="44" spans="1:7" s="204" customFormat="1" ht="12" customHeight="1" thickBot="1" x14ac:dyDescent="0.25">
      <c r="A44" s="14" t="s">
        <v>279</v>
      </c>
      <c r="B44" s="207" t="s">
        <v>289</v>
      </c>
      <c r="C44" s="194"/>
      <c r="D44" s="194"/>
      <c r="E44" s="194"/>
      <c r="F44" s="864"/>
      <c r="G44" s="864"/>
    </row>
    <row r="45" spans="1:7" s="204" customFormat="1" ht="12" customHeight="1" thickBot="1" x14ac:dyDescent="0.25">
      <c r="A45" s="18" t="s">
        <v>99</v>
      </c>
      <c r="B45" s="19" t="s">
        <v>290</v>
      </c>
      <c r="C45" s="108">
        <f>SUM(C46:C50)</f>
        <v>0</v>
      </c>
      <c r="D45" s="108">
        <f>SUM(D46:D50)</f>
        <v>0</v>
      </c>
      <c r="E45" s="108">
        <f>SUM(E46:E50)</f>
        <v>0</v>
      </c>
      <c r="F45" s="820"/>
      <c r="G45" s="820"/>
    </row>
    <row r="46" spans="1:7" s="204" customFormat="1" ht="12" customHeight="1" x14ac:dyDescent="0.2">
      <c r="A46" s="13" t="s">
        <v>152</v>
      </c>
      <c r="B46" s="205" t="s">
        <v>294</v>
      </c>
      <c r="C46" s="251"/>
      <c r="D46" s="251"/>
      <c r="E46" s="251"/>
      <c r="F46" s="864"/>
      <c r="G46" s="864"/>
    </row>
    <row r="47" spans="1:7" s="204" customFormat="1" ht="12" customHeight="1" x14ac:dyDescent="0.2">
      <c r="A47" s="12" t="s">
        <v>153</v>
      </c>
      <c r="B47" s="206" t="s">
        <v>295</v>
      </c>
      <c r="C47" s="113"/>
      <c r="D47" s="113"/>
      <c r="E47" s="113"/>
      <c r="F47" s="864"/>
      <c r="G47" s="864"/>
    </row>
    <row r="48" spans="1:7" s="204" customFormat="1" ht="12" customHeight="1" x14ac:dyDescent="0.2">
      <c r="A48" s="12" t="s">
        <v>291</v>
      </c>
      <c r="B48" s="206" t="s">
        <v>296</v>
      </c>
      <c r="C48" s="113"/>
      <c r="D48" s="113"/>
      <c r="E48" s="113"/>
      <c r="F48" s="864"/>
      <c r="G48" s="864"/>
    </row>
    <row r="49" spans="1:7" s="204" customFormat="1" ht="12" customHeight="1" x14ac:dyDescent="0.2">
      <c r="A49" s="12" t="s">
        <v>292</v>
      </c>
      <c r="B49" s="206" t="s">
        <v>297</v>
      </c>
      <c r="C49" s="113"/>
      <c r="D49" s="113"/>
      <c r="E49" s="113"/>
      <c r="F49" s="864"/>
      <c r="G49" s="864"/>
    </row>
    <row r="50" spans="1:7" s="204" customFormat="1" ht="12" customHeight="1" x14ac:dyDescent="0.2">
      <c r="A50" s="12" t="s">
        <v>293</v>
      </c>
      <c r="B50" s="206" t="s">
        <v>298</v>
      </c>
      <c r="C50" s="113"/>
      <c r="D50" s="113"/>
      <c r="E50" s="113"/>
      <c r="F50" s="864"/>
      <c r="G50" s="864"/>
    </row>
    <row r="51" spans="1:7" s="204" customFormat="1" ht="12" customHeight="1" thickBot="1" x14ac:dyDescent="0.25">
      <c r="A51" s="11" t="s">
        <v>86</v>
      </c>
      <c r="B51" s="467" t="s">
        <v>487</v>
      </c>
      <c r="C51" s="468"/>
      <c r="D51" s="468"/>
      <c r="E51" s="468"/>
      <c r="F51" s="864"/>
      <c r="G51" s="864"/>
    </row>
    <row r="52" spans="1:7" s="204" customFormat="1" ht="12" customHeight="1" thickBot="1" x14ac:dyDescent="0.25">
      <c r="A52" s="18" t="s">
        <v>198</v>
      </c>
      <c r="B52" s="19" t="s">
        <v>299</v>
      </c>
      <c r="C52" s="108">
        <f>SUM(C53:C55)</f>
        <v>0</v>
      </c>
      <c r="D52" s="108">
        <f>SUM(D53:D55)</f>
        <v>0</v>
      </c>
      <c r="E52" s="108">
        <f>SUM(E53:E55)</f>
        <v>350</v>
      </c>
      <c r="F52" s="820"/>
      <c r="G52" s="820"/>
    </row>
    <row r="53" spans="1:7" s="204" customFormat="1" ht="12" customHeight="1" x14ac:dyDescent="0.2">
      <c r="A53" s="13" t="s">
        <v>154</v>
      </c>
      <c r="B53" s="895" t="s">
        <v>835</v>
      </c>
      <c r="C53" s="111"/>
      <c r="D53" s="111"/>
      <c r="E53" s="111">
        <v>350</v>
      </c>
      <c r="F53" s="861"/>
      <c r="G53" s="861"/>
    </row>
    <row r="54" spans="1:7" s="204" customFormat="1" ht="12" customHeight="1" x14ac:dyDescent="0.2">
      <c r="A54" s="12" t="s">
        <v>155</v>
      </c>
      <c r="B54" s="896" t="s">
        <v>806</v>
      </c>
      <c r="C54" s="110"/>
      <c r="D54" s="110"/>
      <c r="E54" s="110"/>
      <c r="F54" s="861"/>
      <c r="G54" s="861"/>
    </row>
    <row r="55" spans="1:7" s="204" customFormat="1" ht="12" customHeight="1" x14ac:dyDescent="0.2">
      <c r="A55" s="12" t="s">
        <v>303</v>
      </c>
      <c r="B55" s="206" t="s">
        <v>809</v>
      </c>
      <c r="C55" s="110"/>
      <c r="D55" s="110"/>
      <c r="E55" s="110"/>
      <c r="F55" s="861"/>
      <c r="G55" s="861"/>
    </row>
    <row r="56" spans="1:7" s="204" customFormat="1" ht="12" customHeight="1" thickBot="1" x14ac:dyDescent="0.25">
      <c r="A56" s="14" t="s">
        <v>304</v>
      </c>
      <c r="B56" s="207" t="s">
        <v>302</v>
      </c>
      <c r="C56" s="112"/>
      <c r="D56" s="112"/>
      <c r="E56" s="112"/>
      <c r="F56" s="861"/>
      <c r="G56" s="861"/>
    </row>
    <row r="57" spans="1:7" s="204" customFormat="1" ht="12" customHeight="1" thickBot="1" x14ac:dyDescent="0.25">
      <c r="A57" s="18" t="s">
        <v>101</v>
      </c>
      <c r="B57" s="103" t="s">
        <v>305</v>
      </c>
      <c r="C57" s="108">
        <f>SUM(C58:C60)</f>
        <v>0</v>
      </c>
      <c r="D57" s="108">
        <f>SUM(D58:D60)</f>
        <v>743</v>
      </c>
      <c r="E57" s="108">
        <f>SUM(E58:E60)</f>
        <v>7743</v>
      </c>
      <c r="F57" s="820"/>
      <c r="G57" s="820"/>
    </row>
    <row r="58" spans="1:7" s="204" customFormat="1" ht="12" customHeight="1" x14ac:dyDescent="0.2">
      <c r="A58" s="13" t="s">
        <v>199</v>
      </c>
      <c r="B58" s="205" t="s">
        <v>836</v>
      </c>
      <c r="C58" s="113"/>
      <c r="D58" s="113"/>
      <c r="E58" s="113">
        <v>7000</v>
      </c>
      <c r="F58" s="864"/>
      <c r="G58" s="864"/>
    </row>
    <row r="59" spans="1:7" s="204" customFormat="1" ht="12" customHeight="1" x14ac:dyDescent="0.2">
      <c r="A59" s="12" t="s">
        <v>200</v>
      </c>
      <c r="B59" s="896" t="s">
        <v>478</v>
      </c>
      <c r="C59" s="113"/>
      <c r="D59" s="113"/>
      <c r="E59" s="113"/>
      <c r="F59" s="864"/>
      <c r="G59" s="864"/>
    </row>
    <row r="60" spans="1:7" s="204" customFormat="1" ht="12" customHeight="1" x14ac:dyDescent="0.2">
      <c r="A60" s="12" t="s">
        <v>225</v>
      </c>
      <c r="B60" s="206" t="s">
        <v>591</v>
      </c>
      <c r="C60" s="113"/>
      <c r="D60" s="113">
        <v>743</v>
      </c>
      <c r="E60" s="113">
        <v>743</v>
      </c>
      <c r="F60" s="864"/>
      <c r="G60" s="864"/>
    </row>
    <row r="61" spans="1:7" s="204" customFormat="1" ht="12" customHeight="1" thickBot="1" x14ac:dyDescent="0.25">
      <c r="A61" s="14" t="s">
        <v>306</v>
      </c>
      <c r="B61" s="207" t="s">
        <v>309</v>
      </c>
      <c r="C61" s="113"/>
      <c r="D61" s="113"/>
      <c r="E61" s="113"/>
      <c r="F61" s="864"/>
      <c r="G61" s="864"/>
    </row>
    <row r="62" spans="1:7" s="204" customFormat="1" ht="12" customHeight="1" thickBot="1" x14ac:dyDescent="0.25">
      <c r="A62" s="18" t="s">
        <v>102</v>
      </c>
      <c r="B62" s="19" t="s">
        <v>310</v>
      </c>
      <c r="C62" s="114">
        <f>+C5+C12+C20+C27+C34+C45+C52+C57</f>
        <v>537628</v>
      </c>
      <c r="D62" s="114">
        <f>+D5+D12+D20+D27+D34+D45+D52+D57</f>
        <v>743395</v>
      </c>
      <c r="E62" s="114">
        <f>+E5+E12+E20+E27+E34+E45+E52+E57</f>
        <v>762083</v>
      </c>
      <c r="F62" s="862"/>
      <c r="G62" s="862"/>
    </row>
    <row r="63" spans="1:7" s="204" customFormat="1" ht="12" customHeight="1" thickBot="1" x14ac:dyDescent="0.25">
      <c r="A63" s="208" t="s">
        <v>311</v>
      </c>
      <c r="B63" s="103" t="s">
        <v>312</v>
      </c>
      <c r="C63" s="108">
        <f>SUM(C64:C66)</f>
        <v>0</v>
      </c>
      <c r="D63" s="108">
        <f>SUM(D64:D66)</f>
        <v>0</v>
      </c>
      <c r="E63" s="108">
        <f>SUM(E64:E66)</f>
        <v>0</v>
      </c>
      <c r="F63" s="820"/>
      <c r="G63" s="820"/>
    </row>
    <row r="64" spans="1:7" s="204" customFormat="1" ht="12" customHeight="1" x14ac:dyDescent="0.2">
      <c r="A64" s="13" t="s">
        <v>345</v>
      </c>
      <c r="B64" s="205" t="s">
        <v>313</v>
      </c>
      <c r="C64" s="113"/>
      <c r="D64" s="113"/>
      <c r="E64" s="113"/>
      <c r="F64" s="864"/>
      <c r="G64" s="864"/>
    </row>
    <row r="65" spans="1:7" s="204" customFormat="1" ht="12" customHeight="1" x14ac:dyDescent="0.2">
      <c r="A65" s="12" t="s">
        <v>354</v>
      </c>
      <c r="B65" s="206" t="s">
        <v>314</v>
      </c>
      <c r="C65" s="113"/>
      <c r="D65" s="113"/>
      <c r="E65" s="113"/>
      <c r="F65" s="864"/>
      <c r="G65" s="864"/>
    </row>
    <row r="66" spans="1:7" s="204" customFormat="1" ht="12" customHeight="1" thickBot="1" x14ac:dyDescent="0.25">
      <c r="A66" s="14" t="s">
        <v>355</v>
      </c>
      <c r="B66" s="209" t="s">
        <v>315</v>
      </c>
      <c r="C66" s="113"/>
      <c r="D66" s="113"/>
      <c r="E66" s="113"/>
      <c r="F66" s="864"/>
      <c r="G66" s="864"/>
    </row>
    <row r="67" spans="1:7" s="204" customFormat="1" ht="12" customHeight="1" thickBot="1" x14ac:dyDescent="0.25">
      <c r="A67" s="208" t="s">
        <v>316</v>
      </c>
      <c r="B67" s="103" t="s">
        <v>317</v>
      </c>
      <c r="C67" s="108">
        <f>SUM(C68:C71)</f>
        <v>0</v>
      </c>
      <c r="D67" s="108">
        <f>SUM(D68:D71)</f>
        <v>0</v>
      </c>
      <c r="E67" s="108">
        <f>SUM(E68:E71)</f>
        <v>0</v>
      </c>
      <c r="F67" s="820"/>
      <c r="G67" s="820"/>
    </row>
    <row r="68" spans="1:7" s="204" customFormat="1" ht="12" customHeight="1" x14ac:dyDescent="0.2">
      <c r="A68" s="13" t="s">
        <v>177</v>
      </c>
      <c r="B68" s="205" t="s">
        <v>318</v>
      </c>
      <c r="C68" s="113"/>
      <c r="D68" s="113"/>
      <c r="E68" s="113"/>
      <c r="F68" s="864"/>
      <c r="G68" s="864"/>
    </row>
    <row r="69" spans="1:7" s="204" customFormat="1" ht="12" customHeight="1" x14ac:dyDescent="0.2">
      <c r="A69" s="12" t="s">
        <v>178</v>
      </c>
      <c r="B69" s="206" t="s">
        <v>319</v>
      </c>
      <c r="C69" s="113"/>
      <c r="D69" s="113"/>
      <c r="E69" s="113"/>
      <c r="F69" s="864"/>
      <c r="G69" s="864"/>
    </row>
    <row r="70" spans="1:7" s="204" customFormat="1" ht="12" customHeight="1" x14ac:dyDescent="0.2">
      <c r="A70" s="12" t="s">
        <v>346</v>
      </c>
      <c r="B70" s="206" t="s">
        <v>320</v>
      </c>
      <c r="C70" s="113"/>
      <c r="D70" s="113"/>
      <c r="E70" s="113"/>
      <c r="F70" s="864"/>
      <c r="G70" s="864"/>
    </row>
    <row r="71" spans="1:7" s="204" customFormat="1" ht="12" customHeight="1" thickBot="1" x14ac:dyDescent="0.25">
      <c r="A71" s="14" t="s">
        <v>347</v>
      </c>
      <c r="B71" s="207" t="s">
        <v>321</v>
      </c>
      <c r="C71" s="113"/>
      <c r="D71" s="113"/>
      <c r="E71" s="113"/>
      <c r="F71" s="864"/>
      <c r="G71" s="864"/>
    </row>
    <row r="72" spans="1:7" s="204" customFormat="1" ht="12" customHeight="1" thickBot="1" x14ac:dyDescent="0.25">
      <c r="A72" s="208" t="s">
        <v>322</v>
      </c>
      <c r="B72" s="103" t="s">
        <v>323</v>
      </c>
      <c r="C72" s="108">
        <v>115000</v>
      </c>
      <c r="D72" s="108">
        <v>115000</v>
      </c>
      <c r="E72" s="108">
        <v>132278</v>
      </c>
      <c r="F72" s="820"/>
      <c r="G72" s="820"/>
    </row>
    <row r="73" spans="1:7" s="204" customFormat="1" ht="12" customHeight="1" x14ac:dyDescent="0.2">
      <c r="A73" s="13" t="s">
        <v>348</v>
      </c>
      <c r="B73" s="205" t="s">
        <v>324</v>
      </c>
      <c r="C73" s="113">
        <v>115000</v>
      </c>
      <c r="D73" s="113">
        <v>115000</v>
      </c>
      <c r="E73" s="113">
        <v>132278</v>
      </c>
      <c r="F73" s="864"/>
      <c r="G73" s="864"/>
    </row>
    <row r="74" spans="1:7" s="204" customFormat="1" ht="12" customHeight="1" thickBot="1" x14ac:dyDescent="0.25">
      <c r="A74" s="14" t="s">
        <v>349</v>
      </c>
      <c r="B74" s="207" t="s">
        <v>325</v>
      </c>
      <c r="C74" s="113"/>
      <c r="D74" s="113"/>
      <c r="E74" s="113"/>
      <c r="F74" s="864"/>
      <c r="G74" s="864"/>
    </row>
    <row r="75" spans="1:7" s="204" customFormat="1" ht="12" customHeight="1" thickBot="1" x14ac:dyDescent="0.25">
      <c r="A75" s="208" t="s">
        <v>326</v>
      </c>
      <c r="B75" s="103" t="s">
        <v>327</v>
      </c>
      <c r="C75" s="108">
        <f>SUM(C76:C78)</f>
        <v>0</v>
      </c>
      <c r="D75" s="108">
        <f>SUM(D76:D78)</f>
        <v>0</v>
      </c>
      <c r="E75" s="108">
        <f>SUM(E76:E78)</f>
        <v>0</v>
      </c>
      <c r="F75" s="820"/>
      <c r="G75" s="820"/>
    </row>
    <row r="76" spans="1:7" s="204" customFormat="1" ht="12" customHeight="1" x14ac:dyDescent="0.2">
      <c r="A76" s="13" t="s">
        <v>350</v>
      </c>
      <c r="B76" s="205" t="s">
        <v>328</v>
      </c>
      <c r="C76" s="113"/>
      <c r="D76" s="113"/>
      <c r="E76" s="113"/>
      <c r="F76" s="864"/>
      <c r="G76" s="864"/>
    </row>
    <row r="77" spans="1:7" s="204" customFormat="1" ht="12" customHeight="1" x14ac:dyDescent="0.2">
      <c r="A77" s="12" t="s">
        <v>351</v>
      </c>
      <c r="B77" s="206" t="s">
        <v>329</v>
      </c>
      <c r="C77" s="113"/>
      <c r="D77" s="113"/>
      <c r="E77" s="113"/>
      <c r="F77" s="864"/>
      <c r="G77" s="864"/>
    </row>
    <row r="78" spans="1:7" s="204" customFormat="1" ht="12" customHeight="1" thickBot="1" x14ac:dyDescent="0.25">
      <c r="A78" s="14" t="s">
        <v>352</v>
      </c>
      <c r="B78" s="207" t="s">
        <v>330</v>
      </c>
      <c r="C78" s="113"/>
      <c r="D78" s="113"/>
      <c r="E78" s="113"/>
      <c r="F78" s="864"/>
      <c r="G78" s="864"/>
    </row>
    <row r="79" spans="1:7" s="204" customFormat="1" ht="12" customHeight="1" thickBot="1" x14ac:dyDescent="0.25">
      <c r="A79" s="208" t="s">
        <v>331</v>
      </c>
      <c r="B79" s="103" t="s">
        <v>353</v>
      </c>
      <c r="C79" s="108">
        <f>SUM(C80:C83)</f>
        <v>0</v>
      </c>
      <c r="D79" s="108">
        <f>SUM(D80:D83)</f>
        <v>0</v>
      </c>
      <c r="E79" s="108">
        <f>SUM(E80:E83)</f>
        <v>0</v>
      </c>
      <c r="F79" s="820"/>
      <c r="G79" s="820"/>
    </row>
    <row r="80" spans="1:7" s="204" customFormat="1" ht="12" customHeight="1" x14ac:dyDescent="0.2">
      <c r="A80" s="210" t="s">
        <v>332</v>
      </c>
      <c r="B80" s="205" t="s">
        <v>333</v>
      </c>
      <c r="C80" s="113"/>
      <c r="D80" s="113"/>
      <c r="E80" s="113"/>
      <c r="F80" s="864"/>
      <c r="G80" s="864"/>
    </row>
    <row r="81" spans="1:7" s="204" customFormat="1" ht="12" customHeight="1" x14ac:dyDescent="0.2">
      <c r="A81" s="211" t="s">
        <v>334</v>
      </c>
      <c r="B81" s="206" t="s">
        <v>335</v>
      </c>
      <c r="C81" s="113"/>
      <c r="D81" s="113"/>
      <c r="E81" s="113"/>
      <c r="F81" s="864"/>
      <c r="G81" s="864"/>
    </row>
    <row r="82" spans="1:7" s="204" customFormat="1" ht="12" customHeight="1" x14ac:dyDescent="0.2">
      <c r="A82" s="211" t="s">
        <v>336</v>
      </c>
      <c r="B82" s="206" t="s">
        <v>337</v>
      </c>
      <c r="C82" s="113"/>
      <c r="D82" s="113"/>
      <c r="E82" s="113"/>
      <c r="F82" s="864"/>
      <c r="G82" s="864"/>
    </row>
    <row r="83" spans="1:7" s="204" customFormat="1" ht="12" customHeight="1" thickBot="1" x14ac:dyDescent="0.25">
      <c r="A83" s="212" t="s">
        <v>338</v>
      </c>
      <c r="B83" s="207" t="s">
        <v>339</v>
      </c>
      <c r="C83" s="113"/>
      <c r="D83" s="113"/>
      <c r="E83" s="113"/>
      <c r="F83" s="864"/>
      <c r="G83" s="864"/>
    </row>
    <row r="84" spans="1:7" s="204" customFormat="1" ht="13.5" customHeight="1" thickBot="1" x14ac:dyDescent="0.25">
      <c r="A84" s="208" t="s">
        <v>340</v>
      </c>
      <c r="B84" s="103" t="s">
        <v>341</v>
      </c>
      <c r="C84" s="252"/>
      <c r="D84" s="252"/>
      <c r="E84" s="252"/>
      <c r="F84" s="865"/>
      <c r="G84" s="865"/>
    </row>
    <row r="85" spans="1:7" s="204" customFormat="1" ht="15.75" customHeight="1" thickBot="1" x14ac:dyDescent="0.25">
      <c r="A85" s="208" t="s">
        <v>342</v>
      </c>
      <c r="B85" s="213" t="s">
        <v>343</v>
      </c>
      <c r="C85" s="114">
        <f>+C63+C67+C72+C75+C79+C84</f>
        <v>115000</v>
      </c>
      <c r="D85" s="114">
        <f>+D63+D67+D72+D75+D79+D84</f>
        <v>115000</v>
      </c>
      <c r="E85" s="114">
        <f>+E63+E67+E72+E75+E79+E84</f>
        <v>132278</v>
      </c>
      <c r="F85" s="862"/>
      <c r="G85" s="862"/>
    </row>
    <row r="86" spans="1:7" s="204" customFormat="1" ht="15.75" customHeight="1" thickBot="1" x14ac:dyDescent="0.25">
      <c r="A86" s="208" t="s">
        <v>356</v>
      </c>
      <c r="B86" s="215" t="s">
        <v>769</v>
      </c>
      <c r="C86" s="897"/>
      <c r="D86" s="114"/>
      <c r="E86" s="114"/>
      <c r="F86" s="862"/>
      <c r="G86" s="862"/>
    </row>
    <row r="87" spans="1:7" s="204" customFormat="1" ht="28.5" customHeight="1" thickBot="1" x14ac:dyDescent="0.25">
      <c r="A87" s="208" t="s">
        <v>778</v>
      </c>
      <c r="B87" s="215" t="s">
        <v>344</v>
      </c>
      <c r="C87" s="949">
        <v>652628</v>
      </c>
      <c r="D87" s="114">
        <f>+D62+D85</f>
        <v>858395</v>
      </c>
      <c r="E87" s="114">
        <f>+E62+E85</f>
        <v>894361</v>
      </c>
      <c r="F87" s="862"/>
      <c r="G87" s="862"/>
    </row>
    <row r="88" spans="1:7" s="204" customFormat="1" ht="83.25" customHeight="1" x14ac:dyDescent="0.2">
      <c r="A88" s="987"/>
      <c r="B88" s="987"/>
      <c r="C88" s="987"/>
      <c r="D88" s="987"/>
      <c r="E88" s="987"/>
    </row>
    <row r="89" spans="1:7" ht="16.5" customHeight="1" x14ac:dyDescent="0.25">
      <c r="A89" s="989" t="s">
        <v>122</v>
      </c>
      <c r="B89" s="989"/>
      <c r="C89" s="989"/>
      <c r="D89" s="989"/>
      <c r="E89" s="989"/>
    </row>
    <row r="90" spans="1:7" s="216" customFormat="1" ht="16.5" customHeight="1" thickBot="1" x14ac:dyDescent="0.3">
      <c r="A90" s="990" t="s">
        <v>181</v>
      </c>
      <c r="B90" s="990"/>
      <c r="C90" s="853"/>
      <c r="D90" s="853"/>
      <c r="E90" s="471"/>
    </row>
    <row r="91" spans="1:7" ht="38.1" customHeight="1" thickBot="1" x14ac:dyDescent="0.3">
      <c r="A91" s="21" t="s">
        <v>144</v>
      </c>
      <c r="B91" s="22" t="s">
        <v>123</v>
      </c>
      <c r="C91" s="29" t="s">
        <v>246</v>
      </c>
      <c r="D91" s="29" t="s">
        <v>817</v>
      </c>
      <c r="E91" s="29" t="s">
        <v>818</v>
      </c>
      <c r="F91" s="859"/>
      <c r="G91" s="859"/>
    </row>
    <row r="92" spans="1:7" s="203" customFormat="1" ht="12" customHeight="1" thickBot="1" x14ac:dyDescent="0.25">
      <c r="A92" s="26">
        <v>1</v>
      </c>
      <c r="B92" s="27">
        <v>2</v>
      </c>
      <c r="C92" s="28">
        <v>3</v>
      </c>
      <c r="D92" s="28">
        <v>4</v>
      </c>
      <c r="E92" s="28">
        <v>5</v>
      </c>
      <c r="F92" s="860"/>
      <c r="G92" s="860"/>
    </row>
    <row r="93" spans="1:7" ht="12" customHeight="1" thickBot="1" x14ac:dyDescent="0.3">
      <c r="A93" s="20" t="s">
        <v>94</v>
      </c>
      <c r="B93" s="25" t="s">
        <v>359</v>
      </c>
      <c r="C93" s="107">
        <f>SUM(C94:C98)</f>
        <v>517836</v>
      </c>
      <c r="D93" s="107">
        <f>SUM(D94:D98)</f>
        <v>552099</v>
      </c>
      <c r="E93" s="107">
        <f>SUM(E94:E98)</f>
        <v>572751</v>
      </c>
      <c r="F93" s="820"/>
      <c r="G93" s="820"/>
    </row>
    <row r="94" spans="1:7" ht="12" customHeight="1" x14ac:dyDescent="0.25">
      <c r="A94" s="15" t="s">
        <v>156</v>
      </c>
      <c r="B94" s="8" t="s">
        <v>124</v>
      </c>
      <c r="C94" s="109">
        <v>167319</v>
      </c>
      <c r="D94" s="109">
        <v>181317</v>
      </c>
      <c r="E94" s="109">
        <v>198439</v>
      </c>
      <c r="F94" s="861"/>
      <c r="G94" s="861"/>
    </row>
    <row r="95" spans="1:7" ht="12" customHeight="1" x14ac:dyDescent="0.25">
      <c r="A95" s="12" t="s">
        <v>157</v>
      </c>
      <c r="B95" s="6" t="s">
        <v>201</v>
      </c>
      <c r="C95" s="110">
        <v>45319</v>
      </c>
      <c r="D95" s="110">
        <v>49306</v>
      </c>
      <c r="E95" s="110">
        <v>53930</v>
      </c>
      <c r="F95" s="861"/>
      <c r="G95" s="861"/>
    </row>
    <row r="96" spans="1:7" ht="12" customHeight="1" x14ac:dyDescent="0.25">
      <c r="A96" s="12" t="s">
        <v>158</v>
      </c>
      <c r="B96" s="6" t="s">
        <v>175</v>
      </c>
      <c r="C96" s="112">
        <v>185409</v>
      </c>
      <c r="D96" s="112">
        <v>193809</v>
      </c>
      <c r="E96" s="112">
        <v>193495</v>
      </c>
      <c r="F96" s="861"/>
      <c r="G96" s="861"/>
    </row>
    <row r="97" spans="1:7" ht="12" customHeight="1" x14ac:dyDescent="0.25">
      <c r="A97" s="12" t="s">
        <v>159</v>
      </c>
      <c r="B97" s="9" t="s">
        <v>202</v>
      </c>
      <c r="C97" s="112">
        <v>8046</v>
      </c>
      <c r="D97" s="112">
        <v>10438</v>
      </c>
      <c r="E97" s="112">
        <v>12932</v>
      </c>
      <c r="F97" s="861"/>
      <c r="G97" s="861"/>
    </row>
    <row r="98" spans="1:7" ht="12" customHeight="1" x14ac:dyDescent="0.25">
      <c r="A98" s="12" t="s">
        <v>167</v>
      </c>
      <c r="B98" s="17" t="s">
        <v>609</v>
      </c>
      <c r="C98" s="112">
        <v>111743</v>
      </c>
      <c r="D98" s="112">
        <v>117229</v>
      </c>
      <c r="E98" s="112">
        <v>113955</v>
      </c>
      <c r="F98" s="861"/>
      <c r="G98" s="861"/>
    </row>
    <row r="99" spans="1:7" ht="12" customHeight="1" x14ac:dyDescent="0.25">
      <c r="A99" s="12" t="s">
        <v>160</v>
      </c>
      <c r="B99" s="6" t="s">
        <v>360</v>
      </c>
      <c r="C99" s="112"/>
      <c r="D99" s="112"/>
      <c r="E99" s="112"/>
      <c r="F99" s="861"/>
      <c r="G99" s="861"/>
    </row>
    <row r="100" spans="1:7" ht="12" customHeight="1" x14ac:dyDescent="0.25">
      <c r="A100" s="12" t="s">
        <v>161</v>
      </c>
      <c r="B100" s="62" t="s">
        <v>361</v>
      </c>
      <c r="C100" s="112"/>
      <c r="D100" s="112"/>
      <c r="E100" s="112"/>
      <c r="F100" s="861"/>
      <c r="G100" s="861"/>
    </row>
    <row r="101" spans="1:7" ht="12" customHeight="1" x14ac:dyDescent="0.25">
      <c r="A101" s="12" t="s">
        <v>168</v>
      </c>
      <c r="B101" s="63" t="s">
        <v>362</v>
      </c>
      <c r="C101" s="112"/>
      <c r="D101" s="112"/>
      <c r="E101" s="112"/>
      <c r="F101" s="861"/>
      <c r="G101" s="861"/>
    </row>
    <row r="102" spans="1:7" ht="12" customHeight="1" x14ac:dyDescent="0.25">
      <c r="A102" s="12" t="s">
        <v>169</v>
      </c>
      <c r="B102" s="63" t="s">
        <v>363</v>
      </c>
      <c r="C102" s="112"/>
      <c r="D102" s="112"/>
      <c r="E102" s="112"/>
      <c r="F102" s="861"/>
      <c r="G102" s="861"/>
    </row>
    <row r="103" spans="1:7" ht="12" customHeight="1" x14ac:dyDescent="0.25">
      <c r="A103" s="12" t="s">
        <v>170</v>
      </c>
      <c r="B103" s="62" t="s">
        <v>547</v>
      </c>
      <c r="C103" s="112">
        <v>106543</v>
      </c>
      <c r="D103" s="112">
        <v>112029</v>
      </c>
      <c r="E103" s="112">
        <v>108405</v>
      </c>
      <c r="F103" s="861"/>
      <c r="G103" s="861"/>
    </row>
    <row r="104" spans="1:7" ht="12" customHeight="1" x14ac:dyDescent="0.25">
      <c r="A104" s="12" t="s">
        <v>171</v>
      </c>
      <c r="B104" s="62" t="s">
        <v>610</v>
      </c>
      <c r="C104" s="112">
        <v>2000</v>
      </c>
      <c r="D104" s="112">
        <v>2000</v>
      </c>
      <c r="E104" s="112">
        <v>2000</v>
      </c>
      <c r="F104" s="861"/>
      <c r="G104" s="861"/>
    </row>
    <row r="105" spans="1:7" ht="12" customHeight="1" x14ac:dyDescent="0.25">
      <c r="A105" s="12" t="s">
        <v>173</v>
      </c>
      <c r="B105" s="62" t="s">
        <v>598</v>
      </c>
      <c r="C105" s="112"/>
      <c r="D105" s="112"/>
      <c r="E105" s="112"/>
      <c r="F105" s="861"/>
      <c r="G105" s="861"/>
    </row>
    <row r="106" spans="1:7" ht="12" customHeight="1" x14ac:dyDescent="0.25">
      <c r="A106" s="11" t="s">
        <v>204</v>
      </c>
      <c r="B106" s="64" t="s">
        <v>367</v>
      </c>
      <c r="C106" s="112"/>
      <c r="D106" s="112"/>
      <c r="E106" s="112"/>
      <c r="F106" s="861"/>
      <c r="G106" s="861"/>
    </row>
    <row r="107" spans="1:7" ht="12" customHeight="1" x14ac:dyDescent="0.25">
      <c r="A107" s="12" t="s">
        <v>357</v>
      </c>
      <c r="B107" s="64" t="s">
        <v>368</v>
      </c>
      <c r="C107" s="112"/>
      <c r="D107" s="112"/>
      <c r="E107" s="112"/>
      <c r="F107" s="861"/>
      <c r="G107" s="861"/>
    </row>
    <row r="108" spans="1:7" ht="12" customHeight="1" thickBot="1" x14ac:dyDescent="0.3">
      <c r="A108" s="16" t="s">
        <v>358</v>
      </c>
      <c r="B108" s="65" t="s">
        <v>369</v>
      </c>
      <c r="C108" s="116">
        <v>3200</v>
      </c>
      <c r="D108" s="116">
        <v>3200</v>
      </c>
      <c r="E108" s="116">
        <v>3550</v>
      </c>
      <c r="F108" s="861"/>
      <c r="G108" s="861"/>
    </row>
    <row r="109" spans="1:7" ht="12" customHeight="1" thickBot="1" x14ac:dyDescent="0.3">
      <c r="A109" s="18" t="s">
        <v>95</v>
      </c>
      <c r="B109" s="24" t="s">
        <v>370</v>
      </c>
      <c r="C109" s="108">
        <f>+C110+C112+C114</f>
        <v>52200</v>
      </c>
      <c r="D109" s="108">
        <f>+D110+D112+D114</f>
        <v>65428</v>
      </c>
      <c r="E109" s="108">
        <f>+E110+E112+E114</f>
        <v>77384</v>
      </c>
      <c r="F109" s="820"/>
      <c r="G109" s="820"/>
    </row>
    <row r="110" spans="1:7" ht="12" customHeight="1" x14ac:dyDescent="0.25">
      <c r="A110" s="13" t="s">
        <v>162</v>
      </c>
      <c r="B110" s="6" t="s">
        <v>223</v>
      </c>
      <c r="C110" s="111">
        <v>7588</v>
      </c>
      <c r="D110" s="111">
        <v>19269</v>
      </c>
      <c r="E110" s="111">
        <v>21702</v>
      </c>
      <c r="F110" s="861"/>
      <c r="G110" s="861"/>
    </row>
    <row r="111" spans="1:7" ht="12" customHeight="1" x14ac:dyDescent="0.25">
      <c r="A111" s="13" t="s">
        <v>163</v>
      </c>
      <c r="B111" s="10" t="s">
        <v>374</v>
      </c>
      <c r="C111" s="111"/>
      <c r="D111" s="111"/>
      <c r="E111" s="111"/>
      <c r="F111" s="861"/>
      <c r="G111" s="861"/>
    </row>
    <row r="112" spans="1:7" ht="12" customHeight="1" x14ac:dyDescent="0.25">
      <c r="A112" s="13" t="s">
        <v>164</v>
      </c>
      <c r="B112" s="10" t="s">
        <v>205</v>
      </c>
      <c r="C112" s="110">
        <v>43412</v>
      </c>
      <c r="D112" s="110">
        <v>43412</v>
      </c>
      <c r="E112" s="110">
        <v>50412</v>
      </c>
      <c r="F112" s="861"/>
      <c r="G112" s="861"/>
    </row>
    <row r="113" spans="1:7" ht="12" customHeight="1" x14ac:dyDescent="0.25">
      <c r="A113" s="13" t="s">
        <v>165</v>
      </c>
      <c r="B113" s="10" t="s">
        <v>375</v>
      </c>
      <c r="C113" s="101">
        <v>17768</v>
      </c>
      <c r="D113" s="101">
        <v>17768</v>
      </c>
      <c r="E113" s="101">
        <v>17768</v>
      </c>
      <c r="F113" s="861"/>
      <c r="G113" s="861"/>
    </row>
    <row r="114" spans="1:7" ht="12" customHeight="1" x14ac:dyDescent="0.25">
      <c r="A114" s="13" t="s">
        <v>166</v>
      </c>
      <c r="B114" s="105" t="s">
        <v>226</v>
      </c>
      <c r="C114" s="101">
        <v>1200</v>
      </c>
      <c r="D114" s="101">
        <v>2747</v>
      </c>
      <c r="E114" s="101">
        <v>5270</v>
      </c>
      <c r="F114" s="861"/>
      <c r="G114" s="861"/>
    </row>
    <row r="115" spans="1:7" ht="12" customHeight="1" x14ac:dyDescent="0.25">
      <c r="A115" s="13" t="s">
        <v>172</v>
      </c>
      <c r="B115" s="104" t="s">
        <v>479</v>
      </c>
      <c r="C115" s="101"/>
      <c r="D115" s="101"/>
      <c r="E115" s="101"/>
      <c r="F115" s="861"/>
      <c r="G115" s="861"/>
    </row>
    <row r="116" spans="1:7" ht="12" customHeight="1" x14ac:dyDescent="0.25">
      <c r="A116" s="13" t="s">
        <v>174</v>
      </c>
      <c r="B116" s="201" t="s">
        <v>380</v>
      </c>
      <c r="C116" s="101"/>
      <c r="D116" s="101"/>
      <c r="E116" s="101"/>
      <c r="F116" s="861"/>
      <c r="G116" s="861"/>
    </row>
    <row r="117" spans="1:7" ht="11.25" customHeight="1" x14ac:dyDescent="0.25">
      <c r="A117" s="13" t="s">
        <v>206</v>
      </c>
      <c r="B117" s="63" t="s">
        <v>807</v>
      </c>
      <c r="C117" s="101"/>
      <c r="D117" s="101"/>
      <c r="E117" s="101"/>
      <c r="F117" s="861"/>
      <c r="G117" s="861"/>
    </row>
    <row r="118" spans="1:7" ht="12" customHeight="1" x14ac:dyDescent="0.25">
      <c r="A118" s="13" t="s">
        <v>207</v>
      </c>
      <c r="B118" s="63" t="s">
        <v>760</v>
      </c>
      <c r="C118" s="101"/>
      <c r="D118" s="101">
        <v>804</v>
      </c>
      <c r="E118" s="101">
        <v>804</v>
      </c>
      <c r="F118" s="861"/>
      <c r="G118" s="861"/>
    </row>
    <row r="119" spans="1:7" ht="12" customHeight="1" x14ac:dyDescent="0.25">
      <c r="A119" s="13" t="s">
        <v>208</v>
      </c>
      <c r="B119" s="63" t="s">
        <v>781</v>
      </c>
      <c r="C119" s="101"/>
      <c r="D119" s="101"/>
      <c r="E119" s="101">
        <v>23</v>
      </c>
      <c r="F119" s="861"/>
      <c r="G119" s="861"/>
    </row>
    <row r="120" spans="1:7" ht="12" customHeight="1" x14ac:dyDescent="0.25">
      <c r="A120" s="13" t="s">
        <v>371</v>
      </c>
      <c r="B120" s="63" t="s">
        <v>366</v>
      </c>
      <c r="C120" s="101"/>
      <c r="D120" s="101"/>
      <c r="E120" s="101"/>
      <c r="F120" s="861"/>
      <c r="G120" s="861"/>
    </row>
    <row r="121" spans="1:7" ht="12" customHeight="1" x14ac:dyDescent="0.25">
      <c r="A121" s="13" t="s">
        <v>372</v>
      </c>
      <c r="B121" s="63" t="s">
        <v>377</v>
      </c>
      <c r="C121" s="101"/>
      <c r="D121" s="101"/>
      <c r="E121" s="101"/>
      <c r="F121" s="861"/>
      <c r="G121" s="861"/>
    </row>
    <row r="122" spans="1:7" ht="23.25" thickBot="1" x14ac:dyDescent="0.3">
      <c r="A122" s="11" t="s">
        <v>373</v>
      </c>
      <c r="B122" s="63" t="s">
        <v>548</v>
      </c>
      <c r="C122" s="102">
        <v>1200</v>
      </c>
      <c r="D122" s="102">
        <v>1943</v>
      </c>
      <c r="E122" s="102">
        <v>4443</v>
      </c>
      <c r="F122" s="861"/>
      <c r="G122" s="861"/>
    </row>
    <row r="123" spans="1:7" ht="12" customHeight="1" thickBot="1" x14ac:dyDescent="0.3">
      <c r="A123" s="18" t="s">
        <v>96</v>
      </c>
      <c r="B123" s="58" t="s">
        <v>381</v>
      </c>
      <c r="C123" s="108">
        <f>+C124+C125</f>
        <v>82592</v>
      </c>
      <c r="D123" s="108">
        <f>+D124+D125</f>
        <v>240868</v>
      </c>
      <c r="E123" s="108">
        <f>+E124+E125</f>
        <v>244226</v>
      </c>
      <c r="F123" s="820"/>
      <c r="G123" s="820"/>
    </row>
    <row r="124" spans="1:7" ht="12" customHeight="1" x14ac:dyDescent="0.25">
      <c r="A124" s="13" t="s">
        <v>145</v>
      </c>
      <c r="B124" s="7" t="s">
        <v>133</v>
      </c>
      <c r="C124" s="111">
        <v>75185</v>
      </c>
      <c r="D124" s="111">
        <v>59642</v>
      </c>
      <c r="E124" s="111">
        <v>62504</v>
      </c>
      <c r="F124" s="861"/>
      <c r="G124" s="861"/>
    </row>
    <row r="125" spans="1:7" ht="12" customHeight="1" thickBot="1" x14ac:dyDescent="0.3">
      <c r="A125" s="14" t="s">
        <v>146</v>
      </c>
      <c r="B125" s="10" t="s">
        <v>134</v>
      </c>
      <c r="C125" s="112">
        <v>7407</v>
      </c>
      <c r="D125" s="112">
        <v>181226</v>
      </c>
      <c r="E125" s="112">
        <v>181722</v>
      </c>
      <c r="F125" s="861"/>
      <c r="G125" s="861"/>
    </row>
    <row r="126" spans="1:7" ht="12" customHeight="1" thickBot="1" x14ac:dyDescent="0.3">
      <c r="A126" s="18" t="s">
        <v>97</v>
      </c>
      <c r="B126" s="58" t="s">
        <v>382</v>
      </c>
      <c r="C126" s="108">
        <f>+C93+C109+C123</f>
        <v>652628</v>
      </c>
      <c r="D126" s="108">
        <f>+D93+D109+D123</f>
        <v>858395</v>
      </c>
      <c r="E126" s="108">
        <f>+E93+E109+E123</f>
        <v>894361</v>
      </c>
      <c r="F126" s="820"/>
      <c r="G126" s="820"/>
    </row>
    <row r="127" spans="1:7" ht="12" customHeight="1" thickBot="1" x14ac:dyDescent="0.3">
      <c r="A127" s="18" t="s">
        <v>98</v>
      </c>
      <c r="B127" s="58" t="s">
        <v>383</v>
      </c>
      <c r="C127" s="108">
        <f>+C128+C129+C130</f>
        <v>0</v>
      </c>
      <c r="D127" s="108">
        <f>+D128+D129+D130</f>
        <v>0</v>
      </c>
      <c r="E127" s="108">
        <f>+E128+E129+E130</f>
        <v>0</v>
      </c>
      <c r="F127" s="820"/>
      <c r="G127" s="820"/>
    </row>
    <row r="128" spans="1:7" ht="12" customHeight="1" x14ac:dyDescent="0.25">
      <c r="A128" s="13" t="s">
        <v>149</v>
      </c>
      <c r="B128" s="7" t="s">
        <v>384</v>
      </c>
      <c r="C128" s="101"/>
      <c r="D128" s="101"/>
      <c r="E128" s="101"/>
      <c r="F128" s="861"/>
      <c r="G128" s="861"/>
    </row>
    <row r="129" spans="1:7" ht="12" customHeight="1" x14ac:dyDescent="0.25">
      <c r="A129" s="13" t="s">
        <v>150</v>
      </c>
      <c r="B129" s="7" t="s">
        <v>385</v>
      </c>
      <c r="C129" s="101"/>
      <c r="D129" s="101"/>
      <c r="E129" s="101"/>
      <c r="F129" s="861"/>
      <c r="G129" s="861"/>
    </row>
    <row r="130" spans="1:7" ht="12" customHeight="1" thickBot="1" x14ac:dyDescent="0.3">
      <c r="A130" s="11" t="s">
        <v>151</v>
      </c>
      <c r="B130" s="5" t="s">
        <v>386</v>
      </c>
      <c r="C130" s="101"/>
      <c r="D130" s="101"/>
      <c r="E130" s="101"/>
      <c r="F130" s="861"/>
      <c r="G130" s="861"/>
    </row>
    <row r="131" spans="1:7" ht="12" customHeight="1" thickBot="1" x14ac:dyDescent="0.3">
      <c r="A131" s="18" t="s">
        <v>99</v>
      </c>
      <c r="B131" s="58" t="s">
        <v>443</v>
      </c>
      <c r="C131" s="108">
        <f>+C132+C133+C134+C135</f>
        <v>0</v>
      </c>
      <c r="D131" s="108">
        <f>+D132+D133+D134+D135</f>
        <v>0</v>
      </c>
      <c r="E131" s="108">
        <f>+E132+E133+E134+E135</f>
        <v>0</v>
      </c>
      <c r="F131" s="820"/>
      <c r="G131" s="820"/>
    </row>
    <row r="132" spans="1:7" ht="12" customHeight="1" x14ac:dyDescent="0.25">
      <c r="A132" s="13" t="s">
        <v>152</v>
      </c>
      <c r="B132" s="7" t="s">
        <v>387</v>
      </c>
      <c r="C132" s="101"/>
      <c r="D132" s="101"/>
      <c r="E132" s="101"/>
      <c r="F132" s="861"/>
      <c r="G132" s="861"/>
    </row>
    <row r="133" spans="1:7" ht="12" customHeight="1" x14ac:dyDescent="0.25">
      <c r="A133" s="13" t="s">
        <v>153</v>
      </c>
      <c r="B133" s="7" t="s">
        <v>388</v>
      </c>
      <c r="C133" s="101"/>
      <c r="D133" s="101"/>
      <c r="E133" s="101"/>
      <c r="F133" s="861"/>
      <c r="G133" s="861"/>
    </row>
    <row r="134" spans="1:7" ht="12" customHeight="1" x14ac:dyDescent="0.25">
      <c r="A134" s="13" t="s">
        <v>291</v>
      </c>
      <c r="B134" s="7" t="s">
        <v>389</v>
      </c>
      <c r="C134" s="101"/>
      <c r="D134" s="101"/>
      <c r="E134" s="101"/>
      <c r="F134" s="861"/>
      <c r="G134" s="861"/>
    </row>
    <row r="135" spans="1:7" ht="12" customHeight="1" thickBot="1" x14ac:dyDescent="0.3">
      <c r="A135" s="11" t="s">
        <v>292</v>
      </c>
      <c r="B135" s="5" t="s">
        <v>390</v>
      </c>
      <c r="C135" s="101"/>
      <c r="D135" s="101"/>
      <c r="E135" s="101"/>
      <c r="F135" s="861"/>
      <c r="G135" s="861"/>
    </row>
    <row r="136" spans="1:7" ht="12" customHeight="1" thickBot="1" x14ac:dyDescent="0.3">
      <c r="A136" s="18" t="s">
        <v>100</v>
      </c>
      <c r="B136" s="58" t="s">
        <v>391</v>
      </c>
      <c r="C136" s="114">
        <f>+C137+C138+C139+C140</f>
        <v>0</v>
      </c>
      <c r="D136" s="114">
        <f>+D137+D138+D139+D140</f>
        <v>0</v>
      </c>
      <c r="E136" s="114">
        <f>+E137+E138+E139+E140</f>
        <v>0</v>
      </c>
      <c r="F136" s="862"/>
      <c r="G136" s="862"/>
    </row>
    <row r="137" spans="1:7" ht="12" customHeight="1" x14ac:dyDescent="0.25">
      <c r="A137" s="13" t="s">
        <v>154</v>
      </c>
      <c r="B137" s="7" t="s">
        <v>392</v>
      </c>
      <c r="C137" s="101"/>
      <c r="D137" s="101"/>
      <c r="E137" s="101"/>
      <c r="F137" s="861"/>
      <c r="G137" s="861"/>
    </row>
    <row r="138" spans="1:7" ht="12" customHeight="1" x14ac:dyDescent="0.25">
      <c r="A138" s="13" t="s">
        <v>155</v>
      </c>
      <c r="B138" s="7" t="s">
        <v>402</v>
      </c>
      <c r="C138" s="101"/>
      <c r="D138" s="101"/>
      <c r="E138" s="101"/>
      <c r="F138" s="861"/>
      <c r="G138" s="861"/>
    </row>
    <row r="139" spans="1:7" ht="12" customHeight="1" x14ac:dyDescent="0.25">
      <c r="A139" s="13" t="s">
        <v>303</v>
      </c>
      <c r="B139" s="7" t="s">
        <v>393</v>
      </c>
      <c r="C139" s="101"/>
      <c r="D139" s="101"/>
      <c r="E139" s="101"/>
      <c r="F139" s="861"/>
      <c r="G139" s="861"/>
    </row>
    <row r="140" spans="1:7" ht="12" customHeight="1" thickBot="1" x14ac:dyDescent="0.3">
      <c r="A140" s="11" t="s">
        <v>304</v>
      </c>
      <c r="B140" s="5" t="s">
        <v>394</v>
      </c>
      <c r="C140" s="101"/>
      <c r="D140" s="101"/>
      <c r="E140" s="101"/>
      <c r="F140" s="861"/>
      <c r="G140" s="861"/>
    </row>
    <row r="141" spans="1:7" ht="12" customHeight="1" thickBot="1" x14ac:dyDescent="0.3">
      <c r="A141" s="18" t="s">
        <v>101</v>
      </c>
      <c r="B141" s="58" t="s">
        <v>395</v>
      </c>
      <c r="C141" s="117">
        <f>+C142+C143+C144+C145</f>
        <v>0</v>
      </c>
      <c r="D141" s="117">
        <f>+D142+D143+D144+D145</f>
        <v>0</v>
      </c>
      <c r="E141" s="117">
        <f>+E142+E143+E144+E145</f>
        <v>0</v>
      </c>
      <c r="F141" s="870"/>
      <c r="G141" s="870"/>
    </row>
    <row r="142" spans="1:7" ht="12" customHeight="1" x14ac:dyDescent="0.25">
      <c r="A142" s="13" t="s">
        <v>199</v>
      </c>
      <c r="B142" s="7" t="s">
        <v>396</v>
      </c>
      <c r="C142" s="101"/>
      <c r="D142" s="101"/>
      <c r="E142" s="101"/>
      <c r="F142" s="861"/>
      <c r="G142" s="861"/>
    </row>
    <row r="143" spans="1:7" ht="12" customHeight="1" x14ac:dyDescent="0.25">
      <c r="A143" s="13" t="s">
        <v>200</v>
      </c>
      <c r="B143" s="7" t="s">
        <v>397</v>
      </c>
      <c r="C143" s="101"/>
      <c r="D143" s="101"/>
      <c r="E143" s="101"/>
      <c r="F143" s="861"/>
      <c r="G143" s="861"/>
    </row>
    <row r="144" spans="1:7" ht="12" customHeight="1" x14ac:dyDescent="0.25">
      <c r="A144" s="13" t="s">
        <v>225</v>
      </c>
      <c r="B144" s="7" t="s">
        <v>398</v>
      </c>
      <c r="C144" s="101"/>
      <c r="D144" s="101"/>
      <c r="E144" s="101"/>
      <c r="F144" s="861"/>
      <c r="G144" s="861"/>
    </row>
    <row r="145" spans="1:10" ht="12" customHeight="1" thickBot="1" x14ac:dyDescent="0.3">
      <c r="A145" s="13" t="s">
        <v>306</v>
      </c>
      <c r="B145" s="7" t="s">
        <v>399</v>
      </c>
      <c r="C145" s="101"/>
      <c r="D145" s="101"/>
      <c r="E145" s="101"/>
      <c r="F145" s="861"/>
      <c r="G145" s="861"/>
    </row>
    <row r="146" spans="1:10" ht="15" customHeight="1" thickBot="1" x14ac:dyDescent="0.3">
      <c r="A146" s="18" t="s">
        <v>102</v>
      </c>
      <c r="B146" s="58" t="s">
        <v>400</v>
      </c>
      <c r="C146" s="217">
        <f>+C127+C131+C136+C141</f>
        <v>0</v>
      </c>
      <c r="D146" s="217">
        <f>+D127+D131+D136+D141</f>
        <v>0</v>
      </c>
      <c r="E146" s="217">
        <f>+E127+E131+E136+E141</f>
        <v>0</v>
      </c>
      <c r="F146" s="823"/>
      <c r="G146" s="823"/>
      <c r="H146" s="219"/>
      <c r="I146" s="219"/>
      <c r="J146" s="219"/>
    </row>
    <row r="147" spans="1:10" ht="12" customHeight="1" thickBot="1" x14ac:dyDescent="0.3">
      <c r="A147" s="18" t="s">
        <v>103</v>
      </c>
      <c r="B147" s="849" t="s">
        <v>777</v>
      </c>
      <c r="C147" s="893"/>
      <c r="D147" s="898"/>
      <c r="E147" s="898"/>
      <c r="F147" s="823"/>
      <c r="G147" s="823"/>
      <c r="H147" s="219"/>
      <c r="I147" s="219"/>
      <c r="J147" s="219"/>
    </row>
    <row r="148" spans="1:10" ht="12" customHeight="1" thickBot="1" x14ac:dyDescent="0.3">
      <c r="A148" s="18" t="s">
        <v>104</v>
      </c>
      <c r="B148" s="849" t="s">
        <v>770</v>
      </c>
      <c r="C148" s="893"/>
      <c r="D148" s="899"/>
      <c r="E148" s="899"/>
      <c r="F148" s="823"/>
      <c r="G148" s="823"/>
      <c r="H148" s="219"/>
      <c r="I148" s="219"/>
      <c r="J148" s="219"/>
    </row>
    <row r="149" spans="1:10" s="204" customFormat="1" ht="12.95" customHeight="1" thickBot="1" x14ac:dyDescent="0.25">
      <c r="A149" s="18" t="s">
        <v>105</v>
      </c>
      <c r="B149" s="182" t="s">
        <v>401</v>
      </c>
      <c r="C149" s="858">
        <v>652628</v>
      </c>
      <c r="D149" s="900">
        <v>858395</v>
      </c>
      <c r="E149" s="984">
        <v>894361</v>
      </c>
      <c r="F149" s="823"/>
      <c r="G149" s="823"/>
    </row>
    <row r="150" spans="1:10" x14ac:dyDescent="0.25">
      <c r="A150" s="991" t="s">
        <v>403</v>
      </c>
      <c r="B150" s="991"/>
      <c r="C150" s="991"/>
      <c r="D150" s="991"/>
      <c r="E150" s="991"/>
    </row>
    <row r="151" spans="1:10" ht="15" customHeight="1" thickBot="1" x14ac:dyDescent="0.3">
      <c r="A151" s="988" t="s">
        <v>182</v>
      </c>
      <c r="B151" s="988"/>
      <c r="C151" s="852"/>
      <c r="D151" s="852"/>
      <c r="E151" s="470"/>
    </row>
    <row r="152" spans="1:10" ht="25.5" customHeight="1" thickBot="1" x14ac:dyDescent="0.3">
      <c r="A152" s="18">
        <v>1</v>
      </c>
      <c r="B152" s="24" t="s">
        <v>404</v>
      </c>
      <c r="C152" s="484"/>
      <c r="D152" s="484"/>
      <c r="E152" s="108">
        <f>+E62-E126</f>
        <v>-132278</v>
      </c>
    </row>
    <row r="153" spans="1:10" ht="22.5" customHeight="1" thickBot="1" x14ac:dyDescent="0.3">
      <c r="A153" s="18" t="s">
        <v>95</v>
      </c>
      <c r="B153" s="24" t="s">
        <v>405</v>
      </c>
      <c r="C153" s="484"/>
      <c r="D153" s="484"/>
      <c r="E153" s="108">
        <f>+E85-E146</f>
        <v>132278</v>
      </c>
    </row>
    <row r="154" spans="1:10" ht="13.5" customHeight="1" x14ac:dyDescent="0.25">
      <c r="A154" s="818"/>
      <c r="B154" s="819"/>
      <c r="C154" s="819"/>
      <c r="D154" s="819"/>
      <c r="E154" s="820"/>
    </row>
    <row r="155" spans="1:10" ht="13.5" customHeight="1" x14ac:dyDescent="0.25">
      <c r="A155" s="987" t="s">
        <v>844</v>
      </c>
      <c r="B155" s="987"/>
      <c r="C155" s="987"/>
      <c r="D155" s="987"/>
      <c r="E155" s="987"/>
    </row>
    <row r="156" spans="1:10" ht="13.5" customHeight="1" x14ac:dyDescent="0.25">
      <c r="A156" s="202"/>
      <c r="B156" s="202"/>
      <c r="C156" s="202"/>
      <c r="D156" s="202"/>
      <c r="E156" s="202"/>
    </row>
    <row r="157" spans="1:10" x14ac:dyDescent="0.25">
      <c r="A157" s="987"/>
      <c r="B157" s="987"/>
      <c r="C157" s="987"/>
      <c r="D157" s="987"/>
      <c r="E157" s="987"/>
    </row>
    <row r="160" spans="1:10" x14ac:dyDescent="0.25">
      <c r="A160" s="987"/>
      <c r="B160" s="987"/>
      <c r="C160" s="987"/>
      <c r="D160" s="987"/>
      <c r="E160" s="987"/>
    </row>
    <row r="161" spans="1:5" x14ac:dyDescent="0.25">
      <c r="A161" s="987"/>
      <c r="B161" s="987"/>
      <c r="C161" s="987"/>
      <c r="D161" s="987"/>
      <c r="E161" s="987"/>
    </row>
    <row r="162" spans="1:5" x14ac:dyDescent="0.25">
      <c r="A162" s="987"/>
      <c r="B162" s="987"/>
      <c r="C162" s="987"/>
      <c r="D162" s="987"/>
      <c r="E162" s="987"/>
    </row>
    <row r="163" spans="1:5" x14ac:dyDescent="0.25">
      <c r="A163" s="987"/>
      <c r="B163" s="987"/>
      <c r="C163" s="987"/>
      <c r="D163" s="987"/>
      <c r="E163" s="987"/>
    </row>
  </sheetData>
  <mergeCells count="13">
    <mergeCell ref="A163:E163"/>
    <mergeCell ref="A151:B151"/>
    <mergeCell ref="A89:E89"/>
    <mergeCell ref="A1:E1"/>
    <mergeCell ref="A2:B2"/>
    <mergeCell ref="A90:B90"/>
    <mergeCell ref="A150:E150"/>
    <mergeCell ref="A88:E88"/>
    <mergeCell ref="A155:E155"/>
    <mergeCell ref="A157:E157"/>
    <mergeCell ref="A160:E160"/>
    <mergeCell ref="A161:E161"/>
    <mergeCell ref="A162:E162"/>
  </mergeCells>
  <phoneticPr fontId="0" type="noConversion"/>
  <printOptions horizontalCentered="1"/>
  <pageMargins left="0" right="0" top="1.4566929133858268" bottom="0" header="0.78740157480314965" footer="0.59055118110236227"/>
  <pageSetup paperSize="9" scale="71" fitToHeight="2" orientation="portrait" r:id="rId1"/>
  <headerFooter alignWithMargins="0">
    <oddHeader>&amp;C&amp;"Times New Roman CE,Félkövér"&amp;12
Tát Város Önkormányzat
2014. ÉVI KÖLTSÉGVETÉSÉNEK ÖSSZEVONT MÉRLEGE&amp;10
&amp;R&amp;"Times New Roman CE,Félkövér dőlt"&amp;11 1.1. melléklet a 1/2014. (I.28.) önkormányzati rendelethez*</oddHeader>
  </headerFooter>
  <rowBreaks count="1" manualBreakCount="1">
    <brk id="88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C59"/>
  <sheetViews>
    <sheetView topLeftCell="A31" workbookViewId="0">
      <selection activeCell="H6" sqref="H6"/>
    </sheetView>
  </sheetViews>
  <sheetFormatPr defaultRowHeight="12.75" x14ac:dyDescent="0.2"/>
  <cols>
    <col min="1" max="1" width="13.33203125" customWidth="1"/>
    <col min="2" max="2" width="38.1640625" customWidth="1"/>
    <col min="3" max="3" width="12.6640625" customWidth="1"/>
  </cols>
  <sheetData>
    <row r="1" spans="1:3" ht="16.5" thickBot="1" x14ac:dyDescent="0.25">
      <c r="A1" s="75"/>
      <c r="B1" s="77"/>
      <c r="C1" s="243" t="s">
        <v>767</v>
      </c>
    </row>
    <row r="2" spans="1:3" ht="38.25" customHeight="1" x14ac:dyDescent="0.2">
      <c r="A2" s="195" t="s">
        <v>216</v>
      </c>
      <c r="B2" s="164" t="s">
        <v>486</v>
      </c>
      <c r="C2" s="179" t="s">
        <v>483</v>
      </c>
    </row>
    <row r="3" spans="1:3" ht="35.25" customHeight="1" thickBot="1" x14ac:dyDescent="0.25">
      <c r="A3" s="236" t="s">
        <v>215</v>
      </c>
      <c r="B3" s="689" t="s">
        <v>745</v>
      </c>
      <c r="C3" s="180" t="s">
        <v>483</v>
      </c>
    </row>
    <row r="4" spans="1:3" ht="14.25" thickBot="1" x14ac:dyDescent="0.3">
      <c r="A4" s="78"/>
      <c r="B4" s="78"/>
      <c r="C4" s="79" t="s">
        <v>127</v>
      </c>
    </row>
    <row r="5" spans="1:3" ht="27" customHeight="1" thickBot="1" x14ac:dyDescent="0.25">
      <c r="A5" s="196" t="s">
        <v>217</v>
      </c>
      <c r="B5" s="80" t="s">
        <v>128</v>
      </c>
      <c r="C5" s="81" t="s">
        <v>129</v>
      </c>
    </row>
    <row r="6" spans="1:3" ht="13.5" thickBot="1" x14ac:dyDescent="0.25">
      <c r="A6" s="71">
        <v>1</v>
      </c>
      <c r="B6" s="72">
        <v>2</v>
      </c>
      <c r="C6" s="73">
        <v>3</v>
      </c>
    </row>
    <row r="7" spans="1:3" ht="14.25" customHeight="1" thickBot="1" x14ac:dyDescent="0.25">
      <c r="A7" s="82"/>
      <c r="B7" s="83" t="s">
        <v>130</v>
      </c>
      <c r="C7" s="84"/>
    </row>
    <row r="8" spans="1:3" ht="12" customHeight="1" thickBot="1" x14ac:dyDescent="0.25">
      <c r="A8" s="71" t="s">
        <v>94</v>
      </c>
      <c r="B8" s="85" t="s">
        <v>450</v>
      </c>
      <c r="C8" s="127">
        <f>SUM(C9:C18)</f>
        <v>0</v>
      </c>
    </row>
    <row r="9" spans="1:3" ht="10.5" customHeight="1" x14ac:dyDescent="0.2">
      <c r="A9" s="237" t="s">
        <v>156</v>
      </c>
      <c r="B9" s="8" t="s">
        <v>280</v>
      </c>
      <c r="C9" s="170"/>
    </row>
    <row r="10" spans="1:3" ht="10.5" customHeight="1" x14ac:dyDescent="0.2">
      <c r="A10" s="238" t="s">
        <v>157</v>
      </c>
      <c r="B10" s="6" t="s">
        <v>281</v>
      </c>
      <c r="C10" s="125"/>
    </row>
    <row r="11" spans="1:3" ht="11.25" customHeight="1" x14ac:dyDescent="0.2">
      <c r="A11" s="238" t="s">
        <v>158</v>
      </c>
      <c r="B11" s="6" t="s">
        <v>282</v>
      </c>
      <c r="C11" s="125"/>
    </row>
    <row r="12" spans="1:3" ht="11.25" customHeight="1" x14ac:dyDescent="0.2">
      <c r="A12" s="238" t="s">
        <v>159</v>
      </c>
      <c r="B12" s="6" t="s">
        <v>283</v>
      </c>
      <c r="C12" s="125"/>
    </row>
    <row r="13" spans="1:3" ht="10.5" customHeight="1" x14ac:dyDescent="0.2">
      <c r="A13" s="238" t="s">
        <v>176</v>
      </c>
      <c r="B13" s="6" t="s">
        <v>284</v>
      </c>
      <c r="C13" s="125"/>
    </row>
    <row r="14" spans="1:3" ht="11.25" customHeight="1" x14ac:dyDescent="0.2">
      <c r="A14" s="238" t="s">
        <v>160</v>
      </c>
      <c r="B14" s="6" t="s">
        <v>451</v>
      </c>
      <c r="C14" s="125"/>
    </row>
    <row r="15" spans="1:3" ht="11.25" customHeight="1" x14ac:dyDescent="0.2">
      <c r="A15" s="238" t="s">
        <v>161</v>
      </c>
      <c r="B15" s="5" t="s">
        <v>452</v>
      </c>
      <c r="C15" s="125"/>
    </row>
    <row r="16" spans="1:3" ht="11.25" customHeight="1" x14ac:dyDescent="0.2">
      <c r="A16" s="238" t="s">
        <v>168</v>
      </c>
      <c r="B16" s="6" t="s">
        <v>287</v>
      </c>
      <c r="C16" s="171"/>
    </row>
    <row r="17" spans="1:3" ht="12" customHeight="1" x14ac:dyDescent="0.2">
      <c r="A17" s="238" t="s">
        <v>169</v>
      </c>
      <c r="B17" s="6" t="s">
        <v>288</v>
      </c>
      <c r="C17" s="125"/>
    </row>
    <row r="18" spans="1:3" ht="12" customHeight="1" thickBot="1" x14ac:dyDescent="0.25">
      <c r="A18" s="238" t="s">
        <v>170</v>
      </c>
      <c r="B18" s="5" t="s">
        <v>289</v>
      </c>
      <c r="C18" s="126"/>
    </row>
    <row r="19" spans="1:3" ht="12" customHeight="1" thickBot="1" x14ac:dyDescent="0.25">
      <c r="A19" s="71" t="s">
        <v>95</v>
      </c>
      <c r="B19" s="85" t="s">
        <v>453</v>
      </c>
      <c r="C19" s="127">
        <f>SUM(C20:C22)</f>
        <v>0</v>
      </c>
    </row>
    <row r="20" spans="1:3" ht="11.25" customHeight="1" x14ac:dyDescent="0.2">
      <c r="A20" s="238" t="s">
        <v>162</v>
      </c>
      <c r="B20" s="7" t="s">
        <v>255</v>
      </c>
      <c r="C20" s="125"/>
    </row>
    <row r="21" spans="1:3" ht="9.75" customHeight="1" x14ac:dyDescent="0.2">
      <c r="A21" s="238" t="s">
        <v>163</v>
      </c>
      <c r="B21" s="6" t="s">
        <v>454</v>
      </c>
      <c r="C21" s="125"/>
    </row>
    <row r="22" spans="1:3" ht="11.25" customHeight="1" x14ac:dyDescent="0.2">
      <c r="A22" s="238" t="s">
        <v>164</v>
      </c>
      <c r="B22" s="6" t="s">
        <v>455</v>
      </c>
      <c r="C22" s="125"/>
    </row>
    <row r="23" spans="1:3" ht="10.5" customHeight="1" thickBot="1" x14ac:dyDescent="0.25">
      <c r="A23" s="238" t="s">
        <v>165</v>
      </c>
      <c r="B23" s="6" t="s">
        <v>88</v>
      </c>
      <c r="C23" s="125"/>
    </row>
    <row r="24" spans="1:3" ht="11.25" customHeight="1" thickBot="1" x14ac:dyDescent="0.25">
      <c r="A24" s="74" t="s">
        <v>96</v>
      </c>
      <c r="B24" s="58" t="s">
        <v>192</v>
      </c>
      <c r="C24" s="154"/>
    </row>
    <row r="25" spans="1:3" ht="12.75" customHeight="1" thickBot="1" x14ac:dyDescent="0.25">
      <c r="A25" s="74" t="s">
        <v>97</v>
      </c>
      <c r="B25" s="58" t="s">
        <v>456</v>
      </c>
      <c r="C25" s="127">
        <f>+C26+C27</f>
        <v>0</v>
      </c>
    </row>
    <row r="26" spans="1:3" ht="12" customHeight="1" x14ac:dyDescent="0.2">
      <c r="A26" s="239" t="s">
        <v>265</v>
      </c>
      <c r="B26" s="240" t="s">
        <v>454</v>
      </c>
      <c r="C26" s="46"/>
    </row>
    <row r="27" spans="1:3" ht="12" customHeight="1" x14ac:dyDescent="0.2">
      <c r="A27" s="239" t="s">
        <v>268</v>
      </c>
      <c r="B27" s="241" t="s">
        <v>457</v>
      </c>
      <c r="C27" s="128"/>
    </row>
    <row r="28" spans="1:3" ht="12" customHeight="1" thickBot="1" x14ac:dyDescent="0.25">
      <c r="A28" s="238" t="s">
        <v>269</v>
      </c>
      <c r="B28" s="242" t="s">
        <v>458</v>
      </c>
      <c r="C28" s="49"/>
    </row>
    <row r="29" spans="1:3" ht="12.75" customHeight="1" thickBot="1" x14ac:dyDescent="0.25">
      <c r="A29" s="74" t="s">
        <v>98</v>
      </c>
      <c r="B29" s="58" t="s">
        <v>459</v>
      </c>
      <c r="C29" s="127">
        <f>+C30+C31+C32</f>
        <v>0</v>
      </c>
    </row>
    <row r="30" spans="1:3" ht="10.5" customHeight="1" x14ac:dyDescent="0.2">
      <c r="A30" s="239" t="s">
        <v>149</v>
      </c>
      <c r="B30" s="240" t="s">
        <v>294</v>
      </c>
      <c r="C30" s="46"/>
    </row>
    <row r="31" spans="1:3" ht="11.25" customHeight="1" x14ac:dyDescent="0.2">
      <c r="A31" s="239" t="s">
        <v>150</v>
      </c>
      <c r="B31" s="241" t="s">
        <v>295</v>
      </c>
      <c r="C31" s="128"/>
    </row>
    <row r="32" spans="1:3" ht="11.25" customHeight="1" thickBot="1" x14ac:dyDescent="0.25">
      <c r="A32" s="238" t="s">
        <v>151</v>
      </c>
      <c r="B32" s="61" t="s">
        <v>296</v>
      </c>
      <c r="C32" s="49"/>
    </row>
    <row r="33" spans="1:3" ht="11.25" customHeight="1" thickBot="1" x14ac:dyDescent="0.25">
      <c r="A33" s="74" t="s">
        <v>99</v>
      </c>
      <c r="B33" s="58" t="s">
        <v>408</v>
      </c>
      <c r="C33" s="154"/>
    </row>
    <row r="34" spans="1:3" ht="12" customHeight="1" thickBot="1" x14ac:dyDescent="0.25">
      <c r="A34" s="74" t="s">
        <v>100</v>
      </c>
      <c r="B34" s="58" t="s">
        <v>460</v>
      </c>
      <c r="C34" s="172"/>
    </row>
    <row r="35" spans="1:3" ht="12" customHeight="1" thickBot="1" x14ac:dyDescent="0.25">
      <c r="A35" s="71" t="s">
        <v>101</v>
      </c>
      <c r="B35" s="58" t="s">
        <v>461</v>
      </c>
      <c r="C35" s="173">
        <f>+C8+C19+C24+C25+C29+C33+C34</f>
        <v>0</v>
      </c>
    </row>
    <row r="36" spans="1:3" ht="12" customHeight="1" thickBot="1" x14ac:dyDescent="0.25">
      <c r="A36" s="86" t="s">
        <v>102</v>
      </c>
      <c r="B36" s="58" t="s">
        <v>462</v>
      </c>
      <c r="C36" s="173">
        <f>+C37+C38+C39</f>
        <v>0</v>
      </c>
    </row>
    <row r="37" spans="1:3" ht="12" customHeight="1" x14ac:dyDescent="0.2">
      <c r="A37" s="239" t="s">
        <v>463</v>
      </c>
      <c r="B37" s="240" t="s">
        <v>233</v>
      </c>
      <c r="C37" s="46"/>
    </row>
    <row r="38" spans="1:3" ht="13.5" customHeight="1" x14ac:dyDescent="0.2">
      <c r="A38" s="239" t="s">
        <v>464</v>
      </c>
      <c r="B38" s="241" t="s">
        <v>89</v>
      </c>
      <c r="C38" s="128"/>
    </row>
    <row r="39" spans="1:3" ht="12.75" customHeight="1" thickBot="1" x14ac:dyDescent="0.25">
      <c r="A39" s="238" t="s">
        <v>465</v>
      </c>
      <c r="B39" s="61" t="s">
        <v>466</v>
      </c>
      <c r="C39" s="49"/>
    </row>
    <row r="40" spans="1:3" ht="11.25" customHeight="1" thickBot="1" x14ac:dyDescent="0.25">
      <c r="A40" s="86" t="s">
        <v>103</v>
      </c>
      <c r="B40" s="87" t="s">
        <v>467</v>
      </c>
      <c r="C40" s="176">
        <f>+C35+C36</f>
        <v>0</v>
      </c>
    </row>
    <row r="41" spans="1:3" ht="13.5" thickBot="1" x14ac:dyDescent="0.25">
      <c r="A41" s="88"/>
      <c r="B41" s="89"/>
      <c r="C41" s="174"/>
    </row>
    <row r="42" spans="1:3" ht="13.5" thickBot="1" x14ac:dyDescent="0.25">
      <c r="A42" s="92"/>
      <c r="B42" s="93" t="s">
        <v>131</v>
      </c>
      <c r="C42" s="176"/>
    </row>
    <row r="43" spans="1:3" ht="12.75" customHeight="1" thickBot="1" x14ac:dyDescent="0.25">
      <c r="A43" s="74" t="s">
        <v>94</v>
      </c>
      <c r="B43" s="58" t="s">
        <v>468</v>
      </c>
      <c r="C43" s="127">
        <f>SUM(C44:C48)</f>
        <v>0</v>
      </c>
    </row>
    <row r="44" spans="1:3" ht="10.5" customHeight="1" x14ac:dyDescent="0.2">
      <c r="A44" s="238" t="s">
        <v>156</v>
      </c>
      <c r="B44" s="7" t="s">
        <v>124</v>
      </c>
      <c r="C44" s="46"/>
    </row>
    <row r="45" spans="1:3" ht="11.25" customHeight="1" x14ac:dyDescent="0.2">
      <c r="A45" s="238" t="s">
        <v>157</v>
      </c>
      <c r="B45" s="6" t="s">
        <v>201</v>
      </c>
      <c r="C45" s="48"/>
    </row>
    <row r="46" spans="1:3" ht="12" customHeight="1" x14ac:dyDescent="0.2">
      <c r="A46" s="238" t="s">
        <v>158</v>
      </c>
      <c r="B46" s="6" t="s">
        <v>175</v>
      </c>
      <c r="C46" s="48"/>
    </row>
    <row r="47" spans="1:3" ht="11.25" customHeight="1" x14ac:dyDescent="0.2">
      <c r="A47" s="238" t="s">
        <v>159</v>
      </c>
      <c r="B47" s="6" t="s">
        <v>202</v>
      </c>
      <c r="C47" s="48"/>
    </row>
    <row r="48" spans="1:3" ht="11.25" customHeight="1" thickBot="1" x14ac:dyDescent="0.25">
      <c r="A48" s="238" t="s">
        <v>176</v>
      </c>
      <c r="B48" s="6" t="s">
        <v>203</v>
      </c>
      <c r="C48" s="48"/>
    </row>
    <row r="49" spans="1:3" ht="10.5" customHeight="1" thickBot="1" x14ac:dyDescent="0.25">
      <c r="A49" s="74" t="s">
        <v>95</v>
      </c>
      <c r="B49" s="58" t="s">
        <v>469</v>
      </c>
      <c r="C49" s="127">
        <f>SUM(C50:C52)</f>
        <v>0</v>
      </c>
    </row>
    <row r="50" spans="1:3" ht="9.75" customHeight="1" x14ac:dyDescent="0.2">
      <c r="A50" s="238" t="s">
        <v>162</v>
      </c>
      <c r="B50" s="7" t="s">
        <v>223</v>
      </c>
      <c r="C50" s="46"/>
    </row>
    <row r="51" spans="1:3" ht="12" customHeight="1" x14ac:dyDescent="0.2">
      <c r="A51" s="238" t="s">
        <v>163</v>
      </c>
      <c r="B51" s="6" t="s">
        <v>205</v>
      </c>
      <c r="C51" s="48"/>
    </row>
    <row r="52" spans="1:3" ht="12" customHeight="1" x14ac:dyDescent="0.2">
      <c r="A52" s="238" t="s">
        <v>164</v>
      </c>
      <c r="B52" s="6" t="s">
        <v>132</v>
      </c>
      <c r="C52" s="48"/>
    </row>
    <row r="53" spans="1:3" ht="12" customHeight="1" thickBot="1" x14ac:dyDescent="0.25">
      <c r="A53" s="238" t="s">
        <v>165</v>
      </c>
      <c r="B53" s="6" t="s">
        <v>90</v>
      </c>
      <c r="C53" s="48"/>
    </row>
    <row r="54" spans="1:3" ht="12" customHeight="1" thickBot="1" x14ac:dyDescent="0.25">
      <c r="A54" s="74" t="s">
        <v>96</v>
      </c>
      <c r="B54" s="94" t="s">
        <v>470</v>
      </c>
      <c r="C54" s="177">
        <f>+C43+C49</f>
        <v>0</v>
      </c>
    </row>
    <row r="55" spans="1:3" ht="13.5" thickBot="1" x14ac:dyDescent="0.25">
      <c r="A55" s="95"/>
      <c r="B55" s="96"/>
      <c r="C55" s="178"/>
    </row>
    <row r="56" spans="1:3" ht="13.5" thickBot="1" x14ac:dyDescent="0.25">
      <c r="A56" s="97" t="s">
        <v>218</v>
      </c>
      <c r="B56" s="98"/>
      <c r="C56" s="56"/>
    </row>
    <row r="57" spans="1:3" ht="13.5" thickBot="1" x14ac:dyDescent="0.25">
      <c r="A57" s="97" t="s">
        <v>219</v>
      </c>
      <c r="B57" s="98"/>
      <c r="C57" s="56"/>
    </row>
    <row r="58" spans="1:3" x14ac:dyDescent="0.2">
      <c r="A58" s="95"/>
      <c r="B58" s="96"/>
      <c r="C58" s="96"/>
    </row>
    <row r="59" spans="1:3" x14ac:dyDescent="0.2">
      <c r="A59" s="95"/>
      <c r="B59" s="96"/>
      <c r="C59" s="96"/>
    </row>
  </sheetData>
  <pageMargins left="0.7" right="0.7" top="0.75" bottom="0.75" header="0.3" footer="0.3"/>
  <pageSetup paperSize="9" orientation="portrait" horizontalDpi="0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9"/>
  <sheetViews>
    <sheetView topLeftCell="A4" workbookViewId="0">
      <selection activeCell="I5" sqref="I5"/>
    </sheetView>
  </sheetViews>
  <sheetFormatPr defaultRowHeight="12.75" x14ac:dyDescent="0.2"/>
  <cols>
    <col min="2" max="2" width="28.6640625" customWidth="1"/>
    <col min="4" max="4" width="11.6640625" customWidth="1"/>
    <col min="5" max="5" width="12.5" customWidth="1"/>
    <col min="6" max="6" width="12.6640625" customWidth="1"/>
  </cols>
  <sheetData>
    <row r="2" spans="1:9" ht="13.5" x14ac:dyDescent="0.25">
      <c r="C2" s="1043" t="s">
        <v>757</v>
      </c>
      <c r="D2" s="1043"/>
      <c r="E2" s="1043"/>
      <c r="F2" s="1043"/>
      <c r="G2" s="1043"/>
    </row>
    <row r="3" spans="1:9" ht="15.75" customHeight="1" x14ac:dyDescent="0.2">
      <c r="A3" s="1042" t="s">
        <v>725</v>
      </c>
      <c r="B3" s="1042"/>
      <c r="C3" s="1042"/>
      <c r="D3" s="1042"/>
      <c r="E3" s="1042"/>
      <c r="F3" s="1042"/>
      <c r="G3" s="1042"/>
      <c r="H3" s="34"/>
      <c r="I3" s="34"/>
    </row>
    <row r="4" spans="1:9" x14ac:dyDescent="0.2">
      <c r="A4" s="1042"/>
      <c r="B4" s="1042"/>
      <c r="C4" s="1042"/>
      <c r="D4" s="1042"/>
      <c r="E4" s="1042"/>
      <c r="F4" s="1042"/>
      <c r="G4" s="1042"/>
      <c r="H4" s="34"/>
      <c r="I4" s="34"/>
    </row>
    <row r="5" spans="1:9" ht="15.75" x14ac:dyDescent="0.25">
      <c r="A5" s="788" t="s">
        <v>726</v>
      </c>
      <c r="B5" s="789"/>
      <c r="C5" s="1041" t="s">
        <v>727</v>
      </c>
      <c r="D5" s="1041"/>
      <c r="E5" s="1041"/>
      <c r="F5" s="1041"/>
      <c r="G5" s="1041"/>
      <c r="H5" s="790"/>
      <c r="I5" s="790"/>
    </row>
    <row r="6" spans="1:9" ht="15.75" x14ac:dyDescent="0.25">
      <c r="A6" s="789"/>
      <c r="B6" s="789"/>
      <c r="C6" s="789"/>
      <c r="D6" s="789"/>
      <c r="E6" s="789"/>
      <c r="F6" s="789"/>
      <c r="G6" s="789"/>
      <c r="H6" s="790"/>
      <c r="I6" s="790"/>
    </row>
    <row r="7" spans="1:9" ht="15.75" x14ac:dyDescent="0.25">
      <c r="A7" s="788" t="s">
        <v>728</v>
      </c>
      <c r="B7" s="789"/>
      <c r="C7" s="1041" t="s">
        <v>727</v>
      </c>
      <c r="D7" s="1041"/>
      <c r="E7" s="1041"/>
      <c r="F7" s="1041"/>
      <c r="G7" s="789"/>
      <c r="H7" s="790"/>
      <c r="I7" s="790"/>
    </row>
    <row r="8" spans="1:9" x14ac:dyDescent="0.2">
      <c r="A8" s="571"/>
      <c r="B8" s="571"/>
      <c r="C8" s="571"/>
      <c r="D8" s="571"/>
      <c r="E8" s="571"/>
      <c r="F8" s="571"/>
      <c r="G8" s="571"/>
      <c r="H8" s="791"/>
      <c r="I8" s="791"/>
    </row>
    <row r="9" spans="1:9" ht="15" x14ac:dyDescent="0.25">
      <c r="A9" s="792" t="s">
        <v>729</v>
      </c>
      <c r="B9" s="793"/>
      <c r="C9" s="793"/>
      <c r="D9" s="794"/>
      <c r="E9" s="794"/>
      <c r="F9" s="794"/>
      <c r="G9" s="794"/>
      <c r="H9" s="795"/>
      <c r="I9" s="795"/>
    </row>
    <row r="10" spans="1:9" ht="15.75" thickBot="1" x14ac:dyDescent="0.3">
      <c r="A10" s="792" t="s">
        <v>730</v>
      </c>
      <c r="B10" s="794"/>
      <c r="C10" s="794"/>
      <c r="D10" s="794"/>
      <c r="E10" s="794"/>
      <c r="F10" s="794"/>
      <c r="G10" s="794"/>
      <c r="H10" s="795"/>
      <c r="I10" s="795"/>
    </row>
    <row r="11" spans="1:9" ht="36.75" thickBot="1" x14ac:dyDescent="0.25">
      <c r="A11" s="796" t="s">
        <v>612</v>
      </c>
      <c r="B11" s="638" t="s">
        <v>731</v>
      </c>
      <c r="C11" s="638" t="s">
        <v>732</v>
      </c>
      <c r="D11" s="638" t="s">
        <v>733</v>
      </c>
      <c r="E11" s="638" t="s">
        <v>734</v>
      </c>
      <c r="F11" s="638" t="s">
        <v>735</v>
      </c>
      <c r="G11" s="639" t="s">
        <v>580</v>
      </c>
      <c r="H11" s="640"/>
      <c r="I11" s="640"/>
    </row>
    <row r="12" spans="1:9" x14ac:dyDescent="0.2">
      <c r="A12" s="797" t="s">
        <v>94</v>
      </c>
      <c r="B12" s="798" t="s">
        <v>736</v>
      </c>
      <c r="C12" s="799"/>
      <c r="D12" s="799"/>
      <c r="E12" s="799"/>
      <c r="F12" s="799"/>
      <c r="G12" s="800">
        <f>SUM(C12:F12)</f>
        <v>0</v>
      </c>
      <c r="H12" s="34"/>
      <c r="I12" s="34"/>
    </row>
    <row r="13" spans="1:9" ht="22.5" x14ac:dyDescent="0.2">
      <c r="A13" s="801" t="s">
        <v>95</v>
      </c>
      <c r="B13" s="802" t="s">
        <v>737</v>
      </c>
      <c r="C13" s="803"/>
      <c r="D13" s="803"/>
      <c r="E13" s="803"/>
      <c r="F13" s="803"/>
      <c r="G13" s="804">
        <f t="shared" ref="G13:G18" si="0">SUM(C13:F13)</f>
        <v>0</v>
      </c>
      <c r="H13" s="34"/>
      <c r="I13" s="34"/>
    </row>
    <row r="14" spans="1:9" ht="22.5" x14ac:dyDescent="0.2">
      <c r="A14" s="801" t="s">
        <v>96</v>
      </c>
      <c r="B14" s="802" t="s">
        <v>738</v>
      </c>
      <c r="C14" s="803"/>
      <c r="D14" s="803"/>
      <c r="E14" s="803"/>
      <c r="F14" s="803"/>
      <c r="G14" s="804">
        <f t="shared" si="0"/>
        <v>0</v>
      </c>
      <c r="H14" s="34"/>
      <c r="I14" s="34"/>
    </row>
    <row r="15" spans="1:9" x14ac:dyDescent="0.2">
      <c r="A15" s="801" t="s">
        <v>97</v>
      </c>
      <c r="B15" s="802" t="s">
        <v>739</v>
      </c>
      <c r="C15" s="803"/>
      <c r="D15" s="803"/>
      <c r="E15" s="803"/>
      <c r="F15" s="803"/>
      <c r="G15" s="804">
        <f t="shared" si="0"/>
        <v>0</v>
      </c>
      <c r="H15" s="34"/>
      <c r="I15" s="34"/>
    </row>
    <row r="16" spans="1:9" ht="33.75" x14ac:dyDescent="0.2">
      <c r="A16" s="801" t="s">
        <v>98</v>
      </c>
      <c r="B16" s="802" t="s">
        <v>740</v>
      </c>
      <c r="C16" s="803"/>
      <c r="D16" s="803"/>
      <c r="E16" s="803"/>
      <c r="F16" s="803"/>
      <c r="G16" s="804">
        <f t="shared" si="0"/>
        <v>0</v>
      </c>
      <c r="H16" s="34"/>
      <c r="I16" s="34"/>
    </row>
    <row r="17" spans="1:9" ht="13.5" thickBot="1" x14ac:dyDescent="0.25">
      <c r="A17" s="805" t="s">
        <v>99</v>
      </c>
      <c r="B17" s="806" t="s">
        <v>741</v>
      </c>
      <c r="C17" s="807"/>
      <c r="D17" s="807"/>
      <c r="E17" s="807"/>
      <c r="F17" s="807"/>
      <c r="G17" s="808">
        <f t="shared" si="0"/>
        <v>0</v>
      </c>
      <c r="H17" s="34"/>
      <c r="I17" s="34"/>
    </row>
    <row r="18" spans="1:9" ht="13.5" thickBot="1" x14ac:dyDescent="0.25">
      <c r="A18" s="809" t="s">
        <v>100</v>
      </c>
      <c r="B18" s="810" t="s">
        <v>580</v>
      </c>
      <c r="C18" s="811">
        <f>SUM(C12:C17)</f>
        <v>0</v>
      </c>
      <c r="D18" s="811">
        <f>SUM(D12:D17)</f>
        <v>0</v>
      </c>
      <c r="E18" s="811">
        <f>SUM(E12:E17)</f>
        <v>0</v>
      </c>
      <c r="F18" s="811">
        <f>SUM(F12:F17)</f>
        <v>0</v>
      </c>
      <c r="G18" s="812">
        <f t="shared" si="0"/>
        <v>0</v>
      </c>
      <c r="H18" s="813"/>
      <c r="I18" s="813"/>
    </row>
    <row r="19" spans="1:9" x14ac:dyDescent="0.2">
      <c r="A19" s="571"/>
      <c r="B19" s="571"/>
      <c r="C19" s="571"/>
      <c r="D19" s="571"/>
      <c r="E19" s="571"/>
      <c r="F19" s="571"/>
      <c r="G19" s="571"/>
      <c r="H19" s="791"/>
      <c r="I19" s="791"/>
    </row>
    <row r="20" spans="1:9" x14ac:dyDescent="0.2">
      <c r="A20" s="571"/>
      <c r="B20" s="571"/>
      <c r="C20" s="571"/>
      <c r="D20" s="571"/>
      <c r="E20" s="571"/>
      <c r="F20" s="571"/>
      <c r="G20" s="571"/>
      <c r="H20" s="791"/>
      <c r="I20" s="791"/>
    </row>
    <row r="21" spans="1:9" x14ac:dyDescent="0.2">
      <c r="A21" s="571"/>
      <c r="B21" s="571"/>
      <c r="C21" s="571"/>
      <c r="D21" s="571"/>
      <c r="E21" s="571"/>
      <c r="F21" s="571"/>
      <c r="G21" s="571"/>
      <c r="H21" s="791"/>
      <c r="I21" s="791"/>
    </row>
    <row r="22" spans="1:9" ht="15.75" x14ac:dyDescent="0.25">
      <c r="A22" s="790" t="s">
        <v>742</v>
      </c>
      <c r="B22" s="571"/>
      <c r="C22" s="571"/>
      <c r="D22" s="571"/>
      <c r="E22" s="571"/>
      <c r="F22" s="571"/>
      <c r="G22" s="571"/>
      <c r="H22" s="791"/>
      <c r="I22" s="791"/>
    </row>
    <row r="23" spans="1:9" x14ac:dyDescent="0.2">
      <c r="A23" s="571"/>
      <c r="B23" s="571"/>
      <c r="C23" s="571"/>
      <c r="D23" s="571"/>
      <c r="E23" s="571"/>
      <c r="F23" s="571"/>
      <c r="G23" s="571"/>
      <c r="H23" s="791"/>
      <c r="I23" s="791"/>
    </row>
    <row r="24" spans="1:9" x14ac:dyDescent="0.2">
      <c r="A24" s="571"/>
      <c r="B24" s="571"/>
      <c r="C24" s="571"/>
      <c r="D24" s="571"/>
      <c r="E24" s="571"/>
      <c r="F24" s="571"/>
      <c r="G24" s="571"/>
      <c r="H24" s="34"/>
      <c r="I24" s="34"/>
    </row>
    <row r="25" spans="1:9" x14ac:dyDescent="0.2">
      <c r="A25" s="571"/>
      <c r="B25" s="571"/>
      <c r="C25" s="791"/>
      <c r="D25" s="791"/>
      <c r="E25" s="791"/>
      <c r="F25" s="791"/>
      <c r="G25" s="571"/>
      <c r="H25" s="34"/>
      <c r="I25" s="34"/>
    </row>
    <row r="26" spans="1:9" ht="13.5" x14ac:dyDescent="0.25">
      <c r="A26" s="571"/>
      <c r="B26" s="571"/>
      <c r="C26" s="814"/>
      <c r="D26" s="815" t="s">
        <v>743</v>
      </c>
      <c r="E26" s="815"/>
      <c r="F26" s="814"/>
      <c r="G26" s="571"/>
      <c r="H26" s="34"/>
      <c r="I26" s="34"/>
    </row>
    <row r="27" spans="1:9" ht="13.5" x14ac:dyDescent="0.25">
      <c r="A27" s="34"/>
      <c r="B27" s="34"/>
      <c r="C27" s="816"/>
      <c r="D27" s="817"/>
      <c r="E27" s="817"/>
      <c r="F27" s="816"/>
      <c r="G27" s="34"/>
      <c r="H27" s="34"/>
      <c r="I27" s="34"/>
    </row>
    <row r="28" spans="1:9" ht="13.5" x14ac:dyDescent="0.25">
      <c r="A28" s="34"/>
      <c r="B28" s="34"/>
      <c r="C28" s="816"/>
      <c r="D28" s="817"/>
      <c r="E28" s="817"/>
      <c r="F28" s="816"/>
      <c r="G28" s="34"/>
      <c r="H28" s="34"/>
      <c r="I28" s="34"/>
    </row>
    <row r="29" spans="1:9" x14ac:dyDescent="0.2">
      <c r="A29" s="34"/>
      <c r="B29" s="34"/>
      <c r="C29" s="34"/>
      <c r="D29" s="34"/>
      <c r="E29" s="34"/>
      <c r="F29" s="34"/>
      <c r="G29" s="34"/>
      <c r="H29" s="34"/>
      <c r="I29" s="34"/>
    </row>
  </sheetData>
  <mergeCells count="4">
    <mergeCell ref="C5:G5"/>
    <mergeCell ref="C7:F7"/>
    <mergeCell ref="A3:G4"/>
    <mergeCell ref="C2:G2"/>
  </mergeCells>
  <pageMargins left="0.7" right="0.7" top="0.75" bottom="0.75" header="0.3" footer="0.3"/>
  <pageSetup paperSize="9" orientation="portrait" horizontalDpi="0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6"/>
  <sheetViews>
    <sheetView view="pageLayout" zoomScaleNormal="100" workbookViewId="0">
      <selection activeCell="C4" sqref="C4"/>
    </sheetView>
  </sheetViews>
  <sheetFormatPr defaultRowHeight="12.75" x14ac:dyDescent="0.2"/>
  <cols>
    <col min="1" max="1" width="7.33203125" customWidth="1"/>
    <col min="2" max="2" width="64.1640625" customWidth="1"/>
    <col min="3" max="3" width="10.5" customWidth="1"/>
    <col min="4" max="4" width="11.33203125" customWidth="1"/>
    <col min="5" max="5" width="12.33203125" customWidth="1"/>
  </cols>
  <sheetData>
    <row r="1" spans="1:6" x14ac:dyDescent="0.2">
      <c r="A1" s="1044" t="s">
        <v>92</v>
      </c>
      <c r="B1" s="1044"/>
      <c r="C1" s="1044"/>
      <c r="D1" s="1044"/>
      <c r="E1" s="1044"/>
      <c r="F1" s="690"/>
    </row>
    <row r="2" spans="1:6" ht="13.5" thickBot="1" x14ac:dyDescent="0.25">
      <c r="A2" s="1045"/>
      <c r="B2" s="1045"/>
      <c r="C2" s="691"/>
      <c r="D2" s="692"/>
      <c r="E2" s="693" t="s">
        <v>224</v>
      </c>
      <c r="F2" s="690"/>
    </row>
    <row r="3" spans="1:6" ht="21.75" thickBot="1" x14ac:dyDescent="0.25">
      <c r="A3" s="694" t="s">
        <v>144</v>
      </c>
      <c r="B3" s="695" t="s">
        <v>93</v>
      </c>
      <c r="C3" s="695" t="s">
        <v>666</v>
      </c>
      <c r="D3" s="696" t="s">
        <v>667</v>
      </c>
      <c r="E3" s="697" t="s">
        <v>246</v>
      </c>
      <c r="F3" s="690"/>
    </row>
    <row r="4" spans="1:6" ht="13.5" thickBot="1" x14ac:dyDescent="0.25">
      <c r="A4" s="694">
        <v>1</v>
      </c>
      <c r="B4" s="695">
        <v>2</v>
      </c>
      <c r="C4" s="695">
        <v>3</v>
      </c>
      <c r="D4" s="695">
        <v>4</v>
      </c>
      <c r="E4" s="697">
        <v>5</v>
      </c>
      <c r="F4" s="690"/>
    </row>
    <row r="5" spans="1:6" ht="9.75" customHeight="1" thickBot="1" x14ac:dyDescent="0.25">
      <c r="A5" s="698" t="s">
        <v>94</v>
      </c>
      <c r="B5" s="699" t="s">
        <v>247</v>
      </c>
      <c r="C5" s="700">
        <f>+C6+C7+C8+C9+C10+C11</f>
        <v>250735</v>
      </c>
      <c r="D5" s="700">
        <f>+D6+D7+D8+D9+D10+D11</f>
        <v>306458</v>
      </c>
      <c r="E5" s="701">
        <f>+E6+E7+E8+E9+E10+E11</f>
        <v>319414</v>
      </c>
      <c r="F5" s="690"/>
    </row>
    <row r="6" spans="1:6" x14ac:dyDescent="0.2">
      <c r="A6" s="702" t="s">
        <v>156</v>
      </c>
      <c r="B6" s="703" t="s">
        <v>248</v>
      </c>
      <c r="C6" s="704">
        <v>81648</v>
      </c>
      <c r="D6" s="704">
        <v>80689</v>
      </c>
      <c r="E6" s="705">
        <v>130696</v>
      </c>
      <c r="F6" s="690"/>
    </row>
    <row r="7" spans="1:6" x14ac:dyDescent="0.2">
      <c r="A7" s="706" t="s">
        <v>157</v>
      </c>
      <c r="B7" s="707" t="s">
        <v>249</v>
      </c>
      <c r="C7" s="708">
        <v>84262</v>
      </c>
      <c r="D7" s="708">
        <v>88735</v>
      </c>
      <c r="E7" s="709">
        <v>89894</v>
      </c>
      <c r="F7" s="690"/>
    </row>
    <row r="8" spans="1:6" x14ac:dyDescent="0.2">
      <c r="A8" s="706" t="s">
        <v>158</v>
      </c>
      <c r="B8" s="707" t="s">
        <v>250</v>
      </c>
      <c r="C8" s="708">
        <v>78544</v>
      </c>
      <c r="D8" s="708">
        <v>81789</v>
      </c>
      <c r="E8" s="709">
        <v>92546</v>
      </c>
      <c r="F8" s="690"/>
    </row>
    <row r="9" spans="1:6" x14ac:dyDescent="0.2">
      <c r="A9" s="706" t="s">
        <v>159</v>
      </c>
      <c r="B9" s="707" t="s">
        <v>251</v>
      </c>
      <c r="C9" s="708">
        <v>6281</v>
      </c>
      <c r="D9" s="708">
        <v>6281</v>
      </c>
      <c r="E9" s="709">
        <v>6278</v>
      </c>
      <c r="F9" s="690"/>
    </row>
    <row r="10" spans="1:6" x14ac:dyDescent="0.2">
      <c r="A10" s="706" t="s">
        <v>176</v>
      </c>
      <c r="B10" s="707" t="s">
        <v>252</v>
      </c>
      <c r="C10" s="710"/>
      <c r="D10" s="710">
        <v>22939</v>
      </c>
      <c r="E10" s="709"/>
      <c r="F10" s="690"/>
    </row>
    <row r="11" spans="1:6" ht="13.5" thickBot="1" x14ac:dyDescent="0.25">
      <c r="A11" s="711" t="s">
        <v>160</v>
      </c>
      <c r="B11" s="712" t="s">
        <v>253</v>
      </c>
      <c r="C11" s="713"/>
      <c r="D11" s="713">
        <v>26025</v>
      </c>
      <c r="E11" s="709"/>
      <c r="F11" s="690"/>
    </row>
    <row r="12" spans="1:6" ht="10.5" customHeight="1" thickBot="1" x14ac:dyDescent="0.25">
      <c r="A12" s="698" t="s">
        <v>95</v>
      </c>
      <c r="B12" s="714" t="s">
        <v>254</v>
      </c>
      <c r="C12" s="700">
        <f>+C13+C14+C15+C16+C17</f>
        <v>8497</v>
      </c>
      <c r="D12" s="700">
        <f>+D13+D14+D15+D16+D17</f>
        <v>25872</v>
      </c>
      <c r="E12" s="701">
        <f>+E13+E14+E15+E16+E17</f>
        <v>8592</v>
      </c>
      <c r="F12" s="690"/>
    </row>
    <row r="13" spans="1:6" x14ac:dyDescent="0.2">
      <c r="A13" s="702" t="s">
        <v>162</v>
      </c>
      <c r="B13" s="703" t="s">
        <v>255</v>
      </c>
      <c r="C13" s="704"/>
      <c r="D13" s="704"/>
      <c r="E13" s="705"/>
      <c r="F13" s="690"/>
    </row>
    <row r="14" spans="1:6" x14ac:dyDescent="0.2">
      <c r="A14" s="706" t="s">
        <v>163</v>
      </c>
      <c r="B14" s="707" t="s">
        <v>256</v>
      </c>
      <c r="C14" s="708"/>
      <c r="D14" s="708"/>
      <c r="E14" s="709"/>
      <c r="F14" s="690"/>
    </row>
    <row r="15" spans="1:6" x14ac:dyDescent="0.2">
      <c r="A15" s="706" t="s">
        <v>164</v>
      </c>
      <c r="B15" s="707" t="s">
        <v>473</v>
      </c>
      <c r="C15" s="708"/>
      <c r="D15" s="708"/>
      <c r="E15" s="709"/>
      <c r="F15" s="690"/>
    </row>
    <row r="16" spans="1:6" x14ac:dyDescent="0.2">
      <c r="A16" s="706" t="s">
        <v>165</v>
      </c>
      <c r="B16" s="707" t="s">
        <v>474</v>
      </c>
      <c r="C16" s="708"/>
      <c r="D16" s="708"/>
      <c r="E16" s="709"/>
      <c r="F16" s="690"/>
    </row>
    <row r="17" spans="1:6" x14ac:dyDescent="0.2">
      <c r="A17" s="706" t="s">
        <v>166</v>
      </c>
      <c r="B17" s="707" t="s">
        <v>257</v>
      </c>
      <c r="C17" s="708">
        <v>8497</v>
      </c>
      <c r="D17" s="708">
        <v>25872</v>
      </c>
      <c r="E17" s="709">
        <v>8592</v>
      </c>
      <c r="F17" s="690"/>
    </row>
    <row r="18" spans="1:6" ht="13.5" thickBot="1" x14ac:dyDescent="0.25">
      <c r="A18" s="711" t="s">
        <v>172</v>
      </c>
      <c r="B18" s="712" t="s">
        <v>258</v>
      </c>
      <c r="C18" s="715"/>
      <c r="D18" s="715"/>
      <c r="E18" s="716"/>
      <c r="F18" s="690"/>
    </row>
    <row r="19" spans="1:6" ht="9.75" customHeight="1" thickBot="1" x14ac:dyDescent="0.25">
      <c r="A19" s="698" t="s">
        <v>96</v>
      </c>
      <c r="B19" s="699" t="s">
        <v>259</v>
      </c>
      <c r="C19" s="700">
        <f>+C20+C21+C22+C23+C24</f>
        <v>0</v>
      </c>
      <c r="D19" s="700">
        <f>+D20+D21+D22+D23+D24</f>
        <v>7827</v>
      </c>
      <c r="E19" s="701">
        <f>+E20+E21+E22+E23+E24</f>
        <v>4274</v>
      </c>
      <c r="F19" s="690"/>
    </row>
    <row r="20" spans="1:6" x14ac:dyDescent="0.2">
      <c r="A20" s="702" t="s">
        <v>145</v>
      </c>
      <c r="B20" s="703" t="s">
        <v>260</v>
      </c>
      <c r="C20" s="704"/>
      <c r="D20" s="704"/>
      <c r="E20" s="705">
        <v>4274</v>
      </c>
      <c r="F20" s="690"/>
    </row>
    <row r="21" spans="1:6" x14ac:dyDescent="0.2">
      <c r="A21" s="706" t="s">
        <v>146</v>
      </c>
      <c r="B21" s="707" t="s">
        <v>261</v>
      </c>
      <c r="C21" s="708"/>
      <c r="D21" s="708"/>
      <c r="E21" s="709"/>
      <c r="F21" s="690"/>
    </row>
    <row r="22" spans="1:6" x14ac:dyDescent="0.2">
      <c r="A22" s="706" t="s">
        <v>147</v>
      </c>
      <c r="B22" s="707" t="s">
        <v>475</v>
      </c>
      <c r="C22" s="708"/>
      <c r="D22" s="708"/>
      <c r="E22" s="709"/>
      <c r="F22" s="690"/>
    </row>
    <row r="23" spans="1:6" x14ac:dyDescent="0.2">
      <c r="A23" s="706" t="s">
        <v>148</v>
      </c>
      <c r="B23" s="707" t="s">
        <v>476</v>
      </c>
      <c r="C23" s="708"/>
      <c r="D23" s="708"/>
      <c r="E23" s="709"/>
      <c r="F23" s="690"/>
    </row>
    <row r="24" spans="1:6" x14ac:dyDescent="0.2">
      <c r="A24" s="706" t="s">
        <v>189</v>
      </c>
      <c r="B24" s="707" t="s">
        <v>262</v>
      </c>
      <c r="C24" s="708"/>
      <c r="D24" s="708">
        <v>7827</v>
      </c>
      <c r="E24" s="709"/>
      <c r="F24" s="690"/>
    </row>
    <row r="25" spans="1:6" ht="13.5" thickBot="1" x14ac:dyDescent="0.25">
      <c r="A25" s="711" t="s">
        <v>190</v>
      </c>
      <c r="B25" s="712" t="s">
        <v>263</v>
      </c>
      <c r="C25" s="715"/>
      <c r="D25" s="715">
        <v>7827</v>
      </c>
      <c r="E25" s="716"/>
      <c r="F25" s="690"/>
    </row>
    <row r="26" spans="1:6" ht="9" customHeight="1" thickBot="1" x14ac:dyDescent="0.25">
      <c r="A26" s="698" t="s">
        <v>191</v>
      </c>
      <c r="B26" s="699" t="s">
        <v>264</v>
      </c>
      <c r="C26" s="717">
        <f>+C27+C30+C31+C32</f>
        <v>97182</v>
      </c>
      <c r="D26" s="717">
        <f>+D27+D30+D31+D32</f>
        <v>76291</v>
      </c>
      <c r="E26" s="718">
        <f>+E27+E30+E31+E32</f>
        <v>105374</v>
      </c>
      <c r="F26" s="690"/>
    </row>
    <row r="27" spans="1:6" x14ac:dyDescent="0.2">
      <c r="A27" s="702" t="s">
        <v>265</v>
      </c>
      <c r="B27" s="703" t="s">
        <v>271</v>
      </c>
      <c r="C27" s="719">
        <f>+C28+C29</f>
        <v>61676</v>
      </c>
      <c r="D27" s="719">
        <f>+D28+D29</f>
        <v>61676</v>
      </c>
      <c r="E27" s="720">
        <f>+E28+E29</f>
        <v>87429</v>
      </c>
      <c r="F27" s="690"/>
    </row>
    <row r="28" spans="1:6" x14ac:dyDescent="0.2">
      <c r="A28" s="706" t="s">
        <v>266</v>
      </c>
      <c r="B28" s="707" t="s">
        <v>272</v>
      </c>
      <c r="C28" s="708"/>
      <c r="D28" s="708"/>
      <c r="E28" s="709">
        <v>5878</v>
      </c>
      <c r="F28" s="690"/>
    </row>
    <row r="29" spans="1:6" x14ac:dyDescent="0.2">
      <c r="A29" s="706" t="s">
        <v>267</v>
      </c>
      <c r="B29" s="707" t="s">
        <v>273</v>
      </c>
      <c r="C29" s="708">
        <v>61676</v>
      </c>
      <c r="D29" s="708">
        <v>61676</v>
      </c>
      <c r="E29" s="709">
        <v>81551</v>
      </c>
      <c r="F29" s="690"/>
    </row>
    <row r="30" spans="1:6" x14ac:dyDescent="0.2">
      <c r="A30" s="706" t="s">
        <v>268</v>
      </c>
      <c r="B30" s="707" t="s">
        <v>274</v>
      </c>
      <c r="C30" s="708">
        <v>34818</v>
      </c>
      <c r="D30" s="708">
        <v>13927</v>
      </c>
      <c r="E30" s="709">
        <v>15535</v>
      </c>
      <c r="F30" s="690"/>
    </row>
    <row r="31" spans="1:6" x14ac:dyDescent="0.2">
      <c r="A31" s="706" t="s">
        <v>269</v>
      </c>
      <c r="B31" s="707" t="s">
        <v>275</v>
      </c>
      <c r="C31" s="708">
        <v>188</v>
      </c>
      <c r="D31" s="708">
        <v>188</v>
      </c>
      <c r="E31" s="709">
        <v>254</v>
      </c>
      <c r="F31" s="690"/>
    </row>
    <row r="32" spans="1:6" ht="13.5" thickBot="1" x14ac:dyDescent="0.25">
      <c r="A32" s="711" t="s">
        <v>270</v>
      </c>
      <c r="B32" s="712" t="s">
        <v>276</v>
      </c>
      <c r="C32" s="715">
        <v>500</v>
      </c>
      <c r="D32" s="715">
        <v>500</v>
      </c>
      <c r="E32" s="716">
        <v>2156</v>
      </c>
      <c r="F32" s="690"/>
    </row>
    <row r="33" spans="1:6" ht="11.25" customHeight="1" thickBot="1" x14ac:dyDescent="0.25">
      <c r="A33" s="698" t="s">
        <v>98</v>
      </c>
      <c r="B33" s="699" t="s">
        <v>277</v>
      </c>
      <c r="C33" s="700">
        <f>SUM(C34:C43)</f>
        <v>97221</v>
      </c>
      <c r="D33" s="700">
        <f>SUM(D34:D43)</f>
        <v>91878</v>
      </c>
      <c r="E33" s="701">
        <f>SUM(E34:E43)</f>
        <v>99974</v>
      </c>
      <c r="F33" s="690"/>
    </row>
    <row r="34" spans="1:6" x14ac:dyDescent="0.2">
      <c r="A34" s="702" t="s">
        <v>149</v>
      </c>
      <c r="B34" s="703" t="s">
        <v>280</v>
      </c>
      <c r="C34" s="704"/>
      <c r="D34" s="704"/>
      <c r="E34" s="705"/>
      <c r="F34" s="690"/>
    </row>
    <row r="35" spans="1:6" x14ac:dyDescent="0.2">
      <c r="A35" s="706" t="s">
        <v>150</v>
      </c>
      <c r="B35" s="707" t="s">
        <v>281</v>
      </c>
      <c r="C35" s="708">
        <v>4735</v>
      </c>
      <c r="D35" s="708">
        <v>4735</v>
      </c>
      <c r="E35" s="709">
        <v>4230</v>
      </c>
      <c r="F35" s="690"/>
    </row>
    <row r="36" spans="1:6" x14ac:dyDescent="0.2">
      <c r="A36" s="706" t="s">
        <v>151</v>
      </c>
      <c r="B36" s="707" t="s">
        <v>282</v>
      </c>
      <c r="C36" s="708">
        <v>600</v>
      </c>
      <c r="D36" s="708">
        <v>600</v>
      </c>
      <c r="E36" s="709">
        <v>300</v>
      </c>
      <c r="F36" s="690"/>
    </row>
    <row r="37" spans="1:6" x14ac:dyDescent="0.2">
      <c r="A37" s="706" t="s">
        <v>193</v>
      </c>
      <c r="B37" s="707" t="s">
        <v>283</v>
      </c>
      <c r="C37" s="708">
        <v>5700</v>
      </c>
      <c r="D37" s="708">
        <v>5700</v>
      </c>
      <c r="E37" s="709">
        <v>6200</v>
      </c>
      <c r="F37" s="690"/>
    </row>
    <row r="38" spans="1:6" x14ac:dyDescent="0.2">
      <c r="A38" s="706" t="s">
        <v>194</v>
      </c>
      <c r="B38" s="707" t="s">
        <v>284</v>
      </c>
      <c r="C38" s="708">
        <v>83186</v>
      </c>
      <c r="D38" s="708">
        <v>76186</v>
      </c>
      <c r="E38" s="709">
        <v>87744</v>
      </c>
      <c r="F38" s="690"/>
    </row>
    <row r="39" spans="1:6" x14ac:dyDescent="0.2">
      <c r="A39" s="706" t="s">
        <v>195</v>
      </c>
      <c r="B39" s="707" t="s">
        <v>285</v>
      </c>
      <c r="C39" s="708"/>
      <c r="D39" s="708"/>
      <c r="E39" s="709"/>
      <c r="F39" s="690"/>
    </row>
    <row r="40" spans="1:6" x14ac:dyDescent="0.2">
      <c r="A40" s="706" t="s">
        <v>196</v>
      </c>
      <c r="B40" s="707" t="s">
        <v>286</v>
      </c>
      <c r="C40" s="708"/>
      <c r="D40" s="708">
        <v>1657</v>
      </c>
      <c r="E40" s="709"/>
      <c r="F40" s="690"/>
    </row>
    <row r="41" spans="1:6" x14ac:dyDescent="0.2">
      <c r="A41" s="706" t="s">
        <v>197</v>
      </c>
      <c r="B41" s="707" t="s">
        <v>287</v>
      </c>
      <c r="C41" s="708">
        <v>3000</v>
      </c>
      <c r="D41" s="708">
        <v>3000</v>
      </c>
      <c r="E41" s="709">
        <v>1500</v>
      </c>
      <c r="F41" s="690"/>
    </row>
    <row r="42" spans="1:6" x14ac:dyDescent="0.2">
      <c r="A42" s="706" t="s">
        <v>278</v>
      </c>
      <c r="B42" s="707" t="s">
        <v>288</v>
      </c>
      <c r="C42" s="721"/>
      <c r="D42" s="721"/>
      <c r="E42" s="722"/>
      <c r="F42" s="690"/>
    </row>
    <row r="43" spans="1:6" ht="13.5" thickBot="1" x14ac:dyDescent="0.25">
      <c r="A43" s="711" t="s">
        <v>279</v>
      </c>
      <c r="B43" s="712" t="s">
        <v>289</v>
      </c>
      <c r="C43" s="723"/>
      <c r="D43" s="723"/>
      <c r="E43" s="724"/>
      <c r="F43" s="690"/>
    </row>
    <row r="44" spans="1:6" ht="10.5" customHeight="1" thickBot="1" x14ac:dyDescent="0.25">
      <c r="A44" s="698" t="s">
        <v>99</v>
      </c>
      <c r="B44" s="699" t="s">
        <v>290</v>
      </c>
      <c r="C44" s="700">
        <f>SUM(C45:C49)</f>
        <v>6131</v>
      </c>
      <c r="D44" s="700">
        <f>SUM(D45:D49)</f>
        <v>10534</v>
      </c>
      <c r="E44" s="701">
        <f>SUM(E45:E49)</f>
        <v>0</v>
      </c>
      <c r="F44" s="690"/>
    </row>
    <row r="45" spans="1:6" x14ac:dyDescent="0.2">
      <c r="A45" s="702" t="s">
        <v>152</v>
      </c>
      <c r="B45" s="703" t="s">
        <v>294</v>
      </c>
      <c r="C45" s="725"/>
      <c r="D45" s="725"/>
      <c r="E45" s="726"/>
      <c r="F45" s="690"/>
    </row>
    <row r="46" spans="1:6" x14ac:dyDescent="0.2">
      <c r="A46" s="706" t="s">
        <v>153</v>
      </c>
      <c r="B46" s="707" t="s">
        <v>295</v>
      </c>
      <c r="C46" s="721"/>
      <c r="D46" s="721">
        <v>903</v>
      </c>
      <c r="E46" s="722"/>
      <c r="F46" s="690"/>
    </row>
    <row r="47" spans="1:6" x14ac:dyDescent="0.2">
      <c r="A47" s="706" t="s">
        <v>291</v>
      </c>
      <c r="B47" s="707" t="s">
        <v>296</v>
      </c>
      <c r="C47" s="721">
        <v>200</v>
      </c>
      <c r="D47" s="721">
        <v>3700</v>
      </c>
      <c r="E47" s="722"/>
      <c r="F47" s="690"/>
    </row>
    <row r="48" spans="1:6" x14ac:dyDescent="0.2">
      <c r="A48" s="706" t="s">
        <v>292</v>
      </c>
      <c r="B48" s="707" t="s">
        <v>487</v>
      </c>
      <c r="C48" s="721">
        <v>5931</v>
      </c>
      <c r="D48" s="721">
        <v>5931</v>
      </c>
      <c r="E48" s="722"/>
      <c r="F48" s="690"/>
    </row>
    <row r="49" spans="1:6" ht="13.5" thickBot="1" x14ac:dyDescent="0.25">
      <c r="A49" s="711" t="s">
        <v>293</v>
      </c>
      <c r="B49" s="712" t="s">
        <v>298</v>
      </c>
      <c r="C49" s="723"/>
      <c r="D49" s="723"/>
      <c r="E49" s="724"/>
      <c r="F49" s="690"/>
    </row>
    <row r="50" spans="1:6" ht="9" customHeight="1" thickBot="1" x14ac:dyDescent="0.25">
      <c r="A50" s="698" t="s">
        <v>198</v>
      </c>
      <c r="B50" s="699" t="s">
        <v>299</v>
      </c>
      <c r="C50" s="700">
        <f>SUM(C51:C53)</f>
        <v>0</v>
      </c>
      <c r="D50" s="700">
        <f>SUM(D51:D53)</f>
        <v>650</v>
      </c>
      <c r="E50" s="701">
        <f>SUM(E51:E53)</f>
        <v>0</v>
      </c>
      <c r="F50" s="690"/>
    </row>
    <row r="51" spans="1:6" x14ac:dyDescent="0.2">
      <c r="A51" s="702" t="s">
        <v>154</v>
      </c>
      <c r="B51" s="703" t="s">
        <v>300</v>
      </c>
      <c r="C51" s="704"/>
      <c r="D51" s="704"/>
      <c r="E51" s="705"/>
      <c r="F51" s="690"/>
    </row>
    <row r="52" spans="1:6" x14ac:dyDescent="0.2">
      <c r="A52" s="706" t="s">
        <v>155</v>
      </c>
      <c r="B52" s="707" t="s">
        <v>477</v>
      </c>
      <c r="C52" s="708"/>
      <c r="D52" s="708"/>
      <c r="E52" s="709"/>
      <c r="F52" s="690"/>
    </row>
    <row r="53" spans="1:6" x14ac:dyDescent="0.2">
      <c r="A53" s="706" t="s">
        <v>303</v>
      </c>
      <c r="B53" s="707" t="s">
        <v>301</v>
      </c>
      <c r="C53" s="708"/>
      <c r="D53" s="708">
        <v>650</v>
      </c>
      <c r="E53" s="709"/>
      <c r="F53" s="690"/>
    </row>
    <row r="54" spans="1:6" ht="13.5" thickBot="1" x14ac:dyDescent="0.25">
      <c r="A54" s="711" t="s">
        <v>304</v>
      </c>
      <c r="B54" s="712" t="s">
        <v>302</v>
      </c>
      <c r="C54" s="715"/>
      <c r="D54" s="715"/>
      <c r="E54" s="716"/>
      <c r="F54" s="690"/>
    </row>
    <row r="55" spans="1:6" ht="12" customHeight="1" thickBot="1" x14ac:dyDescent="0.25">
      <c r="A55" s="698" t="s">
        <v>101</v>
      </c>
      <c r="B55" s="714" t="s">
        <v>305</v>
      </c>
      <c r="C55" s="700">
        <f>SUM(C56:C58)</f>
        <v>0</v>
      </c>
      <c r="D55" s="700">
        <f>SUM(D56:D58)</f>
        <v>0</v>
      </c>
      <c r="E55" s="701">
        <f>SUM(E56:E58)</f>
        <v>0</v>
      </c>
      <c r="F55" s="690"/>
    </row>
    <row r="56" spans="1:6" x14ac:dyDescent="0.2">
      <c r="A56" s="706" t="s">
        <v>199</v>
      </c>
      <c r="B56" s="703" t="s">
        <v>307</v>
      </c>
      <c r="C56" s="721"/>
      <c r="D56" s="721"/>
      <c r="E56" s="722"/>
      <c r="F56" s="690"/>
    </row>
    <row r="57" spans="1:6" x14ac:dyDescent="0.2">
      <c r="A57" s="706" t="s">
        <v>200</v>
      </c>
      <c r="B57" s="707" t="s">
        <v>478</v>
      </c>
      <c r="C57" s="721"/>
      <c r="D57" s="721"/>
      <c r="E57" s="722"/>
      <c r="F57" s="690"/>
    </row>
    <row r="58" spans="1:6" x14ac:dyDescent="0.2">
      <c r="A58" s="706" t="s">
        <v>225</v>
      </c>
      <c r="B58" s="707" t="s">
        <v>308</v>
      </c>
      <c r="C58" s="721"/>
      <c r="D58" s="721"/>
      <c r="E58" s="722"/>
      <c r="F58" s="690"/>
    </row>
    <row r="59" spans="1:6" ht="13.5" thickBot="1" x14ac:dyDescent="0.25">
      <c r="A59" s="706" t="s">
        <v>306</v>
      </c>
      <c r="B59" s="712" t="s">
        <v>309</v>
      </c>
      <c r="C59" s="721"/>
      <c r="D59" s="721"/>
      <c r="E59" s="722"/>
      <c r="F59" s="690"/>
    </row>
    <row r="60" spans="1:6" ht="12" customHeight="1" thickBot="1" x14ac:dyDescent="0.25">
      <c r="A60" s="698" t="s">
        <v>102</v>
      </c>
      <c r="B60" s="699" t="s">
        <v>310</v>
      </c>
      <c r="C60" s="717">
        <f>+C5+C12+C19+C26+C33+C44+C50+C55</f>
        <v>459766</v>
      </c>
      <c r="D60" s="717">
        <f>+D5+D12+D19+D26+D33+D44+D50+D55</f>
        <v>519510</v>
      </c>
      <c r="E60" s="718">
        <f>+E5+E12+E19+E26+E33+E44+E50+E55</f>
        <v>537628</v>
      </c>
      <c r="F60" s="690"/>
    </row>
    <row r="61" spans="1:6" ht="11.25" customHeight="1" thickBot="1" x14ac:dyDescent="0.25">
      <c r="A61" s="727" t="s">
        <v>311</v>
      </c>
      <c r="B61" s="714" t="s">
        <v>312</v>
      </c>
      <c r="C61" s="700">
        <f>SUM(C62:C64)</f>
        <v>0</v>
      </c>
      <c r="D61" s="700">
        <f>SUM(D62:D64)</f>
        <v>0</v>
      </c>
      <c r="E61" s="701">
        <f>SUM(E62:E64)</f>
        <v>0</v>
      </c>
      <c r="F61" s="690"/>
    </row>
    <row r="62" spans="1:6" x14ac:dyDescent="0.2">
      <c r="A62" s="706" t="s">
        <v>345</v>
      </c>
      <c r="B62" s="703" t="s">
        <v>313</v>
      </c>
      <c r="C62" s="721"/>
      <c r="D62" s="721"/>
      <c r="E62" s="722"/>
      <c r="F62" s="690"/>
    </row>
    <row r="63" spans="1:6" x14ac:dyDescent="0.2">
      <c r="A63" s="706" t="s">
        <v>354</v>
      </c>
      <c r="B63" s="707" t="s">
        <v>314</v>
      </c>
      <c r="C63" s="721"/>
      <c r="D63" s="721"/>
      <c r="E63" s="722"/>
      <c r="F63" s="690"/>
    </row>
    <row r="64" spans="1:6" ht="13.5" thickBot="1" x14ac:dyDescent="0.25">
      <c r="A64" s="706" t="s">
        <v>355</v>
      </c>
      <c r="B64" s="728" t="s">
        <v>668</v>
      </c>
      <c r="C64" s="721"/>
      <c r="D64" s="721"/>
      <c r="E64" s="722"/>
      <c r="F64" s="690"/>
    </row>
    <row r="65" spans="1:6" ht="11.25" customHeight="1" thickBot="1" x14ac:dyDescent="0.25">
      <c r="A65" s="727" t="s">
        <v>316</v>
      </c>
      <c r="B65" s="714" t="s">
        <v>317</v>
      </c>
      <c r="C65" s="700">
        <f>SUM(C66:C69)</f>
        <v>0</v>
      </c>
      <c r="D65" s="700">
        <f>SUM(D66:D69)</f>
        <v>0</v>
      </c>
      <c r="E65" s="701">
        <f>SUM(E66:E69)</f>
        <v>0</v>
      </c>
      <c r="F65" s="690"/>
    </row>
    <row r="66" spans="1:6" x14ac:dyDescent="0.2">
      <c r="A66" s="706" t="s">
        <v>177</v>
      </c>
      <c r="B66" s="703" t="s">
        <v>318</v>
      </c>
      <c r="C66" s="721"/>
      <c r="D66" s="721"/>
      <c r="E66" s="722"/>
      <c r="F66" s="690"/>
    </row>
    <row r="67" spans="1:6" x14ac:dyDescent="0.2">
      <c r="A67" s="706" t="s">
        <v>178</v>
      </c>
      <c r="B67" s="707" t="s">
        <v>319</v>
      </c>
      <c r="C67" s="721"/>
      <c r="D67" s="721"/>
      <c r="E67" s="722"/>
      <c r="F67" s="690"/>
    </row>
    <row r="68" spans="1:6" x14ac:dyDescent="0.2">
      <c r="A68" s="706" t="s">
        <v>346</v>
      </c>
      <c r="B68" s="707" t="s">
        <v>320</v>
      </c>
      <c r="C68" s="721"/>
      <c r="D68" s="721"/>
      <c r="E68" s="722"/>
      <c r="F68" s="690"/>
    </row>
    <row r="69" spans="1:6" ht="13.5" thickBot="1" x14ac:dyDescent="0.25">
      <c r="A69" s="706" t="s">
        <v>347</v>
      </c>
      <c r="B69" s="712" t="s">
        <v>321</v>
      </c>
      <c r="C69" s="721"/>
      <c r="D69" s="721"/>
      <c r="E69" s="722"/>
      <c r="F69" s="690"/>
    </row>
    <row r="70" spans="1:6" ht="11.25" customHeight="1" thickBot="1" x14ac:dyDescent="0.25">
      <c r="A70" s="727" t="s">
        <v>322</v>
      </c>
      <c r="B70" s="714" t="s">
        <v>323</v>
      </c>
      <c r="C70" s="700">
        <f>SUM(C71:C72)</f>
        <v>101350</v>
      </c>
      <c r="D70" s="700">
        <f>SUM(D71:D72)</f>
        <v>125117</v>
      </c>
      <c r="E70" s="701">
        <f>SUM(E71:E72)</f>
        <v>115000</v>
      </c>
      <c r="F70" s="690"/>
    </row>
    <row r="71" spans="1:6" x14ac:dyDescent="0.2">
      <c r="A71" s="706" t="s">
        <v>348</v>
      </c>
      <c r="B71" s="703" t="s">
        <v>324</v>
      </c>
      <c r="C71" s="721">
        <v>101350</v>
      </c>
      <c r="D71" s="721">
        <v>125117</v>
      </c>
      <c r="E71" s="722">
        <v>115000</v>
      </c>
      <c r="F71" s="690"/>
    </row>
    <row r="72" spans="1:6" ht="13.5" thickBot="1" x14ac:dyDescent="0.25">
      <c r="A72" s="706" t="s">
        <v>349</v>
      </c>
      <c r="B72" s="712" t="s">
        <v>325</v>
      </c>
      <c r="C72" s="721"/>
      <c r="D72" s="721"/>
      <c r="E72" s="722"/>
      <c r="F72" s="690"/>
    </row>
    <row r="73" spans="1:6" ht="11.25" customHeight="1" thickBot="1" x14ac:dyDescent="0.25">
      <c r="A73" s="727" t="s">
        <v>326</v>
      </c>
      <c r="B73" s="714" t="s">
        <v>327</v>
      </c>
      <c r="C73" s="700">
        <f>SUM(C74:C76)</f>
        <v>0</v>
      </c>
      <c r="D73" s="700">
        <f>SUM(D74:D76)</f>
        <v>0</v>
      </c>
      <c r="E73" s="701">
        <f>SUM(E74:E76)</f>
        <v>0</v>
      </c>
      <c r="F73" s="690"/>
    </row>
    <row r="74" spans="1:6" x14ac:dyDescent="0.2">
      <c r="A74" s="706" t="s">
        <v>350</v>
      </c>
      <c r="B74" s="703" t="s">
        <v>328</v>
      </c>
      <c r="C74" s="721"/>
      <c r="D74" s="721"/>
      <c r="E74" s="722"/>
      <c r="F74" s="690"/>
    </row>
    <row r="75" spans="1:6" x14ac:dyDescent="0.2">
      <c r="A75" s="706" t="s">
        <v>351</v>
      </c>
      <c r="B75" s="707" t="s">
        <v>329</v>
      </c>
      <c r="C75" s="721"/>
      <c r="D75" s="721"/>
      <c r="E75" s="722"/>
      <c r="F75" s="690"/>
    </row>
    <row r="76" spans="1:6" ht="13.5" thickBot="1" x14ac:dyDescent="0.25">
      <c r="A76" s="706" t="s">
        <v>352</v>
      </c>
      <c r="B76" s="712" t="s">
        <v>330</v>
      </c>
      <c r="C76" s="721"/>
      <c r="D76" s="721"/>
      <c r="E76" s="722"/>
      <c r="F76" s="690"/>
    </row>
    <row r="77" spans="1:6" ht="13.5" thickBot="1" x14ac:dyDescent="0.25">
      <c r="A77" s="727" t="s">
        <v>331</v>
      </c>
      <c r="B77" s="714" t="s">
        <v>353</v>
      </c>
      <c r="C77" s="700">
        <f>SUM(C78:C81)</f>
        <v>0</v>
      </c>
      <c r="D77" s="700">
        <f>SUM(D78:D81)</f>
        <v>0</v>
      </c>
      <c r="E77" s="701">
        <f>SUM(E78:E81)</f>
        <v>0</v>
      </c>
      <c r="F77" s="690"/>
    </row>
    <row r="78" spans="1:6" x14ac:dyDescent="0.2">
      <c r="A78" s="729" t="s">
        <v>332</v>
      </c>
      <c r="B78" s="703" t="s">
        <v>333</v>
      </c>
      <c r="C78" s="721"/>
      <c r="D78" s="721"/>
      <c r="E78" s="722"/>
      <c r="F78" s="690"/>
    </row>
    <row r="79" spans="1:6" x14ac:dyDescent="0.2">
      <c r="A79" s="730" t="s">
        <v>334</v>
      </c>
      <c r="B79" s="707" t="s">
        <v>335</v>
      </c>
      <c r="C79" s="721"/>
      <c r="D79" s="721"/>
      <c r="E79" s="722"/>
      <c r="F79" s="690"/>
    </row>
    <row r="80" spans="1:6" x14ac:dyDescent="0.2">
      <c r="A80" s="730" t="s">
        <v>336</v>
      </c>
      <c r="B80" s="707" t="s">
        <v>337</v>
      </c>
      <c r="C80" s="721"/>
      <c r="D80" s="721"/>
      <c r="E80" s="722"/>
      <c r="F80" s="690"/>
    </row>
    <row r="81" spans="1:6" ht="13.5" thickBot="1" x14ac:dyDescent="0.25">
      <c r="A81" s="731" t="s">
        <v>338</v>
      </c>
      <c r="B81" s="712" t="s">
        <v>339</v>
      </c>
      <c r="C81" s="721"/>
      <c r="D81" s="721"/>
      <c r="E81" s="722"/>
      <c r="F81" s="690"/>
    </row>
    <row r="82" spans="1:6" ht="13.5" thickBot="1" x14ac:dyDescent="0.25">
      <c r="A82" s="727" t="s">
        <v>340</v>
      </c>
      <c r="B82" s="714" t="s">
        <v>341</v>
      </c>
      <c r="C82" s="732"/>
      <c r="D82" s="732"/>
      <c r="E82" s="733"/>
      <c r="F82" s="690"/>
    </row>
    <row r="83" spans="1:6" ht="13.5" thickBot="1" x14ac:dyDescent="0.25">
      <c r="A83" s="727" t="s">
        <v>342</v>
      </c>
      <c r="B83" s="734" t="s">
        <v>343</v>
      </c>
      <c r="C83" s="717">
        <f>+C61+C65+C70+C73+C77+C82</f>
        <v>101350</v>
      </c>
      <c r="D83" s="717">
        <f>+D61+D65+D70+D73+D77+D82</f>
        <v>125117</v>
      </c>
      <c r="E83" s="718">
        <f>+E61+E65+E70+E73+E77+E82</f>
        <v>115000</v>
      </c>
      <c r="F83" s="690"/>
    </row>
    <row r="84" spans="1:6" ht="13.5" thickBot="1" x14ac:dyDescent="0.25">
      <c r="A84" s="735" t="s">
        <v>356</v>
      </c>
      <c r="B84" s="736" t="s">
        <v>344</v>
      </c>
      <c r="C84" s="717">
        <f>+C60+C83</f>
        <v>561116</v>
      </c>
      <c r="D84" s="717">
        <f>+D60+D83</f>
        <v>644627</v>
      </c>
      <c r="E84" s="718">
        <f>+E60+E83</f>
        <v>652628</v>
      </c>
      <c r="F84" s="690"/>
    </row>
    <row r="85" spans="1:6" x14ac:dyDescent="0.2">
      <c r="A85" s="737"/>
      <c r="B85" s="738"/>
      <c r="C85" s="739"/>
      <c r="D85" s="740"/>
      <c r="E85" s="741"/>
      <c r="F85" s="690"/>
    </row>
    <row r="86" spans="1:6" x14ac:dyDescent="0.2">
      <c r="A86" s="1044" t="s">
        <v>122</v>
      </c>
      <c r="B86" s="1044"/>
      <c r="C86" s="1044"/>
      <c r="D86" s="1044"/>
      <c r="E86" s="1044"/>
      <c r="F86" s="690"/>
    </row>
    <row r="87" spans="1:6" ht="13.5" thickBot="1" x14ac:dyDescent="0.25">
      <c r="A87" s="1046"/>
      <c r="B87" s="1046"/>
      <c r="C87" s="691"/>
      <c r="D87" s="692"/>
      <c r="E87" s="693" t="s">
        <v>224</v>
      </c>
      <c r="F87" s="690"/>
    </row>
    <row r="88" spans="1:6" ht="21.75" thickBot="1" x14ac:dyDescent="0.25">
      <c r="A88" s="694" t="s">
        <v>612</v>
      </c>
      <c r="B88" s="695" t="s">
        <v>123</v>
      </c>
      <c r="C88" s="695" t="s">
        <v>666</v>
      </c>
      <c r="D88" s="696" t="s">
        <v>667</v>
      </c>
      <c r="E88" s="697" t="s">
        <v>246</v>
      </c>
      <c r="F88" s="690"/>
    </row>
    <row r="89" spans="1:6" ht="13.5" thickBot="1" x14ac:dyDescent="0.25">
      <c r="A89" s="694">
        <v>1</v>
      </c>
      <c r="B89" s="695">
        <v>2</v>
      </c>
      <c r="C89" s="695">
        <v>3</v>
      </c>
      <c r="D89" s="695">
        <v>4</v>
      </c>
      <c r="E89" s="742">
        <v>5</v>
      </c>
      <c r="F89" s="690"/>
    </row>
    <row r="90" spans="1:6" ht="13.5" thickBot="1" x14ac:dyDescent="0.25">
      <c r="A90" s="743" t="s">
        <v>94</v>
      </c>
      <c r="B90" s="744" t="s">
        <v>746</v>
      </c>
      <c r="C90" s="745">
        <f>SUM(C91:C95)</f>
        <v>478450</v>
      </c>
      <c r="D90" s="746">
        <f>+D91+D92+D93+D94+D95</f>
        <v>529222</v>
      </c>
      <c r="E90" s="747">
        <f>+E91+E92+E93+E94+E95</f>
        <v>517836</v>
      </c>
      <c r="F90" s="690"/>
    </row>
    <row r="91" spans="1:6" x14ac:dyDescent="0.2">
      <c r="A91" s="748" t="s">
        <v>156</v>
      </c>
      <c r="B91" s="749" t="s">
        <v>124</v>
      </c>
      <c r="C91" s="750">
        <v>202752</v>
      </c>
      <c r="D91" s="751">
        <v>163245</v>
      </c>
      <c r="E91" s="752">
        <v>167319</v>
      </c>
      <c r="F91" s="690"/>
    </row>
    <row r="92" spans="1:6" x14ac:dyDescent="0.2">
      <c r="A92" s="706" t="s">
        <v>157</v>
      </c>
      <c r="B92" s="753" t="s">
        <v>201</v>
      </c>
      <c r="C92" s="754">
        <v>53871</v>
      </c>
      <c r="D92" s="708">
        <v>42681</v>
      </c>
      <c r="E92" s="709">
        <v>45319</v>
      </c>
      <c r="F92" s="690"/>
    </row>
    <row r="93" spans="1:6" x14ac:dyDescent="0.2">
      <c r="A93" s="706" t="s">
        <v>158</v>
      </c>
      <c r="B93" s="753" t="s">
        <v>175</v>
      </c>
      <c r="C93" s="755">
        <v>184311</v>
      </c>
      <c r="D93" s="715">
        <v>181350</v>
      </c>
      <c r="E93" s="716">
        <v>185409</v>
      </c>
      <c r="F93" s="690"/>
    </row>
    <row r="94" spans="1:6" x14ac:dyDescent="0.2">
      <c r="A94" s="706" t="s">
        <v>159</v>
      </c>
      <c r="B94" s="756" t="s">
        <v>202</v>
      </c>
      <c r="C94" s="755">
        <v>11425</v>
      </c>
      <c r="D94" s="715">
        <v>20016</v>
      </c>
      <c r="E94" s="716">
        <v>8046</v>
      </c>
      <c r="F94" s="690"/>
    </row>
    <row r="95" spans="1:6" x14ac:dyDescent="0.2">
      <c r="A95" s="706" t="s">
        <v>167</v>
      </c>
      <c r="B95" s="757" t="s">
        <v>203</v>
      </c>
      <c r="C95" s="755">
        <v>26091</v>
      </c>
      <c r="D95" s="715">
        <v>121930</v>
      </c>
      <c r="E95" s="716">
        <v>111743</v>
      </c>
      <c r="F95" s="690"/>
    </row>
    <row r="96" spans="1:6" x14ac:dyDescent="0.2">
      <c r="A96" s="706" t="s">
        <v>160</v>
      </c>
      <c r="B96" s="753" t="s">
        <v>360</v>
      </c>
      <c r="C96" s="755"/>
      <c r="D96" s="715">
        <v>966</v>
      </c>
      <c r="E96" s="716"/>
      <c r="F96" s="690"/>
    </row>
    <row r="97" spans="1:6" x14ac:dyDescent="0.2">
      <c r="A97" s="706" t="s">
        <v>161</v>
      </c>
      <c r="B97" s="758" t="s">
        <v>361</v>
      </c>
      <c r="C97" s="755"/>
      <c r="D97" s="715"/>
      <c r="E97" s="716"/>
      <c r="F97" s="690"/>
    </row>
    <row r="98" spans="1:6" x14ac:dyDescent="0.2">
      <c r="A98" s="706" t="s">
        <v>168</v>
      </c>
      <c r="B98" s="759" t="s">
        <v>362</v>
      </c>
      <c r="C98" s="755"/>
      <c r="D98" s="715"/>
      <c r="E98" s="716"/>
      <c r="F98" s="690"/>
    </row>
    <row r="99" spans="1:6" x14ac:dyDescent="0.2">
      <c r="A99" s="706" t="s">
        <v>169</v>
      </c>
      <c r="B99" s="759" t="s">
        <v>363</v>
      </c>
      <c r="C99" s="755"/>
      <c r="D99" s="715"/>
      <c r="E99" s="716"/>
      <c r="F99" s="690"/>
    </row>
    <row r="100" spans="1:6" x14ac:dyDescent="0.2">
      <c r="A100" s="706" t="s">
        <v>170</v>
      </c>
      <c r="B100" s="758" t="s">
        <v>364</v>
      </c>
      <c r="C100" s="755">
        <v>22891</v>
      </c>
      <c r="D100" s="715">
        <v>112964</v>
      </c>
      <c r="E100" s="716">
        <v>108543</v>
      </c>
      <c r="F100" s="690"/>
    </row>
    <row r="101" spans="1:6" x14ac:dyDescent="0.2">
      <c r="A101" s="706" t="s">
        <v>171</v>
      </c>
      <c r="B101" s="758" t="s">
        <v>365</v>
      </c>
      <c r="C101" s="755"/>
      <c r="D101" s="715"/>
      <c r="E101" s="716"/>
      <c r="F101" s="690"/>
    </row>
    <row r="102" spans="1:6" x14ac:dyDescent="0.2">
      <c r="A102" s="706" t="s">
        <v>173</v>
      </c>
      <c r="B102" s="759" t="s">
        <v>366</v>
      </c>
      <c r="C102" s="755"/>
      <c r="D102" s="715"/>
      <c r="E102" s="716"/>
      <c r="F102" s="690"/>
    </row>
    <row r="103" spans="1:6" x14ac:dyDescent="0.2">
      <c r="A103" s="760" t="s">
        <v>204</v>
      </c>
      <c r="B103" s="761" t="s">
        <v>367</v>
      </c>
      <c r="C103" s="755"/>
      <c r="D103" s="715"/>
      <c r="E103" s="716"/>
      <c r="F103" s="690"/>
    </row>
    <row r="104" spans="1:6" x14ac:dyDescent="0.2">
      <c r="A104" s="706" t="s">
        <v>357</v>
      </c>
      <c r="B104" s="761" t="s">
        <v>368</v>
      </c>
      <c r="C104" s="755"/>
      <c r="D104" s="715"/>
      <c r="E104" s="716"/>
      <c r="F104" s="690"/>
    </row>
    <row r="105" spans="1:6" ht="13.5" thickBot="1" x14ac:dyDescent="0.25">
      <c r="A105" s="762" t="s">
        <v>358</v>
      </c>
      <c r="B105" s="763" t="s">
        <v>369</v>
      </c>
      <c r="C105" s="764">
        <v>3200</v>
      </c>
      <c r="D105" s="765">
        <v>8000</v>
      </c>
      <c r="E105" s="766">
        <v>3200</v>
      </c>
      <c r="F105" s="690"/>
    </row>
    <row r="106" spans="1:6" ht="13.5" thickBot="1" x14ac:dyDescent="0.25">
      <c r="A106" s="698" t="s">
        <v>95</v>
      </c>
      <c r="B106" s="767" t="s">
        <v>747</v>
      </c>
      <c r="C106" s="768">
        <f>+C107+C109+C111</f>
        <v>46189</v>
      </c>
      <c r="D106" s="700">
        <f>+D107+D109+D111</f>
        <v>84379</v>
      </c>
      <c r="E106" s="701">
        <f>+E107+E109+E111</f>
        <v>52200</v>
      </c>
      <c r="F106" s="690"/>
    </row>
    <row r="107" spans="1:6" x14ac:dyDescent="0.2">
      <c r="A107" s="702" t="s">
        <v>162</v>
      </c>
      <c r="B107" s="753" t="s">
        <v>223</v>
      </c>
      <c r="C107" s="769">
        <v>4254</v>
      </c>
      <c r="D107" s="704">
        <v>31889</v>
      </c>
      <c r="E107" s="705">
        <v>7588</v>
      </c>
      <c r="F107" s="690"/>
    </row>
    <row r="108" spans="1:6" x14ac:dyDescent="0.2">
      <c r="A108" s="702" t="s">
        <v>163</v>
      </c>
      <c r="B108" s="770" t="s">
        <v>374</v>
      </c>
      <c r="C108" s="769"/>
      <c r="D108" s="704"/>
      <c r="E108" s="705"/>
      <c r="F108" s="690"/>
    </row>
    <row r="109" spans="1:6" x14ac:dyDescent="0.2">
      <c r="A109" s="702" t="s">
        <v>164</v>
      </c>
      <c r="B109" s="770" t="s">
        <v>205</v>
      </c>
      <c r="C109" s="754">
        <v>40735</v>
      </c>
      <c r="D109" s="708">
        <v>51290</v>
      </c>
      <c r="E109" s="709">
        <v>43412</v>
      </c>
      <c r="F109" s="690"/>
    </row>
    <row r="110" spans="1:6" x14ac:dyDescent="0.2">
      <c r="A110" s="702" t="s">
        <v>165</v>
      </c>
      <c r="B110" s="770" t="s">
        <v>375</v>
      </c>
      <c r="C110" s="771"/>
      <c r="D110" s="708"/>
      <c r="E110" s="709">
        <v>17768</v>
      </c>
      <c r="F110" s="690"/>
    </row>
    <row r="111" spans="1:6" x14ac:dyDescent="0.2">
      <c r="A111" s="702" t="s">
        <v>166</v>
      </c>
      <c r="B111" s="712" t="s">
        <v>226</v>
      </c>
      <c r="C111" s="771">
        <v>1200</v>
      </c>
      <c r="D111" s="708">
        <v>1200</v>
      </c>
      <c r="E111" s="709">
        <v>1200</v>
      </c>
      <c r="F111" s="690"/>
    </row>
    <row r="112" spans="1:6" x14ac:dyDescent="0.2">
      <c r="A112" s="702" t="s">
        <v>172</v>
      </c>
      <c r="B112" s="772" t="s">
        <v>479</v>
      </c>
      <c r="C112" s="771"/>
      <c r="D112" s="708"/>
      <c r="E112" s="709"/>
      <c r="F112" s="690"/>
    </row>
    <row r="113" spans="1:6" x14ac:dyDescent="0.2">
      <c r="A113" s="702" t="s">
        <v>174</v>
      </c>
      <c r="B113" s="773" t="s">
        <v>380</v>
      </c>
      <c r="C113" s="771"/>
      <c r="D113" s="708"/>
      <c r="E113" s="709"/>
      <c r="F113" s="690"/>
    </row>
    <row r="114" spans="1:6" x14ac:dyDescent="0.2">
      <c r="A114" s="702" t="s">
        <v>206</v>
      </c>
      <c r="B114" s="759" t="s">
        <v>363</v>
      </c>
      <c r="C114" s="771"/>
      <c r="D114" s="708"/>
      <c r="E114" s="709"/>
      <c r="F114" s="690"/>
    </row>
    <row r="115" spans="1:6" x14ac:dyDescent="0.2">
      <c r="A115" s="702" t="s">
        <v>207</v>
      </c>
      <c r="B115" s="759" t="s">
        <v>379</v>
      </c>
      <c r="C115" s="771"/>
      <c r="D115" s="708"/>
      <c r="E115" s="709"/>
      <c r="F115" s="690"/>
    </row>
    <row r="116" spans="1:6" x14ac:dyDescent="0.2">
      <c r="A116" s="702" t="s">
        <v>208</v>
      </c>
      <c r="B116" s="759" t="s">
        <v>378</v>
      </c>
      <c r="C116" s="771"/>
      <c r="D116" s="708"/>
      <c r="E116" s="709"/>
      <c r="F116" s="690"/>
    </row>
    <row r="117" spans="1:6" x14ac:dyDescent="0.2">
      <c r="A117" s="702" t="s">
        <v>371</v>
      </c>
      <c r="B117" s="759" t="s">
        <v>366</v>
      </c>
      <c r="C117" s="771"/>
      <c r="D117" s="708"/>
      <c r="E117" s="709"/>
      <c r="F117" s="690"/>
    </row>
    <row r="118" spans="1:6" x14ac:dyDescent="0.2">
      <c r="A118" s="702" t="s">
        <v>372</v>
      </c>
      <c r="B118" s="759" t="s">
        <v>377</v>
      </c>
      <c r="C118" s="771"/>
      <c r="D118" s="708"/>
      <c r="E118" s="709"/>
      <c r="F118" s="690"/>
    </row>
    <row r="119" spans="1:6" ht="13.5" thickBot="1" x14ac:dyDescent="0.25">
      <c r="A119" s="760" t="s">
        <v>373</v>
      </c>
      <c r="B119" s="759" t="s">
        <v>376</v>
      </c>
      <c r="C119" s="774">
        <v>1200</v>
      </c>
      <c r="D119" s="715">
        <v>1200</v>
      </c>
      <c r="E119" s="716">
        <v>1200</v>
      </c>
      <c r="F119" s="690"/>
    </row>
    <row r="120" spans="1:6" ht="13.5" thickBot="1" x14ac:dyDescent="0.25">
      <c r="A120" s="698" t="s">
        <v>96</v>
      </c>
      <c r="B120" s="775" t="s">
        <v>381</v>
      </c>
      <c r="C120" s="768">
        <f>+C121+C122</f>
        <v>36477</v>
      </c>
      <c r="D120" s="700">
        <f>+D121+D122</f>
        <v>31026</v>
      </c>
      <c r="E120" s="701">
        <f>+E121+E122</f>
        <v>82592</v>
      </c>
      <c r="F120" s="690"/>
    </row>
    <row r="121" spans="1:6" x14ac:dyDescent="0.2">
      <c r="A121" s="702" t="s">
        <v>145</v>
      </c>
      <c r="B121" s="776" t="s">
        <v>133</v>
      </c>
      <c r="C121" s="769">
        <v>26535</v>
      </c>
      <c r="D121" s="704">
        <v>23619</v>
      </c>
      <c r="E121" s="705">
        <v>75185</v>
      </c>
      <c r="F121" s="690"/>
    </row>
    <row r="122" spans="1:6" ht="13.5" thickBot="1" x14ac:dyDescent="0.25">
      <c r="A122" s="711" t="s">
        <v>146</v>
      </c>
      <c r="B122" s="770" t="s">
        <v>134</v>
      </c>
      <c r="C122" s="755">
        <v>9942</v>
      </c>
      <c r="D122" s="715">
        <v>7407</v>
      </c>
      <c r="E122" s="716">
        <v>7407</v>
      </c>
      <c r="F122" s="690"/>
    </row>
    <row r="123" spans="1:6" ht="13.5" thickBot="1" x14ac:dyDescent="0.25">
      <c r="A123" s="698" t="s">
        <v>97</v>
      </c>
      <c r="B123" s="775" t="s">
        <v>382</v>
      </c>
      <c r="C123" s="768">
        <f>+C90+C106+C120</f>
        <v>561116</v>
      </c>
      <c r="D123" s="700">
        <f>+D90+D106+D120</f>
        <v>644627</v>
      </c>
      <c r="E123" s="701">
        <f>+E90+E106+E120</f>
        <v>652628</v>
      </c>
      <c r="F123" s="690"/>
    </row>
    <row r="124" spans="1:6" ht="13.5" thickBot="1" x14ac:dyDescent="0.25">
      <c r="A124" s="698" t="s">
        <v>98</v>
      </c>
      <c r="B124" s="775" t="s">
        <v>383</v>
      </c>
      <c r="C124" s="768">
        <f>+C125+C126+C127</f>
        <v>0</v>
      </c>
      <c r="D124" s="700">
        <f>+D125+D126+D127</f>
        <v>0</v>
      </c>
      <c r="E124" s="701">
        <f>+E125+E126+E127</f>
        <v>0</v>
      </c>
      <c r="F124" s="690"/>
    </row>
    <row r="125" spans="1:6" x14ac:dyDescent="0.2">
      <c r="A125" s="702" t="s">
        <v>149</v>
      </c>
      <c r="B125" s="776" t="s">
        <v>384</v>
      </c>
      <c r="C125" s="771"/>
      <c r="D125" s="708"/>
      <c r="E125" s="709"/>
      <c r="F125" s="690"/>
    </row>
    <row r="126" spans="1:6" x14ac:dyDescent="0.2">
      <c r="A126" s="702" t="s">
        <v>150</v>
      </c>
      <c r="B126" s="776" t="s">
        <v>385</v>
      </c>
      <c r="C126" s="771"/>
      <c r="D126" s="708"/>
      <c r="E126" s="709"/>
      <c r="F126" s="690"/>
    </row>
    <row r="127" spans="1:6" ht="13.5" thickBot="1" x14ac:dyDescent="0.25">
      <c r="A127" s="760" t="s">
        <v>151</v>
      </c>
      <c r="B127" s="777" t="s">
        <v>386</v>
      </c>
      <c r="C127" s="771"/>
      <c r="D127" s="708"/>
      <c r="E127" s="709"/>
      <c r="F127" s="690"/>
    </row>
    <row r="128" spans="1:6" ht="13.5" thickBot="1" x14ac:dyDescent="0.25">
      <c r="A128" s="698" t="s">
        <v>99</v>
      </c>
      <c r="B128" s="775" t="s">
        <v>443</v>
      </c>
      <c r="C128" s="768">
        <f>+C129+C130+C131+C132</f>
        <v>0</v>
      </c>
      <c r="D128" s="700">
        <f>+D129+D130+D131+D132</f>
        <v>0</v>
      </c>
      <c r="E128" s="701">
        <f>+E129+E130+E131+E132</f>
        <v>0</v>
      </c>
      <c r="F128" s="690"/>
    </row>
    <row r="129" spans="1:6" x14ac:dyDescent="0.2">
      <c r="A129" s="702" t="s">
        <v>152</v>
      </c>
      <c r="B129" s="776" t="s">
        <v>387</v>
      </c>
      <c r="C129" s="771"/>
      <c r="D129" s="708"/>
      <c r="E129" s="709"/>
      <c r="F129" s="690"/>
    </row>
    <row r="130" spans="1:6" x14ac:dyDescent="0.2">
      <c r="A130" s="702" t="s">
        <v>153</v>
      </c>
      <c r="B130" s="776" t="s">
        <v>388</v>
      </c>
      <c r="C130" s="771"/>
      <c r="D130" s="708"/>
      <c r="E130" s="709"/>
      <c r="F130" s="690"/>
    </row>
    <row r="131" spans="1:6" x14ac:dyDescent="0.2">
      <c r="A131" s="702" t="s">
        <v>291</v>
      </c>
      <c r="B131" s="776" t="s">
        <v>389</v>
      </c>
      <c r="C131" s="771"/>
      <c r="D131" s="708"/>
      <c r="E131" s="709"/>
      <c r="F131" s="690"/>
    </row>
    <row r="132" spans="1:6" ht="13.5" thickBot="1" x14ac:dyDescent="0.25">
      <c r="A132" s="760" t="s">
        <v>292</v>
      </c>
      <c r="B132" s="777" t="s">
        <v>390</v>
      </c>
      <c r="C132" s="771"/>
      <c r="D132" s="708"/>
      <c r="E132" s="709"/>
      <c r="F132" s="690"/>
    </row>
    <row r="133" spans="1:6" ht="13.5" thickBot="1" x14ac:dyDescent="0.25">
      <c r="A133" s="698" t="s">
        <v>100</v>
      </c>
      <c r="B133" s="775" t="s">
        <v>391</v>
      </c>
      <c r="C133" s="778">
        <f>+C134+C135+C136+C137</f>
        <v>0</v>
      </c>
      <c r="D133" s="717">
        <f>+D134+D135+D136+D137</f>
        <v>0</v>
      </c>
      <c r="E133" s="718">
        <f>+E134+E135+E136+E137</f>
        <v>0</v>
      </c>
      <c r="F133" s="690"/>
    </row>
    <row r="134" spans="1:6" x14ac:dyDescent="0.2">
      <c r="A134" s="702" t="s">
        <v>154</v>
      </c>
      <c r="B134" s="776" t="s">
        <v>392</v>
      </c>
      <c r="C134" s="771"/>
      <c r="D134" s="708"/>
      <c r="E134" s="709"/>
      <c r="F134" s="690"/>
    </row>
    <row r="135" spans="1:6" x14ac:dyDescent="0.2">
      <c r="A135" s="702" t="s">
        <v>155</v>
      </c>
      <c r="B135" s="776" t="s">
        <v>402</v>
      </c>
      <c r="C135" s="771"/>
      <c r="D135" s="708"/>
      <c r="E135" s="709"/>
      <c r="F135" s="690"/>
    </row>
    <row r="136" spans="1:6" x14ac:dyDescent="0.2">
      <c r="A136" s="702" t="s">
        <v>303</v>
      </c>
      <c r="B136" s="776" t="s">
        <v>393</v>
      </c>
      <c r="C136" s="771"/>
      <c r="D136" s="708"/>
      <c r="E136" s="709"/>
      <c r="F136" s="690"/>
    </row>
    <row r="137" spans="1:6" ht="13.5" thickBot="1" x14ac:dyDescent="0.25">
      <c r="A137" s="760" t="s">
        <v>304</v>
      </c>
      <c r="B137" s="777" t="s">
        <v>394</v>
      </c>
      <c r="C137" s="771"/>
      <c r="D137" s="708"/>
      <c r="E137" s="709"/>
      <c r="F137" s="690"/>
    </row>
    <row r="138" spans="1:6" ht="13.5" thickBot="1" x14ac:dyDescent="0.25">
      <c r="A138" s="698" t="s">
        <v>101</v>
      </c>
      <c r="B138" s="775" t="s">
        <v>395</v>
      </c>
      <c r="C138" s="779">
        <f>+C139+C140+C141+C142</f>
        <v>0</v>
      </c>
      <c r="D138" s="780">
        <f>+D139+D140+D141+D142</f>
        <v>0</v>
      </c>
      <c r="E138" s="781">
        <f>+E139+E140+E141+E142</f>
        <v>0</v>
      </c>
      <c r="F138" s="690"/>
    </row>
    <row r="139" spans="1:6" x14ac:dyDescent="0.2">
      <c r="A139" s="702" t="s">
        <v>199</v>
      </c>
      <c r="B139" s="776" t="s">
        <v>396</v>
      </c>
      <c r="C139" s="771"/>
      <c r="D139" s="708"/>
      <c r="E139" s="709"/>
      <c r="F139" s="690"/>
    </row>
    <row r="140" spans="1:6" x14ac:dyDescent="0.2">
      <c r="A140" s="702" t="s">
        <v>200</v>
      </c>
      <c r="B140" s="776" t="s">
        <v>397</v>
      </c>
      <c r="C140" s="771"/>
      <c r="D140" s="708"/>
      <c r="E140" s="709"/>
      <c r="F140" s="690"/>
    </row>
    <row r="141" spans="1:6" x14ac:dyDescent="0.2">
      <c r="A141" s="702" t="s">
        <v>225</v>
      </c>
      <c r="B141" s="776" t="s">
        <v>398</v>
      </c>
      <c r="C141" s="771"/>
      <c r="D141" s="708"/>
      <c r="E141" s="709"/>
      <c r="F141" s="690"/>
    </row>
    <row r="142" spans="1:6" ht="13.5" thickBot="1" x14ac:dyDescent="0.25">
      <c r="A142" s="702" t="s">
        <v>306</v>
      </c>
      <c r="B142" s="776" t="s">
        <v>399</v>
      </c>
      <c r="C142" s="771"/>
      <c r="D142" s="708"/>
      <c r="E142" s="709"/>
      <c r="F142" s="690"/>
    </row>
    <row r="143" spans="1:6" ht="13.5" thickBot="1" x14ac:dyDescent="0.25">
      <c r="A143" s="698" t="s">
        <v>102</v>
      </c>
      <c r="B143" s="775" t="s">
        <v>400</v>
      </c>
      <c r="C143" s="782">
        <f>+C124+C128+C133+C138</f>
        <v>0</v>
      </c>
      <c r="D143" s="783">
        <f>+D124+D128+D133+D138</f>
        <v>0</v>
      </c>
      <c r="E143" s="784">
        <f>+E124+E128+E133+E138</f>
        <v>0</v>
      </c>
      <c r="F143" s="690"/>
    </row>
    <row r="144" spans="1:6" ht="13.5" thickBot="1" x14ac:dyDescent="0.25">
      <c r="A144" s="785" t="s">
        <v>103</v>
      </c>
      <c r="B144" s="786" t="s">
        <v>401</v>
      </c>
      <c r="C144" s="782">
        <f>+C123+C143</f>
        <v>561116</v>
      </c>
      <c r="D144" s="783">
        <f>+D123+D143</f>
        <v>644627</v>
      </c>
      <c r="E144" s="784">
        <f>+E123+E143</f>
        <v>652628</v>
      </c>
      <c r="F144" s="690"/>
    </row>
    <row r="145" spans="1:6" x14ac:dyDescent="0.2">
      <c r="A145" s="787"/>
      <c r="B145" s="787"/>
      <c r="C145" s="787"/>
      <c r="D145" s="787"/>
      <c r="E145" s="787"/>
      <c r="F145" s="690"/>
    </row>
    <row r="146" spans="1:6" x14ac:dyDescent="0.2">
      <c r="A146" s="787"/>
      <c r="B146" s="787"/>
      <c r="C146" s="787"/>
      <c r="D146" s="787"/>
      <c r="E146" s="787"/>
      <c r="F146" s="690"/>
    </row>
  </sheetData>
  <mergeCells count="4">
    <mergeCell ref="A1:E1"/>
    <mergeCell ref="A2:B2"/>
    <mergeCell ref="A86:E86"/>
    <mergeCell ref="A87:B87"/>
  </mergeCells>
  <pageMargins left="0" right="0" top="0.74803149606299213" bottom="0.74803149606299213" header="0.31496062992125984" footer="0.31496062992125984"/>
  <pageSetup paperSize="9" orientation="portrait" horizontalDpi="0" verticalDpi="0" r:id="rId1"/>
  <headerFooter>
    <oddHeader>&amp;R&amp;"Times New Roman CE,Félkövér dőlt"1. számú tájékoztató tábla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view="pageLayout" zoomScaleNormal="100" workbookViewId="0">
      <selection activeCell="N13" sqref="N13"/>
    </sheetView>
  </sheetViews>
  <sheetFormatPr defaultRowHeight="12.75" x14ac:dyDescent="0.2"/>
  <cols>
    <col min="2" max="2" width="65" customWidth="1"/>
  </cols>
  <sheetData>
    <row r="1" spans="1:10" ht="15.75" x14ac:dyDescent="0.2">
      <c r="A1" s="1049" t="s">
        <v>669</v>
      </c>
      <c r="B1" s="1049"/>
      <c r="C1" s="1049"/>
      <c r="D1" s="1049"/>
      <c r="E1" s="1049"/>
      <c r="F1" s="1049"/>
      <c r="G1" s="1049"/>
      <c r="H1" s="1049"/>
      <c r="I1" s="1049"/>
      <c r="J1" s="42"/>
    </row>
    <row r="2" spans="1:10" ht="14.25" thickBot="1" x14ac:dyDescent="0.3">
      <c r="A2" s="68"/>
      <c r="B2" s="42"/>
      <c r="C2" s="42"/>
      <c r="D2" s="42"/>
      <c r="E2" s="42"/>
      <c r="F2" s="42"/>
      <c r="G2" s="42"/>
      <c r="H2" s="42"/>
      <c r="I2" s="591" t="s">
        <v>137</v>
      </c>
      <c r="J2" s="42"/>
    </row>
    <row r="3" spans="1:10" ht="14.25" x14ac:dyDescent="0.2">
      <c r="A3" s="1050" t="s">
        <v>144</v>
      </c>
      <c r="B3" s="1052" t="s">
        <v>670</v>
      </c>
      <c r="C3" s="1050" t="s">
        <v>671</v>
      </c>
      <c r="D3" s="1050" t="s">
        <v>672</v>
      </c>
      <c r="E3" s="1054" t="s">
        <v>673</v>
      </c>
      <c r="F3" s="1055"/>
      <c r="G3" s="1055"/>
      <c r="H3" s="1056"/>
      <c r="I3" s="1052" t="s">
        <v>648</v>
      </c>
      <c r="J3" s="592"/>
    </row>
    <row r="4" spans="1:10" ht="24.75" thickBot="1" x14ac:dyDescent="0.25">
      <c r="A4" s="1051"/>
      <c r="B4" s="1053"/>
      <c r="C4" s="1053"/>
      <c r="D4" s="1051"/>
      <c r="E4" s="593" t="s">
        <v>214</v>
      </c>
      <c r="F4" s="593" t="s">
        <v>616</v>
      </c>
      <c r="G4" s="593" t="s">
        <v>617</v>
      </c>
      <c r="H4" s="594" t="s">
        <v>674</v>
      </c>
      <c r="I4" s="1053"/>
      <c r="J4" s="595"/>
    </row>
    <row r="5" spans="1:10" ht="21.75" thickBot="1" x14ac:dyDescent="0.25">
      <c r="A5" s="596">
        <v>1</v>
      </c>
      <c r="B5" s="597">
        <v>2</v>
      </c>
      <c r="C5" s="598">
        <v>3</v>
      </c>
      <c r="D5" s="597">
        <v>4</v>
      </c>
      <c r="E5" s="596">
        <v>5</v>
      </c>
      <c r="F5" s="598">
        <v>6</v>
      </c>
      <c r="G5" s="598">
        <v>7</v>
      </c>
      <c r="H5" s="599">
        <v>8</v>
      </c>
      <c r="I5" s="600" t="s">
        <v>675</v>
      </c>
      <c r="J5" s="601"/>
    </row>
    <row r="6" spans="1:10" ht="21.75" thickBot="1" x14ac:dyDescent="0.25">
      <c r="A6" s="602" t="s">
        <v>94</v>
      </c>
      <c r="B6" s="603" t="s">
        <v>676</v>
      </c>
      <c r="C6" s="604"/>
      <c r="D6" s="605">
        <f>+D7+D8</f>
        <v>0</v>
      </c>
      <c r="E6" s="606">
        <f>+E7+E8</f>
        <v>0</v>
      </c>
      <c r="F6" s="607">
        <f>+F7+F8</f>
        <v>0</v>
      </c>
      <c r="G6" s="607">
        <f>+G7+G8</f>
        <v>0</v>
      </c>
      <c r="H6" s="608">
        <f>+H7+H8</f>
        <v>0</v>
      </c>
      <c r="I6" s="605">
        <f t="shared" ref="I6:I17" si="0">SUM(D6:H6)</f>
        <v>0</v>
      </c>
      <c r="J6" s="42"/>
    </row>
    <row r="7" spans="1:10" x14ac:dyDescent="0.2">
      <c r="A7" s="609" t="s">
        <v>95</v>
      </c>
      <c r="B7" s="610" t="s">
        <v>677</v>
      </c>
      <c r="C7" s="611"/>
      <c r="D7" s="612"/>
      <c r="E7" s="613"/>
      <c r="F7" s="23"/>
      <c r="G7" s="23"/>
      <c r="H7" s="614"/>
      <c r="I7" s="615">
        <f t="shared" si="0"/>
        <v>0</v>
      </c>
      <c r="J7" s="42"/>
    </row>
    <row r="8" spans="1:10" ht="13.5" thickBot="1" x14ac:dyDescent="0.25">
      <c r="A8" s="609" t="s">
        <v>96</v>
      </c>
      <c r="B8" s="610" t="s">
        <v>677</v>
      </c>
      <c r="C8" s="611"/>
      <c r="D8" s="612"/>
      <c r="E8" s="613"/>
      <c r="F8" s="23"/>
      <c r="G8" s="23"/>
      <c r="H8" s="614"/>
      <c r="I8" s="615">
        <f t="shared" si="0"/>
        <v>0</v>
      </c>
      <c r="J8" s="42"/>
    </row>
    <row r="9" spans="1:10" ht="21.75" thickBot="1" x14ac:dyDescent="0.25">
      <c r="A9" s="602" t="s">
        <v>97</v>
      </c>
      <c r="B9" s="603" t="s">
        <v>678</v>
      </c>
      <c r="C9" s="616"/>
      <c r="D9" s="605">
        <f>+D10+D11</f>
        <v>0</v>
      </c>
      <c r="E9" s="606">
        <f>+E10+E11</f>
        <v>0</v>
      </c>
      <c r="F9" s="607">
        <f>+F10+F11</f>
        <v>0</v>
      </c>
      <c r="G9" s="607">
        <f>+G10+G11</f>
        <v>0</v>
      </c>
      <c r="H9" s="608">
        <f>+H10+H11</f>
        <v>0</v>
      </c>
      <c r="I9" s="605">
        <f t="shared" si="0"/>
        <v>0</v>
      </c>
      <c r="J9" s="42"/>
    </row>
    <row r="10" spans="1:10" x14ac:dyDescent="0.2">
      <c r="A10" s="609" t="s">
        <v>98</v>
      </c>
      <c r="B10" s="610" t="s">
        <v>677</v>
      </c>
      <c r="C10" s="611"/>
      <c r="D10" s="612"/>
      <c r="E10" s="613"/>
      <c r="F10" s="23"/>
      <c r="G10" s="23"/>
      <c r="H10" s="614"/>
      <c r="I10" s="615">
        <f t="shared" si="0"/>
        <v>0</v>
      </c>
      <c r="J10" s="42"/>
    </row>
    <row r="11" spans="1:10" ht="13.5" thickBot="1" x14ac:dyDescent="0.25">
      <c r="A11" s="609" t="s">
        <v>99</v>
      </c>
      <c r="B11" s="610" t="s">
        <v>677</v>
      </c>
      <c r="C11" s="611"/>
      <c r="D11" s="612"/>
      <c r="E11" s="613"/>
      <c r="F11" s="23"/>
      <c r="G11" s="23"/>
      <c r="H11" s="614"/>
      <c r="I11" s="615">
        <f t="shared" si="0"/>
        <v>0</v>
      </c>
      <c r="J11" s="42"/>
    </row>
    <row r="12" spans="1:10" ht="13.5" thickBot="1" x14ac:dyDescent="0.25">
      <c r="A12" s="602" t="s">
        <v>100</v>
      </c>
      <c r="B12" s="603" t="s">
        <v>679</v>
      </c>
      <c r="C12" s="616"/>
      <c r="D12" s="605">
        <f>+D13</f>
        <v>0</v>
      </c>
      <c r="E12" s="606">
        <f>+E13</f>
        <v>0</v>
      </c>
      <c r="F12" s="607">
        <f>+F13</f>
        <v>0</v>
      </c>
      <c r="G12" s="607">
        <f>+G13</f>
        <v>0</v>
      </c>
      <c r="H12" s="608">
        <f>+H13</f>
        <v>0</v>
      </c>
      <c r="I12" s="605">
        <f t="shared" si="0"/>
        <v>0</v>
      </c>
      <c r="J12" s="42"/>
    </row>
    <row r="13" spans="1:10" ht="13.5" thickBot="1" x14ac:dyDescent="0.25">
      <c r="A13" s="609" t="s">
        <v>101</v>
      </c>
      <c r="B13" s="610" t="s">
        <v>677</v>
      </c>
      <c r="C13" s="611"/>
      <c r="D13" s="612"/>
      <c r="E13" s="613"/>
      <c r="F13" s="23"/>
      <c r="G13" s="23"/>
      <c r="H13" s="614"/>
      <c r="I13" s="615">
        <f t="shared" si="0"/>
        <v>0</v>
      </c>
      <c r="J13" s="42"/>
    </row>
    <row r="14" spans="1:10" ht="13.5" thickBot="1" x14ac:dyDescent="0.25">
      <c r="A14" s="602" t="s">
        <v>102</v>
      </c>
      <c r="B14" s="603" t="s">
        <v>680</v>
      </c>
      <c r="C14" s="616"/>
      <c r="D14" s="605">
        <f>+D15</f>
        <v>0</v>
      </c>
      <c r="E14" s="606">
        <f>+E15</f>
        <v>0</v>
      </c>
      <c r="F14" s="607">
        <f>+F15</f>
        <v>0</v>
      </c>
      <c r="G14" s="607">
        <f>+G15</f>
        <v>0</v>
      </c>
      <c r="H14" s="608">
        <f>+H15</f>
        <v>0</v>
      </c>
      <c r="I14" s="605">
        <f t="shared" si="0"/>
        <v>0</v>
      </c>
      <c r="J14" s="42"/>
    </row>
    <row r="15" spans="1:10" ht="13.5" thickBot="1" x14ac:dyDescent="0.25">
      <c r="A15" s="617" t="s">
        <v>103</v>
      </c>
      <c r="B15" s="618" t="s">
        <v>677</v>
      </c>
      <c r="C15" s="619"/>
      <c r="D15" s="620"/>
      <c r="E15" s="621"/>
      <c r="F15" s="622"/>
      <c r="G15" s="622"/>
      <c r="H15" s="623"/>
      <c r="I15" s="624">
        <f t="shared" si="0"/>
        <v>0</v>
      </c>
      <c r="J15" s="42"/>
    </row>
    <row r="16" spans="1:10" ht="13.5" thickBot="1" x14ac:dyDescent="0.25">
      <c r="A16" s="602" t="s">
        <v>104</v>
      </c>
      <c r="B16" s="625" t="s">
        <v>681</v>
      </c>
      <c r="C16" s="616"/>
      <c r="D16" s="605">
        <f>+D17</f>
        <v>0</v>
      </c>
      <c r="E16" s="606">
        <f>+E17</f>
        <v>5200</v>
      </c>
      <c r="F16" s="607">
        <f>+F17</f>
        <v>5200</v>
      </c>
      <c r="G16" s="607">
        <f>+G17</f>
        <v>5200</v>
      </c>
      <c r="H16" s="608">
        <f>+H17</f>
        <v>5200</v>
      </c>
      <c r="I16" s="605">
        <f t="shared" si="0"/>
        <v>20800</v>
      </c>
      <c r="J16" s="42"/>
    </row>
    <row r="17" spans="1:10" ht="13.5" thickBot="1" x14ac:dyDescent="0.25">
      <c r="A17" s="626" t="s">
        <v>105</v>
      </c>
      <c r="B17" s="627" t="s">
        <v>682</v>
      </c>
      <c r="C17" s="628"/>
      <c r="D17" s="629"/>
      <c r="E17" s="630">
        <v>5200</v>
      </c>
      <c r="F17" s="631">
        <v>5200</v>
      </c>
      <c r="G17" s="631">
        <v>5200</v>
      </c>
      <c r="H17" s="632">
        <v>5200</v>
      </c>
      <c r="I17" s="633">
        <f t="shared" si="0"/>
        <v>20800</v>
      </c>
      <c r="J17" s="42"/>
    </row>
    <row r="18" spans="1:10" ht="13.5" thickBot="1" x14ac:dyDescent="0.25">
      <c r="A18" s="1047" t="s">
        <v>683</v>
      </c>
      <c r="B18" s="1048"/>
      <c r="C18" s="634"/>
      <c r="D18" s="605">
        <f t="shared" ref="D18:I18" si="1">+D6+D9+D12+D14+D16</f>
        <v>0</v>
      </c>
      <c r="E18" s="606">
        <f t="shared" si="1"/>
        <v>5200</v>
      </c>
      <c r="F18" s="607">
        <f t="shared" si="1"/>
        <v>5200</v>
      </c>
      <c r="G18" s="607">
        <f t="shared" si="1"/>
        <v>5200</v>
      </c>
      <c r="H18" s="608">
        <f t="shared" si="1"/>
        <v>5200</v>
      </c>
      <c r="I18" s="605">
        <f t="shared" si="1"/>
        <v>20800</v>
      </c>
      <c r="J18" s="42"/>
    </row>
    <row r="19" spans="1:10" x14ac:dyDescent="0.2">
      <c r="A19" s="68"/>
      <c r="B19" s="42"/>
      <c r="C19" s="42"/>
      <c r="D19" s="42"/>
      <c r="E19" s="42"/>
      <c r="F19" s="42"/>
      <c r="G19" s="42"/>
      <c r="H19" s="42"/>
      <c r="I19" s="42"/>
      <c r="J19" s="42"/>
    </row>
    <row r="20" spans="1:10" x14ac:dyDescent="0.2">
      <c r="A20" s="68"/>
      <c r="B20" s="42"/>
      <c r="C20" s="42"/>
      <c r="D20" s="42"/>
      <c r="E20" s="42"/>
      <c r="F20" s="42"/>
      <c r="G20" s="42"/>
      <c r="H20" s="42"/>
      <c r="I20" s="42"/>
      <c r="J20" s="42"/>
    </row>
  </sheetData>
  <mergeCells count="8">
    <mergeCell ref="A18:B18"/>
    <mergeCell ref="A1:I1"/>
    <mergeCell ref="A3:A4"/>
    <mergeCell ref="B3:B4"/>
    <mergeCell ref="C3:C4"/>
    <mergeCell ref="D3:D4"/>
    <mergeCell ref="E3:H3"/>
    <mergeCell ref="I3:I4"/>
  </mergeCells>
  <pageMargins left="0.7" right="0.7" top="0.75" bottom="0.75" header="0.3" footer="0.3"/>
  <pageSetup paperSize="9" orientation="landscape" horizontalDpi="0" verticalDpi="0" r:id="rId1"/>
  <headerFooter>
    <oddHeader>&amp;R&amp;"Times New Roman CE,Félkövér dőlt"2. számú tájékoztató tábla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zoomScaleNormal="100" workbookViewId="0">
      <selection activeCell="E3" sqref="E3"/>
    </sheetView>
  </sheetViews>
  <sheetFormatPr defaultRowHeight="12.75" x14ac:dyDescent="0.2"/>
  <cols>
    <col min="1" max="1" width="56.1640625" customWidth="1"/>
    <col min="2" max="2" width="12.1640625" customWidth="1"/>
  </cols>
  <sheetData>
    <row r="1" spans="1:4" ht="15.75" x14ac:dyDescent="0.25">
      <c r="A1" s="1057" t="s">
        <v>684</v>
      </c>
      <c r="B1" s="1057"/>
      <c r="C1" s="1057"/>
      <c r="D1" s="2"/>
    </row>
    <row r="2" spans="1:4" ht="16.5" thickBot="1" x14ac:dyDescent="0.3">
      <c r="A2" s="635"/>
      <c r="B2" s="636"/>
      <c r="C2" s="637" t="s">
        <v>137</v>
      </c>
      <c r="D2" s="636"/>
    </row>
    <row r="3" spans="1:4" ht="48.75" thickBot="1" x14ac:dyDescent="0.25">
      <c r="A3" s="638" t="s">
        <v>93</v>
      </c>
      <c r="B3" s="638" t="s">
        <v>685</v>
      </c>
      <c r="C3" s="639" t="s">
        <v>686</v>
      </c>
      <c r="D3" s="640"/>
    </row>
    <row r="4" spans="1:4" ht="13.5" thickBot="1" x14ac:dyDescent="0.25">
      <c r="A4" s="72">
        <v>2</v>
      </c>
      <c r="B4" s="72">
        <v>3</v>
      </c>
      <c r="C4" s="73">
        <v>4</v>
      </c>
      <c r="D4" s="640"/>
    </row>
    <row r="5" spans="1:4" x14ac:dyDescent="0.2">
      <c r="A5" s="641" t="s">
        <v>687</v>
      </c>
      <c r="B5" s="642">
        <v>87744</v>
      </c>
      <c r="C5" s="46">
        <v>446</v>
      </c>
      <c r="D5" s="2"/>
    </row>
    <row r="6" spans="1:4" x14ac:dyDescent="0.2">
      <c r="A6" s="643" t="s">
        <v>688</v>
      </c>
      <c r="B6" s="644"/>
      <c r="C6" s="48"/>
      <c r="D6" s="2"/>
    </row>
    <row r="7" spans="1:4" x14ac:dyDescent="0.2">
      <c r="A7" s="643" t="s">
        <v>689</v>
      </c>
      <c r="B7" s="644"/>
      <c r="C7" s="48"/>
      <c r="D7" s="2"/>
    </row>
    <row r="8" spans="1:4" x14ac:dyDescent="0.2">
      <c r="A8" s="643" t="s">
        <v>690</v>
      </c>
      <c r="B8" s="644"/>
      <c r="C8" s="48"/>
      <c r="D8" s="2"/>
    </row>
    <row r="9" spans="1:4" x14ac:dyDescent="0.2">
      <c r="A9" s="643" t="s">
        <v>691</v>
      </c>
      <c r="B9" s="644"/>
      <c r="C9" s="48"/>
      <c r="D9" s="2"/>
    </row>
    <row r="10" spans="1:4" x14ac:dyDescent="0.2">
      <c r="A10" s="643" t="s">
        <v>692</v>
      </c>
      <c r="B10" s="644"/>
      <c r="C10" s="48"/>
      <c r="D10" s="2"/>
    </row>
    <row r="11" spans="1:4" x14ac:dyDescent="0.2">
      <c r="A11" s="645" t="s">
        <v>693</v>
      </c>
      <c r="B11" s="644"/>
      <c r="C11" s="48"/>
      <c r="D11" s="2"/>
    </row>
    <row r="12" spans="1:4" x14ac:dyDescent="0.2">
      <c r="A12" s="645" t="s">
        <v>694</v>
      </c>
      <c r="B12" s="644">
        <v>5878</v>
      </c>
      <c r="C12" s="48"/>
      <c r="D12" s="2"/>
    </row>
    <row r="13" spans="1:4" x14ac:dyDescent="0.2">
      <c r="A13" s="645" t="s">
        <v>695</v>
      </c>
      <c r="B13" s="644">
        <v>254</v>
      </c>
      <c r="C13" s="48"/>
      <c r="D13" s="2"/>
    </row>
    <row r="14" spans="1:4" x14ac:dyDescent="0.2">
      <c r="A14" s="645" t="s">
        <v>696</v>
      </c>
      <c r="B14" s="644"/>
      <c r="C14" s="48"/>
      <c r="D14" s="2"/>
    </row>
    <row r="15" spans="1:4" ht="22.5" x14ac:dyDescent="0.2">
      <c r="A15" s="645" t="s">
        <v>697</v>
      </c>
      <c r="B15" s="644">
        <v>81551</v>
      </c>
      <c r="C15" s="48"/>
      <c r="D15" s="2"/>
    </row>
    <row r="16" spans="1:4" x14ac:dyDescent="0.2">
      <c r="A16" s="643" t="s">
        <v>698</v>
      </c>
      <c r="B16" s="644">
        <v>15535</v>
      </c>
      <c r="C16" s="48"/>
      <c r="D16" s="2"/>
    </row>
    <row r="17" spans="1:4" x14ac:dyDescent="0.2">
      <c r="A17" s="643" t="s">
        <v>699</v>
      </c>
      <c r="B17" s="644">
        <v>6200</v>
      </c>
      <c r="C17" s="48"/>
      <c r="D17" s="2"/>
    </row>
    <row r="18" spans="1:4" x14ac:dyDescent="0.2">
      <c r="A18" s="643" t="s">
        <v>700</v>
      </c>
      <c r="B18" s="644"/>
      <c r="C18" s="48"/>
      <c r="D18" s="2"/>
    </row>
    <row r="19" spans="1:4" x14ac:dyDescent="0.2">
      <c r="A19" s="643" t="s">
        <v>701</v>
      </c>
      <c r="B19" s="644"/>
      <c r="C19" s="48"/>
      <c r="D19" s="2"/>
    </row>
    <row r="20" spans="1:4" x14ac:dyDescent="0.2">
      <c r="A20" s="643" t="s">
        <v>702</v>
      </c>
      <c r="B20" s="644"/>
      <c r="C20" s="48"/>
      <c r="D20" s="2"/>
    </row>
    <row r="21" spans="1:4" x14ac:dyDescent="0.2">
      <c r="A21" s="646"/>
      <c r="B21" s="47"/>
      <c r="C21" s="48"/>
      <c r="D21" s="2"/>
    </row>
    <row r="22" spans="1:4" x14ac:dyDescent="0.2">
      <c r="A22" s="647"/>
      <c r="B22" s="47"/>
      <c r="C22" s="48"/>
      <c r="D22" s="2"/>
    </row>
    <row r="23" spans="1:4" x14ac:dyDescent="0.2">
      <c r="A23" s="647"/>
      <c r="B23" s="47"/>
      <c r="C23" s="48"/>
      <c r="D23" s="2"/>
    </row>
    <row r="24" spans="1:4" x14ac:dyDescent="0.2">
      <c r="A24" s="647"/>
      <c r="B24" s="47"/>
      <c r="C24" s="48"/>
      <c r="D24" s="2"/>
    </row>
    <row r="25" spans="1:4" x14ac:dyDescent="0.2">
      <c r="A25" s="647"/>
      <c r="B25" s="47"/>
      <c r="C25" s="48"/>
      <c r="D25" s="2"/>
    </row>
    <row r="26" spans="1:4" x14ac:dyDescent="0.2">
      <c r="A26" s="647"/>
      <c r="B26" s="47"/>
      <c r="C26" s="48"/>
      <c r="D26" s="2"/>
    </row>
    <row r="27" spans="1:4" x14ac:dyDescent="0.2">
      <c r="A27" s="647"/>
      <c r="B27" s="47"/>
      <c r="C27" s="48"/>
      <c r="D27" s="2"/>
    </row>
    <row r="28" spans="1:4" x14ac:dyDescent="0.2">
      <c r="A28" s="647"/>
      <c r="B28" s="47"/>
      <c r="C28" s="48"/>
      <c r="D28" s="2"/>
    </row>
    <row r="29" spans="1:4" ht="13.5" thickBot="1" x14ac:dyDescent="0.25">
      <c r="A29" s="648"/>
      <c r="B29" s="649"/>
      <c r="C29" s="49"/>
      <c r="D29" s="2"/>
    </row>
    <row r="30" spans="1:4" ht="13.5" thickBot="1" x14ac:dyDescent="0.25">
      <c r="A30" s="650" t="s">
        <v>580</v>
      </c>
      <c r="B30" s="651">
        <f>+B5+B6+B7+B8+B9+B16+B17+B18+B19+B20+B21+B22+B23+B24+B25+B26+B27+B28+B29</f>
        <v>109479</v>
      </c>
      <c r="C30" s="652">
        <f>+C5+C6+C7+C8+C9+C16+C17+C18+C19+C20+C21+C22+C23+C24+C25+C26+C27+C28+C29</f>
        <v>446</v>
      </c>
      <c r="D30" s="2"/>
    </row>
    <row r="31" spans="1:4" x14ac:dyDescent="0.2">
      <c r="A31" s="1058"/>
      <c r="B31" s="1058"/>
      <c r="C31" s="1058"/>
      <c r="D31" s="2"/>
    </row>
    <row r="32" spans="1:4" x14ac:dyDescent="0.2">
      <c r="A32" s="2"/>
      <c r="B32" s="2"/>
      <c r="C32" s="2"/>
      <c r="D32" s="2"/>
    </row>
  </sheetData>
  <mergeCells count="2">
    <mergeCell ref="A1:C1"/>
    <mergeCell ref="A31:C31"/>
  </mergeCells>
  <pageMargins left="0.7" right="0.7" top="0.75" bottom="0.75" header="0.3" footer="0.3"/>
  <pageSetup paperSize="9" orientation="portrait" horizontalDpi="0" verticalDpi="0" r:id="rId1"/>
  <headerFooter>
    <oddHeader>&amp;R&amp;"Times New Roman CE,Félkövér dőlt"3. számú tájékoztató tábla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view="pageLayout" zoomScaleNormal="100" workbookViewId="0">
      <selection activeCell="G6" sqref="G6"/>
    </sheetView>
  </sheetViews>
  <sheetFormatPr defaultRowHeight="12.75" x14ac:dyDescent="0.2"/>
  <cols>
    <col min="1" max="1" width="4.6640625" customWidth="1"/>
    <col min="2" max="2" width="28.1640625" customWidth="1"/>
  </cols>
  <sheetData>
    <row r="1" spans="1:16" ht="15.75" x14ac:dyDescent="0.25">
      <c r="A1" s="1059" t="s">
        <v>703</v>
      </c>
      <c r="B1" s="1060"/>
      <c r="C1" s="1060"/>
      <c r="D1" s="1060"/>
      <c r="E1" s="1060"/>
      <c r="F1" s="1060"/>
      <c r="G1" s="1060"/>
      <c r="H1" s="1060"/>
      <c r="I1" s="1060"/>
      <c r="J1" s="1060"/>
      <c r="K1" s="1060"/>
      <c r="L1" s="1060"/>
      <c r="M1" s="1060"/>
      <c r="N1" s="1060"/>
      <c r="O1" s="1060"/>
      <c r="P1" s="653"/>
    </row>
    <row r="2" spans="1:16" ht="16.5" thickBot="1" x14ac:dyDescent="0.3">
      <c r="A2" s="654"/>
      <c r="B2" s="653"/>
      <c r="C2" s="653"/>
      <c r="D2" s="653"/>
      <c r="E2" s="653"/>
      <c r="F2" s="653"/>
      <c r="G2" s="653"/>
      <c r="H2" s="653"/>
      <c r="I2" s="653"/>
      <c r="J2" s="653"/>
      <c r="K2" s="653"/>
      <c r="L2" s="653"/>
      <c r="M2" s="653"/>
      <c r="N2" s="653"/>
      <c r="O2" s="655" t="s">
        <v>127</v>
      </c>
      <c r="P2" s="653"/>
    </row>
    <row r="3" spans="1:16" ht="36.75" thickBot="1" x14ac:dyDescent="0.3">
      <c r="A3" s="656" t="s">
        <v>612</v>
      </c>
      <c r="B3" s="657" t="s">
        <v>138</v>
      </c>
      <c r="C3" s="657" t="s">
        <v>704</v>
      </c>
      <c r="D3" s="657" t="s">
        <v>705</v>
      </c>
      <c r="E3" s="657" t="s">
        <v>706</v>
      </c>
      <c r="F3" s="657" t="s">
        <v>707</v>
      </c>
      <c r="G3" s="657" t="s">
        <v>708</v>
      </c>
      <c r="H3" s="657" t="s">
        <v>709</v>
      </c>
      <c r="I3" s="657" t="s">
        <v>710</v>
      </c>
      <c r="J3" s="657" t="s">
        <v>711</v>
      </c>
      <c r="K3" s="657" t="s">
        <v>712</v>
      </c>
      <c r="L3" s="657" t="s">
        <v>713</v>
      </c>
      <c r="M3" s="657" t="s">
        <v>714</v>
      </c>
      <c r="N3" s="657" t="s">
        <v>715</v>
      </c>
      <c r="O3" s="658" t="s">
        <v>580</v>
      </c>
      <c r="P3" s="654"/>
    </row>
    <row r="4" spans="1:16" ht="16.5" thickBot="1" x14ac:dyDescent="0.25">
      <c r="A4" s="659" t="s">
        <v>94</v>
      </c>
      <c r="B4" s="1061" t="s">
        <v>130</v>
      </c>
      <c r="C4" s="1062"/>
      <c r="D4" s="1062"/>
      <c r="E4" s="1062"/>
      <c r="F4" s="1062"/>
      <c r="G4" s="1062"/>
      <c r="H4" s="1062"/>
      <c r="I4" s="1062"/>
      <c r="J4" s="1062"/>
      <c r="K4" s="1062"/>
      <c r="L4" s="1062"/>
      <c r="M4" s="1062"/>
      <c r="N4" s="1062"/>
      <c r="O4" s="1063"/>
      <c r="P4" s="660"/>
    </row>
    <row r="5" spans="1:16" ht="22.5" x14ac:dyDescent="0.2">
      <c r="A5" s="661" t="s">
        <v>95</v>
      </c>
      <c r="B5" s="662" t="s">
        <v>406</v>
      </c>
      <c r="C5" s="663">
        <v>40566</v>
      </c>
      <c r="D5" s="663">
        <v>26192</v>
      </c>
      <c r="E5" s="663">
        <v>24276</v>
      </c>
      <c r="F5" s="663">
        <v>25872</v>
      </c>
      <c r="G5" s="663">
        <v>25872</v>
      </c>
      <c r="H5" s="663">
        <v>24275</v>
      </c>
      <c r="I5" s="663">
        <v>24275</v>
      </c>
      <c r="J5" s="663">
        <v>26193</v>
      </c>
      <c r="K5" s="663">
        <v>24276</v>
      </c>
      <c r="L5" s="663">
        <v>25872</v>
      </c>
      <c r="M5" s="663">
        <v>27789</v>
      </c>
      <c r="N5" s="663">
        <v>23956</v>
      </c>
      <c r="O5" s="664">
        <v>319414</v>
      </c>
      <c r="P5" s="660"/>
    </row>
    <row r="6" spans="1:16" ht="22.5" x14ac:dyDescent="0.2">
      <c r="A6" s="665" t="s">
        <v>96</v>
      </c>
      <c r="B6" s="666" t="s">
        <v>716</v>
      </c>
      <c r="C6" s="667">
        <v>716</v>
      </c>
      <c r="D6" s="667">
        <v>716</v>
      </c>
      <c r="E6" s="667">
        <v>716</v>
      </c>
      <c r="F6" s="667">
        <v>716</v>
      </c>
      <c r="G6" s="667">
        <v>716</v>
      </c>
      <c r="H6" s="667">
        <v>716</v>
      </c>
      <c r="I6" s="667">
        <v>716</v>
      </c>
      <c r="J6" s="667">
        <v>716</v>
      </c>
      <c r="K6" s="667">
        <v>716</v>
      </c>
      <c r="L6" s="667">
        <v>716</v>
      </c>
      <c r="M6" s="667">
        <v>716</v>
      </c>
      <c r="N6" s="667">
        <v>716</v>
      </c>
      <c r="O6" s="668">
        <v>8592</v>
      </c>
      <c r="P6" s="669"/>
    </row>
    <row r="7" spans="1:16" ht="22.5" x14ac:dyDescent="0.2">
      <c r="A7" s="665" t="s">
        <v>97</v>
      </c>
      <c r="B7" s="670" t="s">
        <v>717</v>
      </c>
      <c r="C7" s="671"/>
      <c r="D7" s="671"/>
      <c r="E7" s="671"/>
      <c r="F7" s="671"/>
      <c r="G7" s="671"/>
      <c r="H7" s="671"/>
      <c r="I7" s="671"/>
      <c r="J7" s="671"/>
      <c r="K7" s="671">
        <v>4274</v>
      </c>
      <c r="L7" s="671"/>
      <c r="M7" s="671"/>
      <c r="N7" s="671"/>
      <c r="O7" s="672">
        <v>4274</v>
      </c>
      <c r="P7" s="669"/>
    </row>
    <row r="8" spans="1:16" ht="15.75" x14ac:dyDescent="0.2">
      <c r="A8" s="665" t="s">
        <v>98</v>
      </c>
      <c r="B8" s="673" t="s">
        <v>192</v>
      </c>
      <c r="C8" s="667">
        <v>423</v>
      </c>
      <c r="D8" s="667">
        <v>1895</v>
      </c>
      <c r="E8" s="667">
        <v>35300</v>
      </c>
      <c r="F8" s="667"/>
      <c r="G8" s="667"/>
      <c r="H8" s="667">
        <v>14226</v>
      </c>
      <c r="I8" s="667"/>
      <c r="J8" s="667"/>
      <c r="K8" s="667">
        <v>35300</v>
      </c>
      <c r="L8" s="667"/>
      <c r="M8" s="667"/>
      <c r="N8" s="667">
        <v>18230</v>
      </c>
      <c r="O8" s="668">
        <v>105374</v>
      </c>
      <c r="P8" s="669"/>
    </row>
    <row r="9" spans="1:16" ht="15.75" x14ac:dyDescent="0.2">
      <c r="A9" s="665" t="s">
        <v>99</v>
      </c>
      <c r="B9" s="673" t="s">
        <v>718</v>
      </c>
      <c r="C9" s="667">
        <v>8670</v>
      </c>
      <c r="D9" s="667">
        <v>8670</v>
      </c>
      <c r="E9" s="667">
        <v>8670</v>
      </c>
      <c r="F9" s="667">
        <v>8670</v>
      </c>
      <c r="G9" s="667">
        <v>8670</v>
      </c>
      <c r="H9" s="667">
        <v>8014</v>
      </c>
      <c r="I9" s="667">
        <v>7319</v>
      </c>
      <c r="J9" s="667">
        <v>7319</v>
      </c>
      <c r="K9" s="667">
        <v>8670</v>
      </c>
      <c r="L9" s="667">
        <v>8670</v>
      </c>
      <c r="M9" s="667">
        <v>8670</v>
      </c>
      <c r="N9" s="667">
        <v>7962</v>
      </c>
      <c r="O9" s="668">
        <v>99974</v>
      </c>
      <c r="P9" s="669"/>
    </row>
    <row r="10" spans="1:16" ht="15.75" x14ac:dyDescent="0.2">
      <c r="A10" s="665" t="s">
        <v>100</v>
      </c>
      <c r="B10" s="673" t="s">
        <v>91</v>
      </c>
      <c r="C10" s="667"/>
      <c r="D10" s="667"/>
      <c r="E10" s="667"/>
      <c r="F10" s="667"/>
      <c r="G10" s="667"/>
      <c r="H10" s="667"/>
      <c r="I10" s="667"/>
      <c r="J10" s="667"/>
      <c r="K10" s="667"/>
      <c r="L10" s="667"/>
      <c r="M10" s="667"/>
      <c r="N10" s="667"/>
      <c r="O10" s="668">
        <v>0</v>
      </c>
      <c r="P10" s="669"/>
    </row>
    <row r="11" spans="1:16" ht="15.75" x14ac:dyDescent="0.2">
      <c r="A11" s="665" t="s">
        <v>101</v>
      </c>
      <c r="B11" s="673" t="s">
        <v>408</v>
      </c>
      <c r="C11" s="667"/>
      <c r="D11" s="667"/>
      <c r="E11" s="667"/>
      <c r="F11" s="667"/>
      <c r="G11" s="667"/>
      <c r="H11" s="667"/>
      <c r="I11" s="667"/>
      <c r="J11" s="667"/>
      <c r="K11" s="667"/>
      <c r="L11" s="667"/>
      <c r="M11" s="667"/>
      <c r="N11" s="667"/>
      <c r="O11" s="668">
        <v>0</v>
      </c>
      <c r="P11" s="669"/>
    </row>
    <row r="12" spans="1:16" ht="22.5" x14ac:dyDescent="0.2">
      <c r="A12" s="665" t="s">
        <v>102</v>
      </c>
      <c r="B12" s="666" t="s">
        <v>460</v>
      </c>
      <c r="C12" s="667"/>
      <c r="D12" s="667"/>
      <c r="E12" s="667"/>
      <c r="F12" s="667"/>
      <c r="G12" s="667"/>
      <c r="H12" s="667"/>
      <c r="I12" s="667"/>
      <c r="J12" s="667"/>
      <c r="K12" s="667"/>
      <c r="L12" s="667"/>
      <c r="M12" s="667"/>
      <c r="N12" s="667"/>
      <c r="O12" s="668">
        <v>0</v>
      </c>
      <c r="P12" s="669"/>
    </row>
    <row r="13" spans="1:16" ht="16.5" thickBot="1" x14ac:dyDescent="0.25">
      <c r="A13" s="665" t="s">
        <v>103</v>
      </c>
      <c r="B13" s="673" t="s">
        <v>719</v>
      </c>
      <c r="C13" s="667">
        <v>237</v>
      </c>
      <c r="D13" s="667">
        <v>13139</v>
      </c>
      <c r="E13" s="667"/>
      <c r="F13" s="667"/>
      <c r="G13" s="667">
        <v>1504</v>
      </c>
      <c r="H13" s="667">
        <v>5051</v>
      </c>
      <c r="I13" s="667">
        <v>13158</v>
      </c>
      <c r="J13" s="667">
        <v>41918</v>
      </c>
      <c r="K13" s="667">
        <v>10000</v>
      </c>
      <c r="L13" s="667">
        <v>15355</v>
      </c>
      <c r="M13" s="667">
        <v>14638</v>
      </c>
      <c r="N13" s="667"/>
      <c r="O13" s="668">
        <v>115000</v>
      </c>
      <c r="P13" s="669"/>
    </row>
    <row r="14" spans="1:16" ht="16.5" thickBot="1" x14ac:dyDescent="0.25">
      <c r="A14" s="659" t="s">
        <v>104</v>
      </c>
      <c r="B14" s="674" t="s">
        <v>720</v>
      </c>
      <c r="C14" s="675">
        <v>50612</v>
      </c>
      <c r="D14" s="675">
        <v>50612</v>
      </c>
      <c r="E14" s="675">
        <v>68962</v>
      </c>
      <c r="F14" s="675">
        <v>35258</v>
      </c>
      <c r="G14" s="675">
        <v>36762</v>
      </c>
      <c r="H14" s="675">
        <v>52282</v>
      </c>
      <c r="I14" s="675">
        <v>45468</v>
      </c>
      <c r="J14" s="675">
        <v>76146</v>
      </c>
      <c r="K14" s="675">
        <v>83236</v>
      </c>
      <c r="L14" s="675">
        <v>50613</v>
      </c>
      <c r="M14" s="675">
        <v>51813</v>
      </c>
      <c r="N14" s="675">
        <v>50864</v>
      </c>
      <c r="O14" s="676">
        <v>652628</v>
      </c>
      <c r="P14" s="660"/>
    </row>
    <row r="15" spans="1:16" ht="16.5" thickBot="1" x14ac:dyDescent="0.25">
      <c r="A15" s="659" t="s">
        <v>105</v>
      </c>
      <c r="B15" s="1061" t="s">
        <v>131</v>
      </c>
      <c r="C15" s="1062"/>
      <c r="D15" s="1062"/>
      <c r="E15" s="1062"/>
      <c r="F15" s="1062"/>
      <c r="G15" s="1062"/>
      <c r="H15" s="1062"/>
      <c r="I15" s="1062"/>
      <c r="J15" s="1062"/>
      <c r="K15" s="1062"/>
      <c r="L15" s="1062"/>
      <c r="M15" s="1062"/>
      <c r="N15" s="1062"/>
      <c r="O15" s="1063"/>
      <c r="P15" s="660"/>
    </row>
    <row r="16" spans="1:16" ht="15.75" x14ac:dyDescent="0.2">
      <c r="A16" s="677" t="s">
        <v>106</v>
      </c>
      <c r="B16" s="678" t="s">
        <v>139</v>
      </c>
      <c r="C16" s="671">
        <v>13943</v>
      </c>
      <c r="D16" s="671">
        <v>13943</v>
      </c>
      <c r="E16" s="671">
        <v>13943</v>
      </c>
      <c r="F16" s="671">
        <v>13943</v>
      </c>
      <c r="G16" s="671">
        <v>13943</v>
      </c>
      <c r="H16" s="671">
        <v>13943</v>
      </c>
      <c r="I16" s="671">
        <v>13943</v>
      </c>
      <c r="J16" s="671">
        <v>13943</v>
      </c>
      <c r="K16" s="671">
        <v>13943</v>
      </c>
      <c r="L16" s="671">
        <v>13944</v>
      </c>
      <c r="M16" s="671">
        <v>13944</v>
      </c>
      <c r="N16" s="671">
        <v>13944</v>
      </c>
      <c r="O16" s="672">
        <v>167319</v>
      </c>
      <c r="P16" s="669"/>
    </row>
    <row r="17" spans="1:16" ht="22.5" x14ac:dyDescent="0.2">
      <c r="A17" s="665" t="s">
        <v>107</v>
      </c>
      <c r="B17" s="666" t="s">
        <v>201</v>
      </c>
      <c r="C17" s="667">
        <v>3777</v>
      </c>
      <c r="D17" s="667">
        <v>3777</v>
      </c>
      <c r="E17" s="667">
        <v>3777</v>
      </c>
      <c r="F17" s="667">
        <v>3777</v>
      </c>
      <c r="G17" s="667">
        <v>3777</v>
      </c>
      <c r="H17" s="667">
        <v>3777</v>
      </c>
      <c r="I17" s="667">
        <v>3777</v>
      </c>
      <c r="J17" s="667">
        <v>3776</v>
      </c>
      <c r="K17" s="667">
        <v>3776</v>
      </c>
      <c r="L17" s="667">
        <v>3776</v>
      </c>
      <c r="M17" s="667">
        <v>3776</v>
      </c>
      <c r="N17" s="667">
        <v>3776</v>
      </c>
      <c r="O17" s="668">
        <v>45319</v>
      </c>
      <c r="P17" s="669"/>
    </row>
    <row r="18" spans="1:16" ht="15.75" x14ac:dyDescent="0.2">
      <c r="A18" s="665" t="s">
        <v>108</v>
      </c>
      <c r="B18" s="673" t="s">
        <v>175</v>
      </c>
      <c r="C18" s="667">
        <v>23176</v>
      </c>
      <c r="D18" s="667">
        <v>23176</v>
      </c>
      <c r="E18" s="667">
        <v>23176</v>
      </c>
      <c r="F18" s="667">
        <v>7725</v>
      </c>
      <c r="G18" s="667">
        <v>7726</v>
      </c>
      <c r="H18" s="667">
        <v>7725</v>
      </c>
      <c r="I18" s="667">
        <v>7726</v>
      </c>
      <c r="J18" s="667">
        <v>7725</v>
      </c>
      <c r="K18" s="667">
        <v>7726</v>
      </c>
      <c r="L18" s="667">
        <v>23176</v>
      </c>
      <c r="M18" s="667">
        <v>23176</v>
      </c>
      <c r="N18" s="667">
        <v>23176</v>
      </c>
      <c r="O18" s="668">
        <v>185409</v>
      </c>
      <c r="P18" s="669"/>
    </row>
    <row r="19" spans="1:16" ht="15.75" x14ac:dyDescent="0.2">
      <c r="A19" s="665" t="s">
        <v>109</v>
      </c>
      <c r="B19" s="673" t="s">
        <v>202</v>
      </c>
      <c r="C19" s="667">
        <v>671</v>
      </c>
      <c r="D19" s="667">
        <v>671</v>
      </c>
      <c r="E19" s="667">
        <v>671</v>
      </c>
      <c r="F19" s="667">
        <v>671</v>
      </c>
      <c r="G19" s="667">
        <v>671</v>
      </c>
      <c r="H19" s="667">
        <v>671</v>
      </c>
      <c r="I19" s="667">
        <v>667</v>
      </c>
      <c r="J19" s="667">
        <v>669</v>
      </c>
      <c r="K19" s="667">
        <v>671</v>
      </c>
      <c r="L19" s="667">
        <v>671</v>
      </c>
      <c r="M19" s="667">
        <v>671</v>
      </c>
      <c r="N19" s="667">
        <v>671</v>
      </c>
      <c r="O19" s="668">
        <v>8046</v>
      </c>
      <c r="P19" s="669"/>
    </row>
    <row r="20" spans="1:16" ht="15.75" x14ac:dyDescent="0.2">
      <c r="A20" s="665" t="s">
        <v>110</v>
      </c>
      <c r="B20" s="673" t="s">
        <v>721</v>
      </c>
      <c r="C20" s="667">
        <v>9045</v>
      </c>
      <c r="D20" s="667">
        <v>9045</v>
      </c>
      <c r="E20" s="667">
        <v>9045</v>
      </c>
      <c r="F20" s="667">
        <v>9045</v>
      </c>
      <c r="G20" s="667">
        <v>10645</v>
      </c>
      <c r="H20" s="667">
        <v>9045</v>
      </c>
      <c r="I20" s="667">
        <v>9045</v>
      </c>
      <c r="J20" s="667">
        <v>10645</v>
      </c>
      <c r="K20" s="667">
        <v>9045</v>
      </c>
      <c r="L20" s="667">
        <v>9046</v>
      </c>
      <c r="M20" s="667">
        <v>9046</v>
      </c>
      <c r="N20" s="667">
        <v>9046</v>
      </c>
      <c r="O20" s="668">
        <v>111743</v>
      </c>
      <c r="P20" s="669"/>
    </row>
    <row r="21" spans="1:16" ht="15.75" x14ac:dyDescent="0.2">
      <c r="A21" s="665" t="s">
        <v>111</v>
      </c>
      <c r="B21" s="673" t="s">
        <v>223</v>
      </c>
      <c r="C21" s="667"/>
      <c r="D21" s="667"/>
      <c r="E21" s="667"/>
      <c r="F21" s="667"/>
      <c r="G21" s="667"/>
      <c r="H21" s="667"/>
      <c r="I21" s="667"/>
      <c r="J21" s="667">
        <v>7588</v>
      </c>
      <c r="K21" s="667"/>
      <c r="L21" s="667"/>
      <c r="M21" s="667"/>
      <c r="N21" s="667"/>
      <c r="O21" s="668">
        <v>7588</v>
      </c>
      <c r="P21" s="669"/>
    </row>
    <row r="22" spans="1:16" ht="15.75" x14ac:dyDescent="0.2">
      <c r="A22" s="665" t="s">
        <v>112</v>
      </c>
      <c r="B22" s="666" t="s">
        <v>205</v>
      </c>
      <c r="C22" s="667"/>
      <c r="D22" s="667"/>
      <c r="E22" s="667"/>
      <c r="F22" s="667"/>
      <c r="G22" s="667"/>
      <c r="H22" s="667">
        <v>5051</v>
      </c>
      <c r="I22" s="667">
        <v>10310</v>
      </c>
      <c r="J22" s="667">
        <v>16861</v>
      </c>
      <c r="K22" s="667">
        <v>10000</v>
      </c>
      <c r="L22" s="667"/>
      <c r="M22" s="667">
        <v>1200</v>
      </c>
      <c r="N22" s="667"/>
      <c r="O22" s="668">
        <v>43422</v>
      </c>
      <c r="P22" s="669"/>
    </row>
    <row r="23" spans="1:16" ht="15.75" x14ac:dyDescent="0.2">
      <c r="A23" s="665" t="s">
        <v>113</v>
      </c>
      <c r="B23" s="673" t="s">
        <v>226</v>
      </c>
      <c r="C23" s="667"/>
      <c r="D23" s="667"/>
      <c r="E23" s="667"/>
      <c r="F23" s="667"/>
      <c r="G23" s="667"/>
      <c r="H23" s="667"/>
      <c r="I23" s="667"/>
      <c r="J23" s="667"/>
      <c r="K23" s="667"/>
      <c r="L23" s="667"/>
      <c r="M23" s="667"/>
      <c r="N23" s="667"/>
      <c r="O23" s="668">
        <v>0</v>
      </c>
      <c r="P23" s="669"/>
    </row>
    <row r="24" spans="1:16" ht="15.75" x14ac:dyDescent="0.2">
      <c r="A24" s="665" t="s">
        <v>114</v>
      </c>
      <c r="B24" s="673" t="s">
        <v>125</v>
      </c>
      <c r="C24" s="667"/>
      <c r="D24" s="667"/>
      <c r="E24" s="667">
        <v>18350</v>
      </c>
      <c r="F24" s="667">
        <v>97</v>
      </c>
      <c r="G24" s="667"/>
      <c r="H24" s="667">
        <v>12070</v>
      </c>
      <c r="I24" s="667"/>
      <c r="J24" s="667">
        <v>14939</v>
      </c>
      <c r="K24" s="667">
        <v>38075</v>
      </c>
      <c r="L24" s="667"/>
      <c r="M24" s="667"/>
      <c r="N24" s="667">
        <v>251</v>
      </c>
      <c r="O24" s="668">
        <v>83782</v>
      </c>
      <c r="P24" s="669"/>
    </row>
    <row r="25" spans="1:16" ht="16.5" thickBot="1" x14ac:dyDescent="0.25">
      <c r="A25" s="679" t="s">
        <v>115</v>
      </c>
      <c r="B25" s="680" t="s">
        <v>722</v>
      </c>
      <c r="C25" s="667"/>
      <c r="D25" s="667"/>
      <c r="E25" s="667"/>
      <c r="F25" s="667"/>
      <c r="G25" s="667"/>
      <c r="H25" s="667"/>
      <c r="I25" s="667"/>
      <c r="J25" s="667"/>
      <c r="K25" s="667"/>
      <c r="L25" s="667"/>
      <c r="M25" s="667"/>
      <c r="N25" s="667"/>
      <c r="O25" s="668">
        <v>0</v>
      </c>
      <c r="P25" s="660"/>
    </row>
    <row r="26" spans="1:16" ht="16.5" thickBot="1" x14ac:dyDescent="0.3">
      <c r="A26" s="681" t="s">
        <v>116</v>
      </c>
      <c r="B26" s="682" t="s">
        <v>723</v>
      </c>
      <c r="C26" s="683">
        <v>50612</v>
      </c>
      <c r="D26" s="675">
        <v>50612</v>
      </c>
      <c r="E26" s="675">
        <v>68962</v>
      </c>
      <c r="F26" s="675">
        <v>35258</v>
      </c>
      <c r="G26" s="675">
        <v>36762</v>
      </c>
      <c r="H26" s="675">
        <v>52282</v>
      </c>
      <c r="I26" s="675">
        <v>45468</v>
      </c>
      <c r="J26" s="675">
        <v>76146</v>
      </c>
      <c r="K26" s="675">
        <v>83236</v>
      </c>
      <c r="L26" s="675">
        <v>50613</v>
      </c>
      <c r="M26" s="675">
        <v>51813</v>
      </c>
      <c r="N26" s="675">
        <v>50864</v>
      </c>
      <c r="O26" s="676">
        <v>652628</v>
      </c>
      <c r="P26" s="653"/>
    </row>
    <row r="27" spans="1:16" ht="16.5" thickBot="1" x14ac:dyDescent="0.3">
      <c r="A27" s="681" t="s">
        <v>117</v>
      </c>
      <c r="B27" s="684" t="s">
        <v>724</v>
      </c>
      <c r="C27" s="685">
        <v>0</v>
      </c>
      <c r="D27" s="686">
        <v>0</v>
      </c>
      <c r="E27" s="686">
        <v>0</v>
      </c>
      <c r="F27" s="686">
        <v>0</v>
      </c>
      <c r="G27" s="686">
        <v>0</v>
      </c>
      <c r="H27" s="686">
        <v>0</v>
      </c>
      <c r="I27" s="686">
        <v>0</v>
      </c>
      <c r="J27" s="686">
        <v>0</v>
      </c>
      <c r="K27" s="686">
        <v>0</v>
      </c>
      <c r="L27" s="686">
        <v>0</v>
      </c>
      <c r="M27" s="686">
        <v>0</v>
      </c>
      <c r="N27" s="686">
        <v>0</v>
      </c>
      <c r="O27" s="687">
        <v>0</v>
      </c>
      <c r="P27" s="653"/>
    </row>
    <row r="28" spans="1:16" ht="15.75" x14ac:dyDescent="0.25">
      <c r="A28" s="688"/>
      <c r="B28" s="653"/>
      <c r="C28" s="653"/>
      <c r="D28" s="653"/>
      <c r="E28" s="653"/>
      <c r="F28" s="653"/>
      <c r="G28" s="653"/>
      <c r="H28" s="653"/>
      <c r="I28" s="653"/>
      <c r="J28" s="653"/>
      <c r="K28" s="653"/>
      <c r="L28" s="653"/>
      <c r="M28" s="653"/>
      <c r="N28" s="653"/>
      <c r="O28" s="654"/>
      <c r="P28" s="653"/>
    </row>
  </sheetData>
  <mergeCells count="3">
    <mergeCell ref="A1:O1"/>
    <mergeCell ref="B4:O4"/>
    <mergeCell ref="B15:O15"/>
  </mergeCells>
  <pageMargins left="0.51181102362204722" right="0.31496062992125984" top="0.74803149606299213" bottom="0.74803149606299213" header="0.31496062992125984" footer="0.31496062992125984"/>
  <pageSetup paperSize="9" orientation="landscape" horizontalDpi="0" verticalDpi="0" r:id="rId1"/>
  <headerFooter>
    <oddHeader>&amp;R&amp;"Times New Roman CE,Félkövér dőlt"4. számú tájékoztató tábla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rgb="FF92D050"/>
    <pageSetUpPr fitToPage="1"/>
  </sheetPr>
  <dimension ref="A1:O40"/>
  <sheetViews>
    <sheetView topLeftCell="A10" zoomScaleNormal="100" workbookViewId="0">
      <selection activeCell="A41" sqref="A41"/>
    </sheetView>
  </sheetViews>
  <sheetFormatPr defaultRowHeight="12.75" x14ac:dyDescent="0.2"/>
  <cols>
    <col min="1" max="1" width="8.5" style="34" customWidth="1"/>
    <col min="2" max="2" width="9.33203125" style="34"/>
    <col min="3" max="3" width="19.83203125" style="34" customWidth="1"/>
    <col min="4" max="4" width="9.33203125" style="34"/>
    <col min="5" max="6" width="11" style="34" customWidth="1"/>
    <col min="7" max="7" width="12.33203125" style="34" customWidth="1"/>
    <col min="8" max="8" width="9.33203125" style="34"/>
    <col min="9" max="9" width="11.83203125" style="34" customWidth="1"/>
    <col min="10" max="10" width="13.33203125" style="34" customWidth="1"/>
    <col min="11" max="11" width="10.5" style="34" customWidth="1"/>
    <col min="12" max="13" width="9.33203125" style="34"/>
    <col min="14" max="14" width="11.6640625" style="34" customWidth="1"/>
    <col min="15" max="16384" width="9.33203125" style="34"/>
  </cols>
  <sheetData>
    <row r="1" spans="1:15" ht="15.75" x14ac:dyDescent="0.25">
      <c r="A1" s="1042" t="s">
        <v>81</v>
      </c>
      <c r="B1" s="1042"/>
      <c r="C1" s="1042"/>
      <c r="D1" s="1042"/>
      <c r="E1" s="1042"/>
      <c r="F1" s="1042"/>
      <c r="G1" s="1042"/>
      <c r="H1" s="1042"/>
      <c r="I1" s="1042"/>
      <c r="J1" s="1042"/>
      <c r="K1" s="1042"/>
    </row>
    <row r="2" spans="1:15" ht="15.75" x14ac:dyDescent="0.25">
      <c r="A2" s="455"/>
      <c r="B2" s="455"/>
      <c r="C2" s="455"/>
      <c r="D2" s="455"/>
      <c r="E2" s="455"/>
      <c r="F2" s="474"/>
      <c r="G2" s="455"/>
      <c r="H2" s="455"/>
      <c r="I2" s="1067"/>
      <c r="J2" s="1068"/>
      <c r="K2" s="1068"/>
      <c r="L2" s="1067" t="s">
        <v>759</v>
      </c>
      <c r="M2" s="1068"/>
      <c r="N2" s="1068"/>
    </row>
    <row r="3" spans="1:15" ht="18.75" customHeight="1" x14ac:dyDescent="0.2">
      <c r="A3" s="418" t="s">
        <v>42</v>
      </c>
      <c r="B3" s="419"/>
      <c r="C3" s="420"/>
      <c r="D3" s="422" t="s">
        <v>43</v>
      </c>
      <c r="E3" s="421"/>
      <c r="F3" s="423" t="s">
        <v>45</v>
      </c>
      <c r="G3" s="420"/>
      <c r="H3" s="946" t="s">
        <v>44</v>
      </c>
      <c r="I3" s="421"/>
      <c r="J3" s="423" t="s">
        <v>45</v>
      </c>
      <c r="K3" s="420"/>
      <c r="L3" s="946" t="s">
        <v>44</v>
      </c>
      <c r="M3" s="421"/>
      <c r="N3" s="423" t="s">
        <v>45</v>
      </c>
      <c r="O3" s="419"/>
    </row>
    <row r="4" spans="1:15" s="35" customFormat="1" ht="24" customHeight="1" x14ac:dyDescent="0.2">
      <c r="A4" s="419"/>
      <c r="B4" s="419"/>
      <c r="C4" s="420"/>
      <c r="D4" s="422" t="s">
        <v>214</v>
      </c>
      <c r="E4" s="421" t="s">
        <v>214</v>
      </c>
      <c r="F4" s="421" t="s">
        <v>214</v>
      </c>
      <c r="G4" s="420"/>
      <c r="H4" s="946" t="s">
        <v>214</v>
      </c>
      <c r="I4" s="421" t="s">
        <v>214</v>
      </c>
      <c r="J4" s="421" t="s">
        <v>214</v>
      </c>
      <c r="K4" s="420"/>
      <c r="L4" s="946" t="s">
        <v>214</v>
      </c>
      <c r="M4" s="421" t="s">
        <v>214</v>
      </c>
      <c r="N4" s="421" t="s">
        <v>214</v>
      </c>
      <c r="O4" s="419"/>
    </row>
    <row r="5" spans="1:15" s="36" customFormat="1" ht="13.5" thickBot="1" x14ac:dyDescent="0.25">
      <c r="A5" s="419"/>
      <c r="B5" s="419"/>
      <c r="C5" s="420"/>
      <c r="D5" s="424" t="s">
        <v>46</v>
      </c>
      <c r="E5" s="425" t="s">
        <v>47</v>
      </c>
      <c r="F5" s="425" t="s">
        <v>48</v>
      </c>
      <c r="G5" s="948" t="s">
        <v>49</v>
      </c>
      <c r="H5" s="947" t="s">
        <v>46</v>
      </c>
      <c r="I5" s="425" t="s">
        <v>47</v>
      </c>
      <c r="J5" s="425" t="s">
        <v>48</v>
      </c>
      <c r="K5" s="948" t="s">
        <v>49</v>
      </c>
      <c r="L5" s="947" t="s">
        <v>46</v>
      </c>
      <c r="M5" s="425" t="s">
        <v>47</v>
      </c>
      <c r="N5" s="425" t="s">
        <v>48</v>
      </c>
      <c r="O5" s="426" t="s">
        <v>49</v>
      </c>
    </row>
    <row r="6" spans="1:15" x14ac:dyDescent="0.2">
      <c r="A6" s="427" t="s">
        <v>50</v>
      </c>
      <c r="B6" s="428"/>
      <c r="C6" s="429"/>
      <c r="D6" s="430">
        <v>21.78</v>
      </c>
      <c r="E6" s="431">
        <v>4580000</v>
      </c>
      <c r="F6" s="431">
        <v>99752</v>
      </c>
      <c r="G6" s="420"/>
      <c r="H6" s="430">
        <v>21.78</v>
      </c>
      <c r="I6" s="431">
        <v>4580000</v>
      </c>
      <c r="J6" s="431">
        <v>99752</v>
      </c>
      <c r="K6" s="420"/>
      <c r="L6" s="430">
        <v>21.78</v>
      </c>
      <c r="M6" s="431">
        <v>4580000</v>
      </c>
      <c r="N6" s="431">
        <v>99752</v>
      </c>
      <c r="O6" s="419"/>
    </row>
    <row r="7" spans="1:15" ht="12.75" customHeight="1" x14ac:dyDescent="0.2">
      <c r="A7" s="432" t="s">
        <v>51</v>
      </c>
      <c r="B7" s="419"/>
      <c r="C7" s="420"/>
      <c r="D7" s="431"/>
      <c r="E7" s="430"/>
      <c r="F7" s="431">
        <v>5959</v>
      </c>
      <c r="G7" s="420"/>
      <c r="H7" s="431"/>
      <c r="I7" s="430"/>
      <c r="J7" s="431">
        <v>5959</v>
      </c>
      <c r="K7" s="420"/>
      <c r="L7" s="431"/>
      <c r="M7" s="430"/>
      <c r="N7" s="431">
        <v>5959</v>
      </c>
      <c r="O7" s="419"/>
    </row>
    <row r="8" spans="1:15" x14ac:dyDescent="0.2">
      <c r="A8" s="432" t="s">
        <v>52</v>
      </c>
      <c r="B8" s="419"/>
      <c r="C8" s="420"/>
      <c r="D8" s="431"/>
      <c r="E8" s="430" t="s">
        <v>53</v>
      </c>
      <c r="F8" s="431">
        <v>9091</v>
      </c>
      <c r="G8" s="420"/>
      <c r="H8" s="431"/>
      <c r="I8" s="430" t="s">
        <v>53</v>
      </c>
      <c r="J8" s="431">
        <v>9091</v>
      </c>
      <c r="K8" s="420"/>
      <c r="L8" s="431"/>
      <c r="M8" s="430" t="s">
        <v>53</v>
      </c>
      <c r="N8" s="431">
        <v>9091</v>
      </c>
      <c r="O8" s="419"/>
    </row>
    <row r="9" spans="1:15" x14ac:dyDescent="0.2">
      <c r="A9" s="432" t="s">
        <v>54</v>
      </c>
      <c r="B9" s="419"/>
      <c r="C9" s="420"/>
      <c r="D9" s="431"/>
      <c r="E9" s="430" t="s">
        <v>55</v>
      </c>
      <c r="F9" s="431">
        <v>100</v>
      </c>
      <c r="G9" s="420"/>
      <c r="H9" s="431"/>
      <c r="I9" s="430" t="s">
        <v>55</v>
      </c>
      <c r="J9" s="431">
        <v>100</v>
      </c>
      <c r="K9" s="420"/>
      <c r="L9" s="431"/>
      <c r="M9" s="430" t="s">
        <v>55</v>
      </c>
      <c r="N9" s="431">
        <v>100</v>
      </c>
      <c r="O9" s="419"/>
    </row>
    <row r="10" spans="1:15" x14ac:dyDescent="0.2">
      <c r="A10" s="432" t="s">
        <v>56</v>
      </c>
      <c r="B10" s="419"/>
      <c r="C10" s="420"/>
      <c r="D10" s="431"/>
      <c r="E10" s="430" t="s">
        <v>57</v>
      </c>
      <c r="F10" s="431">
        <v>5398</v>
      </c>
      <c r="G10" s="420"/>
      <c r="H10" s="431"/>
      <c r="I10" s="430" t="s">
        <v>57</v>
      </c>
      <c r="J10" s="431">
        <v>5398</v>
      </c>
      <c r="K10" s="420"/>
      <c r="L10" s="431"/>
      <c r="M10" s="430" t="s">
        <v>57</v>
      </c>
      <c r="N10" s="431">
        <v>5398</v>
      </c>
      <c r="O10" s="419"/>
    </row>
    <row r="11" spans="1:15" ht="13.5" thickBot="1" x14ac:dyDescent="0.25">
      <c r="A11" s="433" t="s">
        <v>58</v>
      </c>
      <c r="B11" s="434"/>
      <c r="C11" s="435"/>
      <c r="D11" s="431"/>
      <c r="E11" s="430"/>
      <c r="F11" s="436">
        <v>-9239</v>
      </c>
      <c r="G11" s="435"/>
      <c r="H11" s="431"/>
      <c r="I11" s="430"/>
      <c r="J11" s="436">
        <v>-9239</v>
      </c>
      <c r="K11" s="435"/>
      <c r="L11" s="431"/>
      <c r="M11" s="430"/>
      <c r="N11" s="436">
        <v>-9239</v>
      </c>
      <c r="O11" s="419"/>
    </row>
    <row r="12" spans="1:15" ht="13.5" thickBot="1" x14ac:dyDescent="0.25">
      <c r="A12" s="419" t="s">
        <v>59</v>
      </c>
      <c r="B12" s="419"/>
      <c r="C12" s="420"/>
      <c r="D12" s="437">
        <v>5507</v>
      </c>
      <c r="E12" s="438">
        <v>2700</v>
      </c>
      <c r="F12" s="438">
        <v>14867</v>
      </c>
      <c r="G12" s="439" t="s">
        <v>95</v>
      </c>
      <c r="H12" s="437">
        <v>5507</v>
      </c>
      <c r="I12" s="438">
        <v>2700</v>
      </c>
      <c r="J12" s="438">
        <v>14867</v>
      </c>
      <c r="K12" s="439" t="s">
        <v>95</v>
      </c>
      <c r="L12" s="437">
        <v>5507</v>
      </c>
      <c r="M12" s="438">
        <v>2700</v>
      </c>
      <c r="N12" s="438">
        <v>14867</v>
      </c>
      <c r="O12" s="439" t="s">
        <v>95</v>
      </c>
    </row>
    <row r="13" spans="1:15" x14ac:dyDescent="0.2">
      <c r="A13" s="419" t="s">
        <v>60</v>
      </c>
      <c r="B13" s="419"/>
      <c r="C13" s="420"/>
      <c r="D13" s="441"/>
      <c r="E13" s="440"/>
      <c r="F13" s="475"/>
      <c r="G13" s="419"/>
      <c r="H13" s="441"/>
      <c r="I13" s="440"/>
      <c r="J13" s="475">
        <v>472</v>
      </c>
      <c r="K13" s="419"/>
      <c r="L13" s="441"/>
      <c r="M13" s="440"/>
      <c r="N13" s="475">
        <v>472</v>
      </c>
      <c r="O13" s="419"/>
    </row>
    <row r="14" spans="1:15" ht="13.5" thickBot="1" x14ac:dyDescent="0.25">
      <c r="A14" s="419" t="s">
        <v>61</v>
      </c>
      <c r="B14" s="419"/>
      <c r="C14" s="420"/>
      <c r="D14" s="441"/>
      <c r="E14" s="442"/>
      <c r="F14" s="475"/>
      <c r="G14" s="419"/>
      <c r="H14" s="441"/>
      <c r="I14" s="442"/>
      <c r="J14" s="475">
        <v>221</v>
      </c>
      <c r="K14" s="419"/>
      <c r="L14" s="441"/>
      <c r="M14" s="442"/>
      <c r="N14" s="475">
        <v>221</v>
      </c>
      <c r="O14" s="419"/>
    </row>
    <row r="15" spans="1:15" ht="13.5" thickBot="1" x14ac:dyDescent="0.25">
      <c r="A15" s="419" t="s">
        <v>62</v>
      </c>
      <c r="B15" s="419"/>
      <c r="C15" s="420"/>
      <c r="D15" s="437">
        <v>5507</v>
      </c>
      <c r="E15" s="443">
        <v>1.56</v>
      </c>
      <c r="F15" s="438">
        <v>9534</v>
      </c>
      <c r="G15" s="439" t="s">
        <v>94</v>
      </c>
      <c r="H15" s="437">
        <v>5507</v>
      </c>
      <c r="I15" s="443">
        <v>1.56</v>
      </c>
      <c r="J15" s="438">
        <v>9534</v>
      </c>
      <c r="K15" s="439" t="s">
        <v>94</v>
      </c>
      <c r="L15" s="437">
        <v>5507</v>
      </c>
      <c r="M15" s="443">
        <v>1.56</v>
      </c>
      <c r="N15" s="438">
        <v>9534</v>
      </c>
      <c r="O15" s="439" t="s">
        <v>94</v>
      </c>
    </row>
    <row r="16" spans="1:15" x14ac:dyDescent="0.2">
      <c r="A16" s="419" t="s">
        <v>514</v>
      </c>
      <c r="B16" s="419"/>
      <c r="C16" s="420"/>
      <c r="D16" s="441">
        <v>6385</v>
      </c>
      <c r="E16" s="431">
        <v>395</v>
      </c>
      <c r="F16" s="431">
        <v>2522</v>
      </c>
      <c r="G16" s="419"/>
      <c r="H16" s="441">
        <v>6385</v>
      </c>
      <c r="I16" s="431">
        <v>395</v>
      </c>
      <c r="J16" s="431">
        <v>2522</v>
      </c>
      <c r="K16" s="419"/>
      <c r="L16" s="441">
        <v>6385</v>
      </c>
      <c r="M16" s="431">
        <v>395</v>
      </c>
      <c r="N16" s="431">
        <v>2522</v>
      </c>
      <c r="O16" s="419"/>
    </row>
    <row r="17" spans="1:15" x14ac:dyDescent="0.2">
      <c r="A17" s="419" t="s">
        <v>63</v>
      </c>
      <c r="B17" s="419"/>
      <c r="C17" s="420"/>
      <c r="D17" s="441">
        <v>6385</v>
      </c>
      <c r="E17" s="431">
        <v>300</v>
      </c>
      <c r="F17" s="431">
        <v>1916</v>
      </c>
      <c r="G17" s="419"/>
      <c r="H17" s="441">
        <v>6385</v>
      </c>
      <c r="I17" s="431">
        <v>300</v>
      </c>
      <c r="J17" s="431">
        <v>1916</v>
      </c>
      <c r="K17" s="419"/>
      <c r="L17" s="441">
        <v>6385</v>
      </c>
      <c r="M17" s="431">
        <v>300</v>
      </c>
      <c r="N17" s="431">
        <v>1916</v>
      </c>
      <c r="O17" s="419"/>
    </row>
    <row r="18" spans="1:15" x14ac:dyDescent="0.2">
      <c r="A18" s="419" t="s">
        <v>513</v>
      </c>
      <c r="B18" s="419"/>
      <c r="C18" s="420"/>
      <c r="D18" s="441">
        <v>6385</v>
      </c>
      <c r="E18" s="431">
        <v>395</v>
      </c>
      <c r="F18" s="431">
        <v>2522</v>
      </c>
      <c r="G18" s="419"/>
      <c r="H18" s="441">
        <v>6385</v>
      </c>
      <c r="I18" s="431">
        <v>395</v>
      </c>
      <c r="J18" s="431">
        <v>2522</v>
      </c>
      <c r="K18" s="419"/>
      <c r="L18" s="441">
        <v>6385</v>
      </c>
      <c r="M18" s="431">
        <v>395</v>
      </c>
      <c r="N18" s="431">
        <v>2522</v>
      </c>
      <c r="O18" s="419"/>
    </row>
    <row r="19" spans="1:15" x14ac:dyDescent="0.2">
      <c r="A19" s="419" t="s">
        <v>64</v>
      </c>
      <c r="B19" s="419"/>
      <c r="C19" s="420"/>
      <c r="D19" s="441">
        <v>6385</v>
      </c>
      <c r="E19" s="431">
        <v>300</v>
      </c>
      <c r="F19" s="431">
        <v>1326</v>
      </c>
      <c r="G19" s="419"/>
      <c r="H19" s="441">
        <v>6385</v>
      </c>
      <c r="I19" s="431">
        <v>300</v>
      </c>
      <c r="J19" s="431">
        <v>1326</v>
      </c>
      <c r="K19" s="419"/>
      <c r="L19" s="441">
        <v>6385</v>
      </c>
      <c r="M19" s="431">
        <v>300</v>
      </c>
      <c r="N19" s="431">
        <v>1326</v>
      </c>
      <c r="O19" s="419"/>
    </row>
    <row r="20" spans="1:15" x14ac:dyDescent="0.2">
      <c r="A20" s="1069" t="s">
        <v>65</v>
      </c>
      <c r="B20" s="1018"/>
      <c r="C20" s="1070"/>
      <c r="D20" s="441"/>
      <c r="E20" s="431"/>
      <c r="F20" s="431"/>
      <c r="G20" s="419"/>
      <c r="H20" s="441"/>
      <c r="I20" s="431"/>
      <c r="J20" s="431"/>
      <c r="K20" s="419"/>
      <c r="L20" s="441"/>
      <c r="M20" s="431"/>
      <c r="N20" s="431"/>
      <c r="O20" s="419"/>
    </row>
    <row r="21" spans="1:15" x14ac:dyDescent="0.2">
      <c r="A21" s="1069" t="s">
        <v>66</v>
      </c>
      <c r="B21" s="1069"/>
      <c r="C21" s="1070"/>
      <c r="D21" s="448">
        <v>12</v>
      </c>
      <c r="E21" s="472">
        <v>55360</v>
      </c>
      <c r="F21" s="473">
        <v>664</v>
      </c>
      <c r="G21" s="419"/>
      <c r="H21" s="448">
        <v>12</v>
      </c>
      <c r="I21" s="447">
        <v>55360</v>
      </c>
      <c r="J21" s="446">
        <v>664</v>
      </c>
      <c r="K21" s="419"/>
      <c r="L21" s="448">
        <v>12</v>
      </c>
      <c r="M21" s="918">
        <v>55360</v>
      </c>
      <c r="N21" s="919">
        <v>664</v>
      </c>
      <c r="O21" s="419"/>
    </row>
    <row r="22" spans="1:15" x14ac:dyDescent="0.2">
      <c r="A22" s="444" t="s">
        <v>488</v>
      </c>
      <c r="B22" s="444"/>
      <c r="C22" s="445"/>
      <c r="D22" s="448">
        <v>1</v>
      </c>
      <c r="E22" s="472">
        <v>145000</v>
      </c>
      <c r="F22" s="473">
        <v>145</v>
      </c>
      <c r="G22" s="419"/>
      <c r="H22" s="448">
        <v>1</v>
      </c>
      <c r="I22" s="447">
        <v>145000</v>
      </c>
      <c r="J22" s="446">
        <v>145</v>
      </c>
      <c r="K22" s="419"/>
      <c r="L22" s="448">
        <v>0</v>
      </c>
      <c r="M22" s="918">
        <v>145000</v>
      </c>
      <c r="N22" s="919">
        <v>0</v>
      </c>
      <c r="O22" s="419"/>
    </row>
    <row r="23" spans="1:15" x14ac:dyDescent="0.2">
      <c r="A23" s="419" t="s">
        <v>67</v>
      </c>
      <c r="B23" s="419"/>
      <c r="C23" s="420"/>
      <c r="D23" s="441">
        <v>25</v>
      </c>
      <c r="E23" s="431">
        <v>109000</v>
      </c>
      <c r="F23" s="431">
        <v>2725</v>
      </c>
      <c r="G23" s="419"/>
      <c r="H23" s="441">
        <v>25</v>
      </c>
      <c r="I23" s="431">
        <v>109000</v>
      </c>
      <c r="J23" s="431">
        <v>2725</v>
      </c>
      <c r="K23" s="419"/>
      <c r="L23" s="441">
        <v>25</v>
      </c>
      <c r="M23" s="431">
        <v>109000</v>
      </c>
      <c r="N23" s="431">
        <v>2725</v>
      </c>
      <c r="O23" s="419"/>
    </row>
    <row r="24" spans="1:15" x14ac:dyDescent="0.2">
      <c r="A24" s="419" t="s">
        <v>68</v>
      </c>
      <c r="B24" s="419"/>
      <c r="C24" s="420"/>
      <c r="D24" s="441">
        <v>19</v>
      </c>
      <c r="E24" s="431">
        <v>2606040</v>
      </c>
      <c r="F24" s="431">
        <v>49515</v>
      </c>
      <c r="G24" s="419"/>
      <c r="H24" s="441">
        <v>19</v>
      </c>
      <c r="I24" s="431">
        <v>2606040</v>
      </c>
      <c r="J24" s="431">
        <v>49515</v>
      </c>
      <c r="K24" s="419"/>
      <c r="L24" s="441">
        <v>19</v>
      </c>
      <c r="M24" s="431">
        <v>2606040</v>
      </c>
      <c r="N24" s="431">
        <v>49515</v>
      </c>
      <c r="O24" s="419"/>
    </row>
    <row r="25" spans="1:15" x14ac:dyDescent="0.2">
      <c r="A25" s="419" t="s">
        <v>69</v>
      </c>
      <c r="B25" s="419"/>
      <c r="C25" s="420"/>
      <c r="D25" s="441"/>
      <c r="E25" s="431"/>
      <c r="F25" s="449">
        <v>8529</v>
      </c>
      <c r="G25" s="419"/>
      <c r="H25" s="441"/>
      <c r="I25" s="431"/>
      <c r="J25" s="449">
        <v>8529</v>
      </c>
      <c r="K25" s="419"/>
      <c r="L25" s="441"/>
      <c r="M25" s="431"/>
      <c r="N25" s="449">
        <v>8529</v>
      </c>
      <c r="O25" s="419"/>
    </row>
    <row r="26" spans="1:15" s="37" customFormat="1" ht="19.5" customHeight="1" x14ac:dyDescent="0.2">
      <c r="A26" s="419" t="s">
        <v>512</v>
      </c>
      <c r="B26" s="419"/>
      <c r="C26" s="420"/>
      <c r="D26" s="441">
        <v>10</v>
      </c>
      <c r="E26" s="431">
        <v>494100</v>
      </c>
      <c r="F26" s="431">
        <v>4941</v>
      </c>
      <c r="G26" s="419"/>
      <c r="H26" s="441">
        <v>10</v>
      </c>
      <c r="I26" s="431">
        <v>494100</v>
      </c>
      <c r="J26" s="431">
        <v>4941</v>
      </c>
      <c r="K26" s="419"/>
      <c r="L26" s="441">
        <v>9</v>
      </c>
      <c r="M26" s="431">
        <v>494100</v>
      </c>
      <c r="N26" s="431">
        <v>4447</v>
      </c>
      <c r="O26" s="419"/>
    </row>
    <row r="27" spans="1:15" x14ac:dyDescent="0.2">
      <c r="A27" s="419" t="s">
        <v>70</v>
      </c>
      <c r="B27" s="419"/>
      <c r="C27" s="420"/>
      <c r="D27" s="441"/>
      <c r="E27" s="431">
        <v>600</v>
      </c>
      <c r="F27" s="431">
        <v>0</v>
      </c>
      <c r="G27" s="419"/>
      <c r="H27" s="441"/>
      <c r="I27" s="431">
        <v>600</v>
      </c>
      <c r="J27" s="431">
        <v>0</v>
      </c>
      <c r="K27" s="419"/>
      <c r="L27" s="441"/>
      <c r="M27" s="431">
        <v>600</v>
      </c>
      <c r="N27" s="431">
        <v>0</v>
      </c>
      <c r="O27" s="419"/>
    </row>
    <row r="28" spans="1:15" x14ac:dyDescent="0.2">
      <c r="A28" s="444" t="s">
        <v>71</v>
      </c>
      <c r="B28" s="444"/>
      <c r="C28" s="445"/>
      <c r="D28" s="450">
        <v>15.7</v>
      </c>
      <c r="E28" s="431">
        <v>4012000</v>
      </c>
      <c r="F28" s="431">
        <v>41993</v>
      </c>
      <c r="G28" s="419"/>
      <c r="H28" s="450">
        <v>15.7</v>
      </c>
      <c r="I28" s="431">
        <v>4012000</v>
      </c>
      <c r="J28" s="431">
        <v>41993</v>
      </c>
      <c r="K28" s="419"/>
      <c r="L28" s="450">
        <v>15.7</v>
      </c>
      <c r="M28" s="431">
        <v>4012000</v>
      </c>
      <c r="N28" s="431">
        <v>41191</v>
      </c>
      <c r="O28" s="419"/>
    </row>
    <row r="29" spans="1:15" x14ac:dyDescent="0.2">
      <c r="A29" s="419" t="s">
        <v>72</v>
      </c>
      <c r="B29" s="419"/>
      <c r="C29" s="420"/>
      <c r="D29" s="450">
        <v>15.3</v>
      </c>
      <c r="E29" s="431">
        <v>4012000</v>
      </c>
      <c r="F29" s="431">
        <v>20461</v>
      </c>
      <c r="G29" s="419"/>
      <c r="H29" s="450">
        <v>15.3</v>
      </c>
      <c r="I29" s="431">
        <v>4012000</v>
      </c>
      <c r="J29" s="431">
        <v>20461</v>
      </c>
      <c r="K29" s="419"/>
      <c r="L29" s="450">
        <v>15.3</v>
      </c>
      <c r="M29" s="431">
        <v>4012000</v>
      </c>
      <c r="N29" s="431">
        <v>20862</v>
      </c>
      <c r="O29" s="419"/>
    </row>
    <row r="30" spans="1:15" x14ac:dyDescent="0.2">
      <c r="A30" s="419" t="s">
        <v>73</v>
      </c>
      <c r="B30" s="419"/>
      <c r="C30" s="420"/>
      <c r="D30" s="450">
        <v>15.3</v>
      </c>
      <c r="E30" s="431">
        <v>34400</v>
      </c>
      <c r="F30" s="431">
        <v>526</v>
      </c>
      <c r="G30" s="419"/>
      <c r="H30" s="450">
        <v>15.3</v>
      </c>
      <c r="I30" s="431">
        <v>34400</v>
      </c>
      <c r="J30" s="431">
        <v>526</v>
      </c>
      <c r="K30" s="419"/>
      <c r="L30" s="450">
        <v>15.3</v>
      </c>
      <c r="M30" s="431">
        <v>34400</v>
      </c>
      <c r="N30" s="431">
        <v>536</v>
      </c>
      <c r="O30" s="419"/>
    </row>
    <row r="31" spans="1:15" x14ac:dyDescent="0.2">
      <c r="A31" s="419" t="s">
        <v>74</v>
      </c>
      <c r="B31" s="419"/>
      <c r="C31" s="420"/>
      <c r="D31" s="441">
        <v>9</v>
      </c>
      <c r="E31" s="431">
        <v>1800000</v>
      </c>
      <c r="F31" s="431">
        <v>10800</v>
      </c>
      <c r="G31" s="419"/>
      <c r="H31" s="441">
        <v>9</v>
      </c>
      <c r="I31" s="431">
        <v>1800000</v>
      </c>
      <c r="J31" s="431">
        <v>10800</v>
      </c>
      <c r="K31" s="419"/>
      <c r="L31" s="441">
        <v>9</v>
      </c>
      <c r="M31" s="431">
        <v>1800000</v>
      </c>
      <c r="N31" s="431">
        <v>10762</v>
      </c>
      <c r="O31" s="419"/>
    </row>
    <row r="32" spans="1:15" x14ac:dyDescent="0.2">
      <c r="A32" s="419" t="s">
        <v>75</v>
      </c>
      <c r="B32" s="419"/>
      <c r="C32" s="420"/>
      <c r="D32" s="441">
        <v>9</v>
      </c>
      <c r="E32" s="431">
        <v>1800000</v>
      </c>
      <c r="F32" s="431">
        <v>5400</v>
      </c>
      <c r="G32" s="419"/>
      <c r="H32" s="441">
        <v>9</v>
      </c>
      <c r="I32" s="431">
        <v>1800000</v>
      </c>
      <c r="J32" s="431">
        <v>5400</v>
      </c>
      <c r="K32" s="419"/>
      <c r="L32" s="441">
        <v>9</v>
      </c>
      <c r="M32" s="431">
        <v>1800000</v>
      </c>
      <c r="N32" s="431">
        <v>5418</v>
      </c>
      <c r="O32" s="419"/>
    </row>
    <row r="33" spans="1:15" x14ac:dyDescent="0.2">
      <c r="A33" s="419" t="s">
        <v>76</v>
      </c>
      <c r="B33" s="419"/>
      <c r="C33" s="420"/>
      <c r="D33" s="441">
        <v>192</v>
      </c>
      <c r="E33" s="431">
        <v>56000</v>
      </c>
      <c r="F33" s="431">
        <v>7168</v>
      </c>
      <c r="G33" s="419"/>
      <c r="H33" s="441">
        <v>192</v>
      </c>
      <c r="I33" s="431">
        <v>56000</v>
      </c>
      <c r="J33" s="431">
        <v>7168</v>
      </c>
      <c r="K33" s="419"/>
      <c r="L33" s="441">
        <v>192</v>
      </c>
      <c r="M33" s="431">
        <v>56000</v>
      </c>
      <c r="N33" s="431">
        <v>7168</v>
      </c>
      <c r="O33" s="419"/>
    </row>
    <row r="34" spans="1:15" x14ac:dyDescent="0.2">
      <c r="A34" s="419" t="s">
        <v>76</v>
      </c>
      <c r="B34" s="419"/>
      <c r="C34" s="420"/>
      <c r="D34" s="441">
        <v>190</v>
      </c>
      <c r="E34" s="431">
        <v>56000</v>
      </c>
      <c r="F34" s="431">
        <v>3547</v>
      </c>
      <c r="G34" s="419"/>
      <c r="H34" s="441">
        <v>190</v>
      </c>
      <c r="I34" s="431">
        <v>56000</v>
      </c>
      <c r="J34" s="431">
        <v>3547</v>
      </c>
      <c r="K34" s="419"/>
      <c r="L34" s="441">
        <v>190</v>
      </c>
      <c r="M34" s="431">
        <v>56000</v>
      </c>
      <c r="N34" s="431">
        <v>3547</v>
      </c>
      <c r="O34" s="419"/>
    </row>
    <row r="35" spans="1:15" x14ac:dyDescent="0.2">
      <c r="A35" s="1069" t="s">
        <v>77</v>
      </c>
      <c r="B35" s="1069"/>
      <c r="C35" s="1070"/>
      <c r="D35" s="1064">
        <v>7.95</v>
      </c>
      <c r="E35" s="431"/>
      <c r="F35" s="1065">
        <v>12974</v>
      </c>
      <c r="G35" s="419"/>
      <c r="H35" s="1064">
        <v>7.95</v>
      </c>
      <c r="I35" s="431"/>
      <c r="J35" s="1065">
        <v>12974</v>
      </c>
      <c r="K35" s="419"/>
      <c r="L35" s="1064">
        <v>7.95</v>
      </c>
      <c r="M35" s="431"/>
      <c r="N35" s="1065">
        <v>12795</v>
      </c>
      <c r="O35" s="419"/>
    </row>
    <row r="36" spans="1:15" x14ac:dyDescent="0.2">
      <c r="A36" s="1069" t="s">
        <v>78</v>
      </c>
      <c r="B36" s="1069"/>
      <c r="C36" s="1070"/>
      <c r="D36" s="1064"/>
      <c r="E36" s="431"/>
      <c r="F36" s="1066"/>
      <c r="G36" s="419"/>
      <c r="H36" s="1064"/>
      <c r="I36" s="431"/>
      <c r="J36" s="1066"/>
      <c r="K36" s="419"/>
      <c r="L36" s="1064"/>
      <c r="M36" s="431"/>
      <c r="N36" s="1066"/>
      <c r="O36" s="419"/>
    </row>
    <row r="37" spans="1:15" x14ac:dyDescent="0.2">
      <c r="A37" s="417" t="s">
        <v>79</v>
      </c>
      <c r="B37" s="444"/>
      <c r="C37" s="445"/>
      <c r="D37" s="451"/>
      <c r="E37" s="431"/>
      <c r="F37" s="476"/>
      <c r="G37" s="419"/>
      <c r="H37" s="451"/>
      <c r="I37" s="431"/>
      <c r="J37" s="476">
        <v>2240</v>
      </c>
      <c r="K37" s="419"/>
      <c r="L37" s="451"/>
      <c r="M37" s="431"/>
      <c r="N37" s="476">
        <v>2240</v>
      </c>
      <c r="O37" s="419"/>
    </row>
    <row r="38" spans="1:15" ht="13.5" thickBot="1" x14ac:dyDescent="0.25">
      <c r="A38" s="1071" t="s">
        <v>80</v>
      </c>
      <c r="B38" s="1071"/>
      <c r="C38" s="1072"/>
      <c r="D38" s="943">
        <v>5507</v>
      </c>
      <c r="E38" s="944">
        <v>1140</v>
      </c>
      <c r="F38" s="944">
        <v>6278</v>
      </c>
      <c r="G38" s="945"/>
      <c r="H38" s="943">
        <v>5507</v>
      </c>
      <c r="I38" s="944">
        <v>1140</v>
      </c>
      <c r="J38" s="944">
        <v>6278</v>
      </c>
      <c r="K38" s="945"/>
      <c r="L38" s="943">
        <v>5507</v>
      </c>
      <c r="M38" s="944">
        <v>1140</v>
      </c>
      <c r="N38" s="944">
        <v>6278</v>
      </c>
      <c r="O38" s="945"/>
    </row>
    <row r="39" spans="1:15" ht="13.5" thickBot="1" x14ac:dyDescent="0.25">
      <c r="A39" s="1073" t="s">
        <v>545</v>
      </c>
      <c r="B39" s="1074"/>
      <c r="C39" s="452"/>
      <c r="D39" s="453"/>
      <c r="E39" s="453"/>
      <c r="F39" s="453">
        <f>SUM(F6:F38)</f>
        <v>319414</v>
      </c>
      <c r="G39" s="454"/>
      <c r="H39" s="453"/>
      <c r="I39" s="453"/>
      <c r="J39" s="453">
        <f>SUM(J6:J38)</f>
        <v>322347</v>
      </c>
      <c r="K39" s="454"/>
      <c r="L39" s="453"/>
      <c r="M39" s="453"/>
      <c r="N39" s="453">
        <f>SUM(N6:N38)</f>
        <v>321118</v>
      </c>
      <c r="O39" s="454"/>
    </row>
    <row r="40" spans="1:15" x14ac:dyDescent="0.2">
      <c r="A40"/>
      <c r="B40"/>
      <c r="C40"/>
      <c r="D40"/>
      <c r="E40"/>
      <c r="F40"/>
      <c r="G40"/>
      <c r="H40"/>
      <c r="I40"/>
      <c r="J40"/>
      <c r="K40"/>
    </row>
  </sheetData>
  <mergeCells count="15">
    <mergeCell ref="A38:C38"/>
    <mergeCell ref="A39:B39"/>
    <mergeCell ref="I2:K2"/>
    <mergeCell ref="A35:C35"/>
    <mergeCell ref="H35:H36"/>
    <mergeCell ref="J35:J36"/>
    <mergeCell ref="A36:C36"/>
    <mergeCell ref="D35:D36"/>
    <mergeCell ref="F35:F36"/>
    <mergeCell ref="L35:L36"/>
    <mergeCell ref="N35:N36"/>
    <mergeCell ref="L2:N2"/>
    <mergeCell ref="A1:K1"/>
    <mergeCell ref="A20:C20"/>
    <mergeCell ref="A21:C2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85" orientation="landscape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zoomScaleNormal="100" workbookViewId="0">
      <selection activeCell="A29" sqref="A29"/>
    </sheetView>
  </sheetViews>
  <sheetFormatPr defaultRowHeight="12.75" x14ac:dyDescent="0.2"/>
  <cols>
    <col min="1" max="1" width="5.5" customWidth="1"/>
    <col min="2" max="2" width="32.1640625" customWidth="1"/>
    <col min="3" max="3" width="33.5" customWidth="1"/>
    <col min="4" max="4" width="11.83203125" customWidth="1"/>
    <col min="5" max="5" width="11.1640625" customWidth="1"/>
    <col min="6" max="6" width="28.33203125" customWidth="1"/>
    <col min="7" max="7" width="12.5" customWidth="1"/>
  </cols>
  <sheetData>
    <row r="1" spans="1:7" ht="15.75" customHeight="1" x14ac:dyDescent="0.25">
      <c r="A1" s="1075" t="s">
        <v>581</v>
      </c>
      <c r="B1" s="1076"/>
      <c r="C1" s="1076"/>
      <c r="D1" s="1076"/>
    </row>
    <row r="2" spans="1:7" ht="15.75" x14ac:dyDescent="0.25">
      <c r="A2" s="1075" t="s">
        <v>762</v>
      </c>
      <c r="B2" s="1076"/>
      <c r="C2" s="1076"/>
      <c r="D2" s="1076"/>
    </row>
    <row r="3" spans="1:7" ht="13.5" thickBot="1" x14ac:dyDescent="0.25">
      <c r="A3" s="498"/>
      <c r="B3" s="498"/>
      <c r="C3" s="1077" t="s">
        <v>127</v>
      </c>
      <c r="D3" s="1077"/>
    </row>
    <row r="4" spans="1:7" ht="39" thickBot="1" x14ac:dyDescent="0.25">
      <c r="A4" s="973" t="s">
        <v>144</v>
      </c>
      <c r="B4" s="974" t="s">
        <v>568</v>
      </c>
      <c r="C4" s="974" t="s">
        <v>569</v>
      </c>
      <c r="D4" s="975" t="s">
        <v>820</v>
      </c>
      <c r="E4" s="976" t="s">
        <v>821</v>
      </c>
      <c r="F4" s="977" t="s">
        <v>830</v>
      </c>
      <c r="G4" s="983" t="s">
        <v>648</v>
      </c>
    </row>
    <row r="5" spans="1:7" x14ac:dyDescent="0.2">
      <c r="A5" s="953" t="s">
        <v>94</v>
      </c>
      <c r="B5" s="503" t="s">
        <v>570</v>
      </c>
      <c r="C5" s="503" t="s">
        <v>571</v>
      </c>
      <c r="D5" s="962">
        <v>125</v>
      </c>
      <c r="E5" s="972">
        <v>125</v>
      </c>
      <c r="F5" s="968" t="s">
        <v>832</v>
      </c>
      <c r="G5" s="1080">
        <f>SUM(E5:E10)</f>
        <v>1800</v>
      </c>
    </row>
    <row r="6" spans="1:7" x14ac:dyDescent="0.2">
      <c r="A6" s="501" t="s">
        <v>95</v>
      </c>
      <c r="B6" s="502" t="s">
        <v>572</v>
      </c>
      <c r="C6" s="502" t="s">
        <v>571</v>
      </c>
      <c r="D6" s="961">
        <v>125</v>
      </c>
      <c r="E6" s="959">
        <v>125</v>
      </c>
      <c r="F6" s="967" t="s">
        <v>832</v>
      </c>
      <c r="G6" s="1081"/>
    </row>
    <row r="7" spans="1:7" x14ac:dyDescent="0.2">
      <c r="A7" s="501" t="s">
        <v>96</v>
      </c>
      <c r="B7" s="502" t="s">
        <v>573</v>
      </c>
      <c r="C7" s="502" t="s">
        <v>571</v>
      </c>
      <c r="D7" s="961">
        <v>125</v>
      </c>
      <c r="E7" s="959">
        <v>125</v>
      </c>
      <c r="F7" s="967" t="s">
        <v>832</v>
      </c>
      <c r="G7" s="1081"/>
    </row>
    <row r="8" spans="1:7" x14ac:dyDescent="0.2">
      <c r="A8" s="953" t="s">
        <v>97</v>
      </c>
      <c r="B8" s="503" t="s">
        <v>576</v>
      </c>
      <c r="C8" s="503" t="s">
        <v>571</v>
      </c>
      <c r="D8" s="962">
        <v>300</v>
      </c>
      <c r="E8" s="959">
        <v>300</v>
      </c>
      <c r="F8" s="968" t="s">
        <v>832</v>
      </c>
      <c r="G8" s="1081"/>
    </row>
    <row r="9" spans="1:7" x14ac:dyDescent="0.2">
      <c r="A9" s="501" t="s">
        <v>98</v>
      </c>
      <c r="B9" s="502" t="s">
        <v>577</v>
      </c>
      <c r="C9" s="503" t="s">
        <v>571</v>
      </c>
      <c r="D9" s="961">
        <v>100</v>
      </c>
      <c r="E9" s="959">
        <v>100</v>
      </c>
      <c r="F9" s="967" t="s">
        <v>832</v>
      </c>
      <c r="G9" s="1081"/>
    </row>
    <row r="10" spans="1:7" ht="13.5" thickBot="1" x14ac:dyDescent="0.25">
      <c r="A10" s="504" t="s">
        <v>99</v>
      </c>
      <c r="B10" s="505" t="s">
        <v>578</v>
      </c>
      <c r="C10" s="952" t="s">
        <v>571</v>
      </c>
      <c r="D10" s="963">
        <v>675</v>
      </c>
      <c r="E10" s="978">
        <v>1025</v>
      </c>
      <c r="F10" s="979" t="s">
        <v>832</v>
      </c>
      <c r="G10" s="1082"/>
    </row>
    <row r="11" spans="1:7" x14ac:dyDescent="0.2">
      <c r="A11" s="499" t="s">
        <v>100</v>
      </c>
      <c r="B11" s="500" t="s">
        <v>582</v>
      </c>
      <c r="C11" s="500" t="s">
        <v>583</v>
      </c>
      <c r="D11" s="960"/>
      <c r="E11" s="981">
        <v>743</v>
      </c>
      <c r="F11" s="966" t="s">
        <v>833</v>
      </c>
      <c r="G11" s="1080">
        <f>SUM(E11:E13)</f>
        <v>4443</v>
      </c>
    </row>
    <row r="12" spans="1:7" x14ac:dyDescent="0.2">
      <c r="A12" s="501" t="s">
        <v>101</v>
      </c>
      <c r="B12" s="502" t="s">
        <v>824</v>
      </c>
      <c r="C12" s="503" t="s">
        <v>823</v>
      </c>
      <c r="D12" s="961"/>
      <c r="E12" s="959">
        <v>2500</v>
      </c>
      <c r="F12" s="968" t="s">
        <v>833</v>
      </c>
      <c r="G12" s="1081"/>
    </row>
    <row r="13" spans="1:7" ht="13.5" thickBot="1" x14ac:dyDescent="0.25">
      <c r="A13" s="954" t="s">
        <v>102</v>
      </c>
      <c r="B13" s="955" t="s">
        <v>829</v>
      </c>
      <c r="C13" s="956" t="s">
        <v>828</v>
      </c>
      <c r="D13" s="964">
        <v>1200</v>
      </c>
      <c r="E13" s="982">
        <v>1200</v>
      </c>
      <c r="F13" s="969" t="s">
        <v>833</v>
      </c>
      <c r="G13" s="1082"/>
    </row>
    <row r="14" spans="1:7" x14ac:dyDescent="0.2">
      <c r="A14" s="499" t="s">
        <v>103</v>
      </c>
      <c r="B14" s="500" t="s">
        <v>574</v>
      </c>
      <c r="C14" s="500" t="s">
        <v>571</v>
      </c>
      <c r="D14" s="960">
        <v>400</v>
      </c>
      <c r="E14" s="981">
        <v>0</v>
      </c>
      <c r="F14" s="966" t="s">
        <v>831</v>
      </c>
      <c r="G14" s="1080">
        <f>SUM(E14+E15)</f>
        <v>1750</v>
      </c>
    </row>
    <row r="15" spans="1:7" ht="13.5" thickBot="1" x14ac:dyDescent="0.25">
      <c r="A15" s="954" t="s">
        <v>104</v>
      </c>
      <c r="B15" s="955" t="s">
        <v>575</v>
      </c>
      <c r="C15" s="956" t="s">
        <v>571</v>
      </c>
      <c r="D15" s="964">
        <v>1350</v>
      </c>
      <c r="E15" s="982">
        <v>1750</v>
      </c>
      <c r="F15" s="970" t="s">
        <v>831</v>
      </c>
      <c r="G15" s="1082"/>
    </row>
    <row r="16" spans="1:7" x14ac:dyDescent="0.2">
      <c r="A16" s="953" t="s">
        <v>105</v>
      </c>
      <c r="B16" s="503"/>
      <c r="C16" s="503"/>
      <c r="D16" s="962"/>
      <c r="E16" s="972"/>
      <c r="F16" s="968"/>
    </row>
    <row r="17" spans="1:6" x14ac:dyDescent="0.2">
      <c r="A17" s="501" t="s">
        <v>106</v>
      </c>
      <c r="B17" s="502"/>
      <c r="C17" s="502"/>
      <c r="D17" s="961"/>
      <c r="E17" s="959"/>
      <c r="F17" s="967"/>
    </row>
    <row r="18" spans="1:6" x14ac:dyDescent="0.2">
      <c r="A18" s="501" t="s">
        <v>107</v>
      </c>
      <c r="B18" s="502"/>
      <c r="C18" s="502"/>
      <c r="D18" s="961"/>
      <c r="E18" s="959"/>
      <c r="F18" s="967"/>
    </row>
    <row r="19" spans="1:6" x14ac:dyDescent="0.2">
      <c r="A19" s="501" t="s">
        <v>108</v>
      </c>
      <c r="B19" s="502"/>
      <c r="C19" s="502"/>
      <c r="D19" s="961"/>
      <c r="E19" s="959"/>
      <c r="F19" s="967"/>
    </row>
    <row r="20" spans="1:6" x14ac:dyDescent="0.2">
      <c r="A20" s="501" t="s">
        <v>109</v>
      </c>
      <c r="B20" s="502"/>
      <c r="C20" s="502"/>
      <c r="D20" s="961"/>
      <c r="E20" s="959"/>
      <c r="F20" s="967"/>
    </row>
    <row r="21" spans="1:6" x14ac:dyDescent="0.2">
      <c r="A21" s="501" t="s">
        <v>110</v>
      </c>
      <c r="B21" s="502"/>
      <c r="C21" s="502"/>
      <c r="D21" s="961"/>
      <c r="E21" s="959"/>
      <c r="F21" s="967"/>
    </row>
    <row r="22" spans="1:6" x14ac:dyDescent="0.2">
      <c r="A22" s="501" t="s">
        <v>111</v>
      </c>
      <c r="B22" s="502"/>
      <c r="C22" s="502"/>
      <c r="D22" s="961"/>
      <c r="E22" s="959"/>
      <c r="F22" s="967"/>
    </row>
    <row r="23" spans="1:6" x14ac:dyDescent="0.2">
      <c r="A23" s="501" t="s">
        <v>112</v>
      </c>
      <c r="B23" s="502"/>
      <c r="C23" s="502"/>
      <c r="D23" s="961"/>
      <c r="E23" s="959"/>
      <c r="F23" s="967"/>
    </row>
    <row r="24" spans="1:6" x14ac:dyDescent="0.2">
      <c r="A24" s="501" t="s">
        <v>113</v>
      </c>
      <c r="B24" s="502"/>
      <c r="C24" s="502"/>
      <c r="D24" s="961"/>
      <c r="E24" s="959"/>
      <c r="F24" s="967"/>
    </row>
    <row r="25" spans="1:6" x14ac:dyDescent="0.2">
      <c r="A25" s="501" t="s">
        <v>114</v>
      </c>
      <c r="B25" s="502"/>
      <c r="C25" s="502"/>
      <c r="D25" s="961"/>
      <c r="E25" s="959"/>
      <c r="F25" s="967"/>
    </row>
    <row r="26" spans="1:6" ht="13.5" thickBot="1" x14ac:dyDescent="0.25">
      <c r="A26" s="954" t="s">
        <v>115</v>
      </c>
      <c r="B26" s="955"/>
      <c r="C26" s="955"/>
      <c r="D26" s="964"/>
      <c r="E26" s="982"/>
      <c r="F26" s="970"/>
    </row>
    <row r="27" spans="1:6" ht="13.5" thickBot="1" x14ac:dyDescent="0.25">
      <c r="A27" s="1078" t="s">
        <v>580</v>
      </c>
      <c r="B27" s="1079"/>
      <c r="C27" s="506"/>
      <c r="D27" s="965">
        <f>SUM(D5:D26)</f>
        <v>4400</v>
      </c>
      <c r="E27" s="980">
        <f>SUM(E5:E26)</f>
        <v>7993</v>
      </c>
      <c r="F27" s="971">
        <f>SUM(F5:F26)</f>
        <v>0</v>
      </c>
    </row>
    <row r="29" spans="1:6" x14ac:dyDescent="0.2">
      <c r="A29" s="950"/>
      <c r="B29" s="950"/>
    </row>
  </sheetData>
  <mergeCells count="7">
    <mergeCell ref="A1:D1"/>
    <mergeCell ref="C3:D3"/>
    <mergeCell ref="A27:B27"/>
    <mergeCell ref="A2:D2"/>
    <mergeCell ref="G11:G13"/>
    <mergeCell ref="G14:G15"/>
    <mergeCell ref="G5:G10"/>
  </mergeCells>
  <conditionalFormatting sqref="D27">
    <cfRule type="cellIs" dxfId="2" priority="3" stopIfTrue="1" operator="equal">
      <formula>0</formula>
    </cfRule>
  </conditionalFormatting>
  <conditionalFormatting sqref="E27">
    <cfRule type="cellIs" dxfId="1" priority="2" stopIfTrue="1" operator="equal">
      <formula>0</formula>
    </cfRule>
  </conditionalFormatting>
  <conditionalFormatting sqref="F27">
    <cfRule type="cellIs" dxfId="0" priority="1" stopIfTrue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orientation="landscape" horizontalDpi="0" verticalDpi="0" r:id="rId1"/>
  <headerFooter>
    <oddHeader>&amp;R6. számú tájékoztató tábla*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9"/>
  <sheetViews>
    <sheetView topLeftCell="A61" workbookViewId="0">
      <selection activeCell="A79" sqref="A79"/>
    </sheetView>
  </sheetViews>
  <sheetFormatPr defaultRowHeight="12.75" x14ac:dyDescent="0.2"/>
  <cols>
    <col min="2" max="2" width="6" customWidth="1"/>
    <col min="3" max="3" width="32.83203125" customWidth="1"/>
    <col min="4" max="4" width="17.1640625" customWidth="1"/>
    <col min="5" max="5" width="13" customWidth="1"/>
    <col min="6" max="6" width="11.33203125" customWidth="1"/>
    <col min="7" max="7" width="11.83203125" customWidth="1"/>
  </cols>
  <sheetData>
    <row r="2" spans="1:7" ht="13.5" thickBot="1" x14ac:dyDescent="0.25">
      <c r="A2" s="254"/>
      <c r="B2" s="267"/>
      <c r="C2" s="268"/>
      <c r="D2" s="269"/>
      <c r="E2" s="270"/>
      <c r="F2" s="270"/>
      <c r="G2" s="254"/>
    </row>
    <row r="3" spans="1:7" ht="12.75" customHeight="1" x14ac:dyDescent="0.2">
      <c r="A3" s="254"/>
      <c r="B3" s="1088" t="s">
        <v>94</v>
      </c>
      <c r="C3" s="1126" t="s">
        <v>485</v>
      </c>
      <c r="D3" s="1127"/>
      <c r="E3" s="1117" t="s">
        <v>555</v>
      </c>
      <c r="F3" s="1117" t="s">
        <v>556</v>
      </c>
      <c r="G3" s="1123" t="s">
        <v>840</v>
      </c>
    </row>
    <row r="4" spans="1:7" ht="12.75" customHeight="1" x14ac:dyDescent="0.2">
      <c r="A4" s="254"/>
      <c r="B4" s="1100"/>
      <c r="C4" s="1128"/>
      <c r="D4" s="1129"/>
      <c r="E4" s="1118"/>
      <c r="F4" s="1118"/>
      <c r="G4" s="1124"/>
    </row>
    <row r="5" spans="1:7" x14ac:dyDescent="0.2">
      <c r="A5" s="254"/>
      <c r="B5" s="1089"/>
      <c r="C5" s="1130"/>
      <c r="D5" s="1131"/>
      <c r="E5" s="1119"/>
      <c r="F5" s="1119"/>
      <c r="G5" s="1125"/>
    </row>
    <row r="6" spans="1:7" x14ac:dyDescent="0.2">
      <c r="A6" s="254"/>
      <c r="B6" s="255"/>
      <c r="C6" s="1132" t="s">
        <v>515</v>
      </c>
      <c r="D6" s="256" t="s">
        <v>509</v>
      </c>
      <c r="E6" s="257">
        <v>6316</v>
      </c>
      <c r="F6" s="271">
        <v>7504</v>
      </c>
      <c r="G6" s="271">
        <v>7838</v>
      </c>
    </row>
    <row r="7" spans="1:7" x14ac:dyDescent="0.2">
      <c r="A7" s="254"/>
      <c r="B7" s="258"/>
      <c r="C7" s="1133"/>
      <c r="D7" s="259" t="s">
        <v>3</v>
      </c>
      <c r="E7" s="264">
        <v>1690</v>
      </c>
      <c r="F7" s="272">
        <v>1995</v>
      </c>
      <c r="G7" s="272">
        <v>2085</v>
      </c>
    </row>
    <row r="8" spans="1:7" x14ac:dyDescent="0.2">
      <c r="A8" s="254"/>
      <c r="B8" s="260"/>
      <c r="C8" s="1133"/>
      <c r="D8" s="261" t="s">
        <v>510</v>
      </c>
      <c r="E8" s="264">
        <v>6100</v>
      </c>
      <c r="F8" s="272">
        <v>11400</v>
      </c>
      <c r="G8" s="272">
        <v>11316</v>
      </c>
    </row>
    <row r="9" spans="1:7" x14ac:dyDescent="0.2">
      <c r="A9" s="254"/>
      <c r="B9" s="262"/>
      <c r="C9" s="1134" t="s">
        <v>7</v>
      </c>
      <c r="D9" s="1135"/>
      <c r="E9" s="263">
        <f>SUM(E6:E8)</f>
        <v>14106</v>
      </c>
      <c r="F9" s="263">
        <f>SUM(F6:F8)</f>
        <v>20899</v>
      </c>
      <c r="G9" s="263">
        <f>SUM(G6:G8)</f>
        <v>21239</v>
      </c>
    </row>
    <row r="10" spans="1:7" x14ac:dyDescent="0.2">
      <c r="A10" s="254"/>
      <c r="B10" s="255"/>
      <c r="C10" s="1132" t="s">
        <v>516</v>
      </c>
      <c r="D10" s="256" t="s">
        <v>509</v>
      </c>
      <c r="E10" s="264">
        <v>1766</v>
      </c>
      <c r="F10" s="272">
        <v>2218</v>
      </c>
      <c r="G10" s="272">
        <v>2306</v>
      </c>
    </row>
    <row r="11" spans="1:7" x14ac:dyDescent="0.2">
      <c r="A11" s="254"/>
      <c r="B11" s="258"/>
      <c r="C11" s="1132"/>
      <c r="D11" s="259" t="s">
        <v>3</v>
      </c>
      <c r="E11" s="264">
        <v>477</v>
      </c>
      <c r="F11" s="272">
        <v>632</v>
      </c>
      <c r="G11" s="272">
        <v>656</v>
      </c>
    </row>
    <row r="12" spans="1:7" x14ac:dyDescent="0.2">
      <c r="A12" s="254"/>
      <c r="B12" s="260"/>
      <c r="C12" s="1132"/>
      <c r="D12" s="261" t="s">
        <v>510</v>
      </c>
      <c r="E12" s="264">
        <v>730</v>
      </c>
      <c r="F12" s="272">
        <v>934</v>
      </c>
      <c r="G12" s="272">
        <v>934</v>
      </c>
    </row>
    <row r="13" spans="1:7" x14ac:dyDescent="0.2">
      <c r="A13" s="254"/>
      <c r="B13" s="273"/>
      <c r="C13" s="1136" t="s">
        <v>8</v>
      </c>
      <c r="D13" s="1137"/>
      <c r="E13" s="263">
        <f>SUM(E10:E12)</f>
        <v>2973</v>
      </c>
      <c r="F13" s="263">
        <f>SUM(F10:F12)</f>
        <v>3784</v>
      </c>
      <c r="G13" s="263">
        <f>SUM(G10:G12)</f>
        <v>3896</v>
      </c>
    </row>
    <row r="14" spans="1:7" x14ac:dyDescent="0.2">
      <c r="A14" s="254"/>
      <c r="B14" s="274"/>
      <c r="C14" s="275" t="s">
        <v>517</v>
      </c>
      <c r="D14" s="265" t="s">
        <v>510</v>
      </c>
      <c r="E14" s="276">
        <v>675</v>
      </c>
      <c r="F14" s="277">
        <v>675</v>
      </c>
      <c r="G14" s="277">
        <v>851</v>
      </c>
    </row>
    <row r="15" spans="1:7" x14ac:dyDescent="0.2">
      <c r="A15" s="254"/>
      <c r="B15" s="274"/>
      <c r="C15" s="278" t="s">
        <v>0</v>
      </c>
      <c r="D15" s="265" t="s">
        <v>510</v>
      </c>
      <c r="E15" s="276">
        <v>1400</v>
      </c>
      <c r="F15" s="277">
        <v>1400</v>
      </c>
      <c r="G15" s="277">
        <v>1400</v>
      </c>
    </row>
    <row r="16" spans="1:7" x14ac:dyDescent="0.2">
      <c r="A16" s="254"/>
      <c r="B16" s="262"/>
      <c r="C16" s="279" t="s">
        <v>518</v>
      </c>
      <c r="D16" s="280" t="s">
        <v>510</v>
      </c>
      <c r="E16" s="276">
        <v>440</v>
      </c>
      <c r="F16" s="277">
        <v>781</v>
      </c>
      <c r="G16" s="277">
        <v>781</v>
      </c>
    </row>
    <row r="17" spans="1:7" x14ac:dyDescent="0.2">
      <c r="A17" s="254"/>
      <c r="B17" s="255"/>
      <c r="C17" s="1138" t="s">
        <v>519</v>
      </c>
      <c r="D17" s="256" t="s">
        <v>509</v>
      </c>
      <c r="E17" s="264">
        <f t="shared" ref="E17:G18" si="0">SUM(E6+E10)</f>
        <v>8082</v>
      </c>
      <c r="F17" s="264">
        <f t="shared" si="0"/>
        <v>9722</v>
      </c>
      <c r="G17" s="264">
        <f t="shared" si="0"/>
        <v>10144</v>
      </c>
    </row>
    <row r="18" spans="1:7" x14ac:dyDescent="0.2">
      <c r="A18" s="254"/>
      <c r="B18" s="258"/>
      <c r="C18" s="1139"/>
      <c r="D18" s="259" t="s">
        <v>3</v>
      </c>
      <c r="E18" s="264">
        <f t="shared" si="0"/>
        <v>2167</v>
      </c>
      <c r="F18" s="264">
        <f t="shared" si="0"/>
        <v>2627</v>
      </c>
      <c r="G18" s="264">
        <f t="shared" si="0"/>
        <v>2741</v>
      </c>
    </row>
    <row r="19" spans="1:7" ht="13.5" thickBot="1" x14ac:dyDescent="0.25">
      <c r="A19" s="254"/>
      <c r="B19" s="260"/>
      <c r="C19" s="1140"/>
      <c r="D19" s="261" t="s">
        <v>510</v>
      </c>
      <c r="E19" s="264">
        <f>SUM(E8+E12+E14+E15+E16)</f>
        <v>9345</v>
      </c>
      <c r="F19" s="264">
        <f>SUM(F8+F12+F14+F15+F16)</f>
        <v>15190</v>
      </c>
      <c r="G19" s="264">
        <f>SUM(G8+G12+G14+G15+G16)</f>
        <v>15282</v>
      </c>
    </row>
    <row r="20" spans="1:7" ht="13.5" thickBot="1" x14ac:dyDescent="0.25">
      <c r="A20" s="254"/>
      <c r="B20" s="266" t="s">
        <v>94</v>
      </c>
      <c r="C20" s="1141" t="s">
        <v>1</v>
      </c>
      <c r="D20" s="1142"/>
      <c r="E20" s="281">
        <f>SUM(E17:E19)</f>
        <v>19594</v>
      </c>
      <c r="F20" s="281">
        <f>SUM(F17:F19)</f>
        <v>27539</v>
      </c>
      <c r="G20" s="281">
        <f>SUM(G17:G19)</f>
        <v>28167</v>
      </c>
    </row>
    <row r="21" spans="1:7" x14ac:dyDescent="0.2">
      <c r="A21" s="254"/>
      <c r="B21" s="267"/>
      <c r="C21" s="282"/>
      <c r="D21" s="282"/>
      <c r="E21" s="477"/>
      <c r="F21" s="477"/>
      <c r="G21" s="477"/>
    </row>
    <row r="22" spans="1:7" ht="12.75" customHeight="1" thickBot="1" x14ac:dyDescent="0.25">
      <c r="A22" s="254"/>
      <c r="B22" s="267"/>
      <c r="C22" s="282"/>
      <c r="D22" s="282"/>
      <c r="E22" s="254"/>
      <c r="F22" s="254"/>
      <c r="G22" s="254"/>
    </row>
    <row r="23" spans="1:7" ht="12.75" customHeight="1" x14ac:dyDescent="0.2">
      <c r="A23" s="254"/>
      <c r="B23" s="1088" t="s">
        <v>95</v>
      </c>
      <c r="C23" s="1126" t="s">
        <v>486</v>
      </c>
      <c r="D23" s="1126"/>
      <c r="E23" s="1117" t="s">
        <v>32</v>
      </c>
      <c r="F23" s="1117" t="s">
        <v>556</v>
      </c>
      <c r="G23" s="1117" t="s">
        <v>839</v>
      </c>
    </row>
    <row r="24" spans="1:7" ht="23.25" customHeight="1" x14ac:dyDescent="0.2">
      <c r="A24" s="254"/>
      <c r="B24" s="1089"/>
      <c r="C24" s="1130"/>
      <c r="D24" s="1130"/>
      <c r="E24" s="1119"/>
      <c r="F24" s="1119"/>
      <c r="G24" s="1119"/>
    </row>
    <row r="25" spans="1:7" x14ac:dyDescent="0.2">
      <c r="A25" s="254"/>
      <c r="B25" s="283"/>
      <c r="C25" s="1095" t="s">
        <v>554</v>
      </c>
      <c r="D25" s="256" t="s">
        <v>509</v>
      </c>
      <c r="E25" s="257">
        <v>56198</v>
      </c>
      <c r="F25" s="257">
        <v>58007</v>
      </c>
      <c r="G25" s="257">
        <v>59051</v>
      </c>
    </row>
    <row r="26" spans="1:7" x14ac:dyDescent="0.2">
      <c r="A26" s="254"/>
      <c r="B26" s="284"/>
      <c r="C26" s="1096"/>
      <c r="D26" s="259" t="s">
        <v>3</v>
      </c>
      <c r="E26" s="264">
        <v>16419</v>
      </c>
      <c r="F26" s="264">
        <v>16908</v>
      </c>
      <c r="G26" s="264">
        <v>17190</v>
      </c>
    </row>
    <row r="27" spans="1:7" x14ac:dyDescent="0.2">
      <c r="A27" s="254"/>
      <c r="B27" s="285"/>
      <c r="C27" s="1097"/>
      <c r="D27" s="261" t="s">
        <v>510</v>
      </c>
      <c r="E27" s="286">
        <v>56359</v>
      </c>
      <c r="F27" s="286">
        <v>56359</v>
      </c>
      <c r="G27" s="286">
        <v>56359</v>
      </c>
    </row>
    <row r="28" spans="1:7" x14ac:dyDescent="0.2">
      <c r="A28" s="254"/>
      <c r="B28" s="287"/>
      <c r="C28" s="1084" t="s">
        <v>520</v>
      </c>
      <c r="D28" s="1084"/>
      <c r="E28" s="263">
        <f>SUM(E25:E27)</f>
        <v>128976</v>
      </c>
      <c r="F28" s="263">
        <f>SUM(F25:F27)</f>
        <v>131274</v>
      </c>
      <c r="G28" s="263">
        <f>SUM(G25:G27)</f>
        <v>132600</v>
      </c>
    </row>
    <row r="29" spans="1:7" x14ac:dyDescent="0.2">
      <c r="A29" s="254"/>
      <c r="B29" s="283"/>
      <c r="C29" s="1085" t="s">
        <v>41</v>
      </c>
      <c r="D29" s="256" t="s">
        <v>509</v>
      </c>
      <c r="E29" s="257">
        <v>3998</v>
      </c>
      <c r="F29" s="257">
        <v>4172</v>
      </c>
      <c r="G29" s="257">
        <v>4280</v>
      </c>
    </row>
    <row r="30" spans="1:7" x14ac:dyDescent="0.2">
      <c r="A30" s="254"/>
      <c r="B30" s="284"/>
      <c r="C30" s="1086"/>
      <c r="D30" s="259" t="s">
        <v>3</v>
      </c>
      <c r="E30" s="264">
        <v>1090</v>
      </c>
      <c r="F30" s="264">
        <v>1137</v>
      </c>
      <c r="G30" s="264">
        <v>1166</v>
      </c>
    </row>
    <row r="31" spans="1:7" x14ac:dyDescent="0.2">
      <c r="A31" s="254"/>
      <c r="B31" s="285"/>
      <c r="C31" s="1087"/>
      <c r="D31" s="261" t="s">
        <v>510</v>
      </c>
      <c r="E31" s="286">
        <v>170</v>
      </c>
      <c r="F31" s="286">
        <v>170</v>
      </c>
      <c r="G31" s="286">
        <v>170</v>
      </c>
    </row>
    <row r="32" spans="1:7" x14ac:dyDescent="0.2">
      <c r="A32" s="254"/>
      <c r="B32" s="287"/>
      <c r="C32" s="1084" t="s">
        <v>521</v>
      </c>
      <c r="D32" s="1084"/>
      <c r="E32" s="263">
        <f>SUM(E29:E31)</f>
        <v>5258</v>
      </c>
      <c r="F32" s="263">
        <f>SUM(F29:F31)</f>
        <v>5479</v>
      </c>
      <c r="G32" s="263">
        <f>SUM(G29:G31)</f>
        <v>5616</v>
      </c>
    </row>
    <row r="33" spans="1:7" x14ac:dyDescent="0.2">
      <c r="A33" s="254"/>
      <c r="B33" s="283"/>
      <c r="C33" s="1085" t="s">
        <v>9</v>
      </c>
      <c r="D33" s="256" t="s">
        <v>509</v>
      </c>
      <c r="E33" s="257">
        <v>898</v>
      </c>
      <c r="F33" s="257">
        <v>946</v>
      </c>
      <c r="G33" s="257">
        <v>956</v>
      </c>
    </row>
    <row r="34" spans="1:7" x14ac:dyDescent="0.2">
      <c r="A34" s="254"/>
      <c r="B34" s="284"/>
      <c r="C34" s="1086"/>
      <c r="D34" s="259" t="s">
        <v>3</v>
      </c>
      <c r="E34" s="264">
        <v>247</v>
      </c>
      <c r="F34" s="264">
        <v>260</v>
      </c>
      <c r="G34" s="264">
        <v>263</v>
      </c>
    </row>
    <row r="35" spans="1:7" x14ac:dyDescent="0.2">
      <c r="A35" s="254"/>
      <c r="B35" s="285"/>
      <c r="C35" s="1087"/>
      <c r="D35" s="261" t="s">
        <v>510</v>
      </c>
      <c r="E35" s="286">
        <v>130</v>
      </c>
      <c r="F35" s="286">
        <v>130</v>
      </c>
      <c r="G35" s="286">
        <v>130</v>
      </c>
    </row>
    <row r="36" spans="1:7" x14ac:dyDescent="0.2">
      <c r="A36" s="254"/>
      <c r="B36" s="287"/>
      <c r="C36" s="1084" t="s">
        <v>522</v>
      </c>
      <c r="D36" s="1084"/>
      <c r="E36" s="263">
        <f>SUM(E33:E35)</f>
        <v>1275</v>
      </c>
      <c r="F36" s="263">
        <f>SUM(F33:F35)</f>
        <v>1336</v>
      </c>
      <c r="G36" s="263">
        <f>SUM(G33:G35)</f>
        <v>1349</v>
      </c>
    </row>
    <row r="37" spans="1:7" x14ac:dyDescent="0.2">
      <c r="A37" s="254"/>
      <c r="B37" s="289"/>
      <c r="C37" s="1092" t="s">
        <v>488</v>
      </c>
      <c r="D37" s="256" t="s">
        <v>509</v>
      </c>
      <c r="E37" s="290">
        <v>898</v>
      </c>
      <c r="F37" s="290">
        <v>898</v>
      </c>
      <c r="G37" s="290">
        <v>898</v>
      </c>
    </row>
    <row r="38" spans="1:7" x14ac:dyDescent="0.2">
      <c r="A38" s="254"/>
      <c r="B38" s="289"/>
      <c r="C38" s="1093"/>
      <c r="D38" s="259" t="s">
        <v>3</v>
      </c>
      <c r="E38" s="290">
        <v>247</v>
      </c>
      <c r="F38" s="290">
        <v>247</v>
      </c>
      <c r="G38" s="290">
        <v>247</v>
      </c>
    </row>
    <row r="39" spans="1:7" x14ac:dyDescent="0.2">
      <c r="A39" s="254"/>
      <c r="B39" s="289"/>
      <c r="C39" s="1094"/>
      <c r="D39" s="261" t="s">
        <v>510</v>
      </c>
      <c r="E39" s="291">
        <v>0</v>
      </c>
      <c r="F39" s="291">
        <v>0</v>
      </c>
      <c r="G39" s="291">
        <v>0</v>
      </c>
    </row>
    <row r="40" spans="1:7" x14ac:dyDescent="0.2">
      <c r="A40" s="254"/>
      <c r="B40" s="287"/>
      <c r="C40" s="288" t="s">
        <v>492</v>
      </c>
      <c r="D40" s="288"/>
      <c r="E40" s="263">
        <f>SUM(E37:E39)</f>
        <v>1145</v>
      </c>
      <c r="F40" s="263">
        <f>SUM(F37:F39)</f>
        <v>1145</v>
      </c>
      <c r="G40" s="263">
        <f>SUM(G37:G39)</f>
        <v>1145</v>
      </c>
    </row>
    <row r="41" spans="1:7" x14ac:dyDescent="0.2">
      <c r="A41" s="254"/>
      <c r="B41" s="283"/>
      <c r="C41" s="1090" t="s">
        <v>523</v>
      </c>
      <c r="D41" s="256" t="s">
        <v>509</v>
      </c>
      <c r="E41" s="257">
        <f t="shared" ref="E41:F43" si="1">SUM(E25+E29+E33+E37)</f>
        <v>61992</v>
      </c>
      <c r="F41" s="257">
        <f t="shared" si="1"/>
        <v>64023</v>
      </c>
      <c r="G41" s="257">
        <f t="shared" ref="G41" si="2">SUM(G25+G29+G33+G37)</f>
        <v>65185</v>
      </c>
    </row>
    <row r="42" spans="1:7" x14ac:dyDescent="0.2">
      <c r="A42" s="254"/>
      <c r="B42" s="284"/>
      <c r="C42" s="1090"/>
      <c r="D42" s="259" t="s">
        <v>3</v>
      </c>
      <c r="E42" s="257">
        <f t="shared" si="1"/>
        <v>18003</v>
      </c>
      <c r="F42" s="257">
        <f t="shared" si="1"/>
        <v>18552</v>
      </c>
      <c r="G42" s="257">
        <f t="shared" ref="G42" si="3">SUM(G26+G30+G34+G38)</f>
        <v>18866</v>
      </c>
    </row>
    <row r="43" spans="1:7" ht="13.5" thickBot="1" x14ac:dyDescent="0.25">
      <c r="A43" s="254"/>
      <c r="B43" s="292"/>
      <c r="C43" s="1091"/>
      <c r="D43" s="261" t="s">
        <v>510</v>
      </c>
      <c r="E43" s="257">
        <f t="shared" si="1"/>
        <v>56659</v>
      </c>
      <c r="F43" s="257">
        <f t="shared" si="1"/>
        <v>56659</v>
      </c>
      <c r="G43" s="257">
        <f t="shared" ref="G43" si="4">SUM(G27+G31+G35+G39)</f>
        <v>56659</v>
      </c>
    </row>
    <row r="44" spans="1:7" ht="13.5" thickBot="1" x14ac:dyDescent="0.25">
      <c r="A44" s="254"/>
      <c r="B44" s="266" t="s">
        <v>95</v>
      </c>
      <c r="C44" s="1083" t="s">
        <v>524</v>
      </c>
      <c r="D44" s="1083"/>
      <c r="E44" s="281">
        <f>SUM(E41:E43)</f>
        <v>136654</v>
      </c>
      <c r="F44" s="281">
        <f>SUM(F41:F43)</f>
        <v>139234</v>
      </c>
      <c r="G44" s="281">
        <f>SUM(G41:G43)</f>
        <v>140710</v>
      </c>
    </row>
    <row r="45" spans="1:7" ht="13.5" thickBot="1" x14ac:dyDescent="0.25">
      <c r="A45" s="254"/>
      <c r="B45" s="267"/>
      <c r="C45" s="282"/>
      <c r="D45" s="282"/>
      <c r="E45" s="254"/>
      <c r="F45" s="254"/>
      <c r="G45" s="254"/>
    </row>
    <row r="46" spans="1:7" ht="36.75" thickBot="1" x14ac:dyDescent="0.25">
      <c r="A46" s="254"/>
      <c r="B46" s="266" t="s">
        <v>96</v>
      </c>
      <c r="C46" s="1121" t="s">
        <v>504</v>
      </c>
      <c r="D46" s="1122"/>
      <c r="E46" s="327" t="s">
        <v>33</v>
      </c>
      <c r="F46" s="327" t="s">
        <v>559</v>
      </c>
      <c r="G46" s="327" t="s">
        <v>841</v>
      </c>
    </row>
    <row r="47" spans="1:7" x14ac:dyDescent="0.2">
      <c r="A47" s="254"/>
      <c r="B47" s="293"/>
      <c r="C47" s="1107" t="s">
        <v>34</v>
      </c>
      <c r="D47" s="294" t="s">
        <v>531</v>
      </c>
      <c r="E47" s="328">
        <v>60085</v>
      </c>
      <c r="F47" s="328">
        <v>60380</v>
      </c>
      <c r="G47" s="328">
        <v>60542</v>
      </c>
    </row>
    <row r="48" spans="1:7" x14ac:dyDescent="0.2">
      <c r="A48" s="254"/>
      <c r="B48" s="295"/>
      <c r="C48" s="1108"/>
      <c r="D48" s="296" t="s">
        <v>3</v>
      </c>
      <c r="E48" s="297">
        <v>16245</v>
      </c>
      <c r="F48" s="297">
        <v>16324</v>
      </c>
      <c r="G48" s="297">
        <v>16368</v>
      </c>
    </row>
    <row r="49" spans="1:7" x14ac:dyDescent="0.2">
      <c r="A49" s="254"/>
      <c r="B49" s="295"/>
      <c r="C49" s="1109"/>
      <c r="D49" s="296" t="s">
        <v>510</v>
      </c>
      <c r="E49" s="297">
        <v>14580</v>
      </c>
      <c r="F49" s="297">
        <v>14580</v>
      </c>
      <c r="G49" s="297">
        <v>14363</v>
      </c>
    </row>
    <row r="50" spans="1:7" ht="13.5" thickBot="1" x14ac:dyDescent="0.25">
      <c r="A50" s="254"/>
      <c r="B50" s="298"/>
      <c r="C50" s="299" t="s">
        <v>499</v>
      </c>
      <c r="D50" s="300"/>
      <c r="E50" s="301">
        <f>SUM(E47:E49)</f>
        <v>90910</v>
      </c>
      <c r="F50" s="301">
        <f>SUM(F47:F49)</f>
        <v>91284</v>
      </c>
      <c r="G50" s="301">
        <f>SUM(G47:G49)</f>
        <v>91273</v>
      </c>
    </row>
    <row r="51" spans="1:7" x14ac:dyDescent="0.2">
      <c r="A51" s="254"/>
      <c r="B51" s="302"/>
      <c r="C51" s="1110" t="s">
        <v>552</v>
      </c>
      <c r="D51" s="294" t="s">
        <v>531</v>
      </c>
      <c r="E51" s="304">
        <v>1844</v>
      </c>
      <c r="F51" s="304">
        <v>1844</v>
      </c>
      <c r="G51" s="304">
        <v>1844</v>
      </c>
    </row>
    <row r="52" spans="1:7" x14ac:dyDescent="0.2">
      <c r="A52" s="254"/>
      <c r="B52" s="302"/>
      <c r="C52" s="1111"/>
      <c r="D52" s="296" t="s">
        <v>3</v>
      </c>
      <c r="E52" s="305">
        <v>498</v>
      </c>
      <c r="F52" s="305">
        <v>498</v>
      </c>
      <c r="G52" s="305">
        <v>498</v>
      </c>
    </row>
    <row r="53" spans="1:7" x14ac:dyDescent="0.2">
      <c r="A53" s="254"/>
      <c r="B53" s="306"/>
      <c r="C53" s="307" t="s">
        <v>553</v>
      </c>
      <c r="D53" s="308"/>
      <c r="E53" s="309">
        <v>2342</v>
      </c>
      <c r="F53" s="309">
        <v>2342</v>
      </c>
      <c r="G53" s="309">
        <v>2342</v>
      </c>
    </row>
    <row r="54" spans="1:7" x14ac:dyDescent="0.2">
      <c r="A54" s="254"/>
      <c r="B54" s="507"/>
      <c r="C54" s="508"/>
      <c r="D54" s="326"/>
      <c r="E54" s="509"/>
      <c r="F54" s="509"/>
      <c r="G54" s="509"/>
    </row>
    <row r="55" spans="1:7" x14ac:dyDescent="0.2">
      <c r="A55" s="254"/>
      <c r="B55" s="310"/>
      <c r="C55" s="1113" t="s">
        <v>562</v>
      </c>
      <c r="D55" s="311" t="s">
        <v>531</v>
      </c>
      <c r="E55" s="312">
        <v>0</v>
      </c>
      <c r="F55" s="312">
        <v>986</v>
      </c>
      <c r="G55" s="312">
        <v>986</v>
      </c>
    </row>
    <row r="56" spans="1:7" ht="14.25" customHeight="1" x14ac:dyDescent="0.2">
      <c r="A56" s="254"/>
      <c r="B56" s="313"/>
      <c r="C56" s="1114"/>
      <c r="D56" s="314" t="s">
        <v>3</v>
      </c>
      <c r="E56" s="315">
        <v>0</v>
      </c>
      <c r="F56" s="315">
        <v>310</v>
      </c>
      <c r="G56" s="315">
        <v>310</v>
      </c>
    </row>
    <row r="57" spans="1:7" x14ac:dyDescent="0.2">
      <c r="A57" s="254"/>
      <c r="B57" s="316"/>
      <c r="C57" s="1115"/>
      <c r="D57" s="317" t="s">
        <v>510</v>
      </c>
      <c r="E57" s="305">
        <v>0</v>
      </c>
      <c r="F57" s="305">
        <v>110</v>
      </c>
      <c r="G57" s="305">
        <v>230</v>
      </c>
    </row>
    <row r="58" spans="1:7" x14ac:dyDescent="0.2">
      <c r="A58" s="254"/>
      <c r="B58" s="316"/>
      <c r="C58" s="318" t="s">
        <v>563</v>
      </c>
      <c r="D58" s="319"/>
      <c r="E58" s="320">
        <v>0</v>
      </c>
      <c r="F58" s="320">
        <f>SUM(F55:F57)</f>
        <v>1406</v>
      </c>
      <c r="G58" s="320">
        <f>SUM(G55:G57)</f>
        <v>1526</v>
      </c>
    </row>
    <row r="59" spans="1:7" x14ac:dyDescent="0.2">
      <c r="A59" s="254"/>
      <c r="B59" s="310"/>
      <c r="C59" s="1113" t="s">
        <v>565</v>
      </c>
      <c r="D59" s="311" t="s">
        <v>531</v>
      </c>
      <c r="E59" s="312">
        <v>0</v>
      </c>
      <c r="F59" s="312">
        <v>880</v>
      </c>
      <c r="G59" s="312">
        <v>940</v>
      </c>
    </row>
    <row r="60" spans="1:7" x14ac:dyDescent="0.2">
      <c r="A60" s="254"/>
      <c r="B60" s="313"/>
      <c r="C60" s="1114"/>
      <c r="D60" s="314" t="s">
        <v>3</v>
      </c>
      <c r="E60" s="315">
        <v>0</v>
      </c>
      <c r="F60" s="315">
        <v>269</v>
      </c>
      <c r="G60" s="315">
        <v>285</v>
      </c>
    </row>
    <row r="61" spans="1:7" x14ac:dyDescent="0.2">
      <c r="A61" s="254"/>
      <c r="B61" s="316"/>
      <c r="C61" s="1115"/>
      <c r="D61" s="317" t="s">
        <v>510</v>
      </c>
      <c r="E61" s="305">
        <v>0</v>
      </c>
      <c r="F61" s="305">
        <v>110</v>
      </c>
      <c r="G61" s="305">
        <v>110</v>
      </c>
    </row>
    <row r="62" spans="1:7" x14ac:dyDescent="0.2">
      <c r="A62" s="254"/>
      <c r="B62" s="316"/>
      <c r="C62" s="318" t="s">
        <v>564</v>
      </c>
      <c r="D62" s="319"/>
      <c r="E62" s="320">
        <v>0</v>
      </c>
      <c r="F62" s="320">
        <f>SUM(F59:F61)</f>
        <v>1259</v>
      </c>
      <c r="G62" s="320">
        <f>SUM(G59:G61)</f>
        <v>1335</v>
      </c>
    </row>
    <row r="63" spans="1:7" x14ac:dyDescent="0.2">
      <c r="A63" s="254"/>
      <c r="B63" s="321"/>
      <c r="C63" s="1120" t="s">
        <v>501</v>
      </c>
      <c r="D63" s="303" t="s">
        <v>531</v>
      </c>
      <c r="E63" s="322">
        <f>(E47+E51)</f>
        <v>61929</v>
      </c>
      <c r="F63" s="322">
        <f>(F47+F51+F55+F59)</f>
        <v>64090</v>
      </c>
      <c r="G63" s="322">
        <f>(G47+G51+G55+G59)</f>
        <v>64312</v>
      </c>
    </row>
    <row r="64" spans="1:7" x14ac:dyDescent="0.2">
      <c r="A64" s="254"/>
      <c r="B64" s="295"/>
      <c r="C64" s="1120"/>
      <c r="D64" s="296" t="s">
        <v>3</v>
      </c>
      <c r="E64" s="322">
        <f>(E48+E52)</f>
        <v>16743</v>
      </c>
      <c r="F64" s="322">
        <f>(F48+F52+F56+F60)</f>
        <v>17401</v>
      </c>
      <c r="G64" s="322">
        <f>(G48+G52+G56+G60)</f>
        <v>17461</v>
      </c>
    </row>
    <row r="65" spans="1:7" ht="13.5" thickBot="1" x14ac:dyDescent="0.25">
      <c r="A65" s="254"/>
      <c r="B65" s="295"/>
      <c r="C65" s="1120"/>
      <c r="D65" s="296" t="s">
        <v>510</v>
      </c>
      <c r="E65" s="322">
        <f>(E49)</f>
        <v>14580</v>
      </c>
      <c r="F65" s="322">
        <f>(F49+F57+F61)</f>
        <v>14800</v>
      </c>
      <c r="G65" s="322">
        <f>(G49+G57+G61)</f>
        <v>14703</v>
      </c>
    </row>
    <row r="66" spans="1:7" ht="13.5" thickBot="1" x14ac:dyDescent="0.25">
      <c r="A66" s="254"/>
      <c r="B66" s="323" t="s">
        <v>96</v>
      </c>
      <c r="C66" s="1112" t="s">
        <v>505</v>
      </c>
      <c r="D66" s="1112"/>
      <c r="E66" s="324">
        <f>SUM(E63:E65)</f>
        <v>93252</v>
      </c>
      <c r="F66" s="324">
        <f>SUM(F63:F65)</f>
        <v>96291</v>
      </c>
      <c r="G66" s="324">
        <f>SUM(G63:G65)</f>
        <v>96476</v>
      </c>
    </row>
    <row r="67" spans="1:7" x14ac:dyDescent="0.2">
      <c r="A67" s="254"/>
      <c r="B67" s="325"/>
      <c r="C67" s="326"/>
      <c r="D67" s="326"/>
      <c r="E67" s="254"/>
      <c r="F67" s="254"/>
      <c r="G67" s="254"/>
    </row>
    <row r="68" spans="1:7" ht="12.75" customHeight="1" x14ac:dyDescent="0.2">
      <c r="A68" s="254"/>
      <c r="B68" s="325"/>
      <c r="C68" s="326"/>
      <c r="D68" s="326"/>
      <c r="E68" s="254"/>
      <c r="F68" s="254"/>
      <c r="G68" s="254"/>
    </row>
    <row r="69" spans="1:7" x14ac:dyDescent="0.2">
      <c r="A69" s="254"/>
      <c r="B69" s="325"/>
      <c r="C69" s="326"/>
      <c r="D69" s="326"/>
      <c r="E69" s="254"/>
      <c r="F69" s="254"/>
      <c r="G69" s="254"/>
    </row>
    <row r="70" spans="1:7" ht="13.5" thickBot="1" x14ac:dyDescent="0.25">
      <c r="A70" s="254"/>
      <c r="B70" s="325"/>
      <c r="C70" s="326"/>
      <c r="D70" s="326"/>
      <c r="E70" s="254"/>
      <c r="F70" s="254"/>
      <c r="G70" s="254"/>
    </row>
    <row r="71" spans="1:7" ht="12.75" customHeight="1" x14ac:dyDescent="0.2">
      <c r="A71" s="254"/>
      <c r="B71" s="1098"/>
      <c r="C71" s="1101" t="s">
        <v>545</v>
      </c>
      <c r="D71" s="1102"/>
      <c r="E71" s="1117" t="s">
        <v>557</v>
      </c>
      <c r="F71" s="1117" t="s">
        <v>558</v>
      </c>
      <c r="G71" s="1117" t="s">
        <v>842</v>
      </c>
    </row>
    <row r="72" spans="1:7" x14ac:dyDescent="0.2">
      <c r="A72" s="254"/>
      <c r="B72" s="1099"/>
      <c r="C72" s="1103"/>
      <c r="D72" s="1104"/>
      <c r="E72" s="1118"/>
      <c r="F72" s="1118"/>
      <c r="G72" s="1118"/>
    </row>
    <row r="73" spans="1:7" x14ac:dyDescent="0.2">
      <c r="A73" s="254"/>
      <c r="B73" s="1100"/>
      <c r="C73" s="1105"/>
      <c r="D73" s="1106"/>
      <c r="E73" s="1119"/>
      <c r="F73" s="1119"/>
      <c r="G73" s="1119"/>
    </row>
    <row r="74" spans="1:7" x14ac:dyDescent="0.2">
      <c r="A74" s="254"/>
      <c r="B74" s="289"/>
      <c r="C74" s="1095" t="s">
        <v>5</v>
      </c>
      <c r="D74" s="256" t="s">
        <v>509</v>
      </c>
      <c r="E74" s="329">
        <f>SUM(E6+E10+E25+E29+E33+E37+E47+E51)</f>
        <v>132003</v>
      </c>
      <c r="F74" s="329">
        <f>SUM(F6+F10+F25+F29+F33+F37+F47+F51+F55+F59)</f>
        <v>137835</v>
      </c>
      <c r="G74" s="329">
        <f>SUM(G6+G10+G25+G29+G33+G37+G47+G51+G55+G59)</f>
        <v>139641</v>
      </c>
    </row>
    <row r="75" spans="1:7" x14ac:dyDescent="0.2">
      <c r="A75" s="254"/>
      <c r="B75" s="289"/>
      <c r="C75" s="1096"/>
      <c r="D75" s="259" t="s">
        <v>3</v>
      </c>
      <c r="E75" s="330">
        <f>SUM(E7+E11+E26+E30+E34+E38+E48+E52)</f>
        <v>36913</v>
      </c>
      <c r="F75" s="329">
        <f t="shared" ref="F75:G75" si="5">SUM(F7+F11+F26+F30+F34+F38+F48+F52+F56+F60)</f>
        <v>38580</v>
      </c>
      <c r="G75" s="329">
        <f t="shared" si="5"/>
        <v>39068</v>
      </c>
    </row>
    <row r="76" spans="1:7" ht="13.5" thickBot="1" x14ac:dyDescent="0.25">
      <c r="A76" s="254"/>
      <c r="B76" s="289"/>
      <c r="C76" s="1096"/>
      <c r="D76" s="259" t="s">
        <v>510</v>
      </c>
      <c r="E76" s="330">
        <f>SUM(E8+E12+E14+E15+E16+E27+E31+E35+E39+E49)</f>
        <v>80584</v>
      </c>
      <c r="F76" s="329">
        <f>SUM(F8+F12+F27+F31+F35+F39+F49+F14+F15+F16+F57+F61)</f>
        <v>86649</v>
      </c>
      <c r="G76" s="329">
        <f>SUM(G8+G12+G27+G31+G35+G39+G49+G14+G15+G16+G57+G61)</f>
        <v>86644</v>
      </c>
    </row>
    <row r="77" spans="1:7" ht="13.5" thickBot="1" x14ac:dyDescent="0.25">
      <c r="A77" s="254"/>
      <c r="B77" s="266" t="s">
        <v>507</v>
      </c>
      <c r="C77" s="1116" t="s">
        <v>525</v>
      </c>
      <c r="D77" s="1116"/>
      <c r="E77" s="331">
        <f>SUM(E74:E76)</f>
        <v>249500</v>
      </c>
      <c r="F77" s="331">
        <f>SUM(F74:F76)</f>
        <v>263064</v>
      </c>
      <c r="G77" s="331">
        <f>SUM(G74:G76)</f>
        <v>265353</v>
      </c>
    </row>
    <row r="78" spans="1:7" ht="14.25" x14ac:dyDescent="0.2">
      <c r="A78" s="254"/>
      <c r="B78" s="332"/>
      <c r="C78" s="332"/>
      <c r="D78" s="332"/>
      <c r="E78" s="254"/>
      <c r="F78" s="254"/>
      <c r="G78" s="254"/>
    </row>
    <row r="79" spans="1:7" ht="14.25" x14ac:dyDescent="0.2">
      <c r="A79" s="950"/>
      <c r="B79" s="950"/>
      <c r="D79" s="332"/>
      <c r="E79" s="254"/>
      <c r="F79" s="254"/>
      <c r="G79" s="254"/>
    </row>
  </sheetData>
  <mergeCells count="39">
    <mergeCell ref="G3:G5"/>
    <mergeCell ref="G23:G24"/>
    <mergeCell ref="G71:G73"/>
    <mergeCell ref="B3:B5"/>
    <mergeCell ref="C3:D5"/>
    <mergeCell ref="E3:E5"/>
    <mergeCell ref="F3:F5"/>
    <mergeCell ref="F23:F24"/>
    <mergeCell ref="C6:C8"/>
    <mergeCell ref="E23:E24"/>
    <mergeCell ref="C23:D24"/>
    <mergeCell ref="C9:D9"/>
    <mergeCell ref="C10:C12"/>
    <mergeCell ref="C13:D13"/>
    <mergeCell ref="C17:C19"/>
    <mergeCell ref="C20:D20"/>
    <mergeCell ref="C77:D77"/>
    <mergeCell ref="F71:F73"/>
    <mergeCell ref="E71:E73"/>
    <mergeCell ref="C63:C65"/>
    <mergeCell ref="C46:D46"/>
    <mergeCell ref="B71:B73"/>
    <mergeCell ref="C71:D73"/>
    <mergeCell ref="C47:C49"/>
    <mergeCell ref="C51:C52"/>
    <mergeCell ref="C74:C76"/>
    <mergeCell ref="C66:D66"/>
    <mergeCell ref="C55:C57"/>
    <mergeCell ref="C59:C61"/>
    <mergeCell ref="C44:D44"/>
    <mergeCell ref="C32:D32"/>
    <mergeCell ref="C33:C35"/>
    <mergeCell ref="B23:B24"/>
    <mergeCell ref="C28:D28"/>
    <mergeCell ref="C41:C43"/>
    <mergeCell ref="C37:C39"/>
    <mergeCell ref="C29:C31"/>
    <mergeCell ref="C36:D36"/>
    <mergeCell ref="C25:C27"/>
  </mergeCells>
  <phoneticPr fontId="25" type="noConversion"/>
  <pageMargins left="0.51181102362204722" right="0.51181102362204722" top="0.74803149606299213" bottom="0.74803149606299213" header="0.31496062992125984" footer="0.31496062992125984"/>
  <pageSetup paperSize="9" orientation="portrait" r:id="rId1"/>
  <headerFooter>
    <oddHeader>&amp;C&amp;"Times New Roman CE,Félkövér"&amp;12Költségvetési szervek működési kiadásai kormányzati funkciónként&amp;R
7. számú tájékoztató tábla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opLeftCell="A52" workbookViewId="0">
      <selection activeCell="K76" sqref="K76"/>
    </sheetView>
  </sheetViews>
  <sheetFormatPr defaultRowHeight="12.75" x14ac:dyDescent="0.2"/>
  <cols>
    <col min="1" max="1" width="7.33203125" customWidth="1"/>
    <col min="2" max="2" width="42" customWidth="1"/>
    <col min="3" max="3" width="18.83203125" customWidth="1"/>
    <col min="4" max="4" width="10.6640625" customWidth="1"/>
    <col min="5" max="5" width="12.1640625" customWidth="1"/>
    <col min="6" max="6" width="12.83203125" customWidth="1"/>
  </cols>
  <sheetData>
    <row r="1" spans="1:6" ht="38.25" x14ac:dyDescent="0.2">
      <c r="A1" s="333" t="s">
        <v>506</v>
      </c>
      <c r="B1" s="334" t="s">
        <v>526</v>
      </c>
      <c r="C1" s="335" t="s">
        <v>508</v>
      </c>
      <c r="D1" s="336" t="s">
        <v>29</v>
      </c>
      <c r="E1" s="336" t="s">
        <v>560</v>
      </c>
      <c r="F1" s="336" t="s">
        <v>843</v>
      </c>
    </row>
    <row r="2" spans="1:6" x14ac:dyDescent="0.2">
      <c r="A2" s="337"/>
      <c r="B2" s="338" t="s">
        <v>23</v>
      </c>
      <c r="C2" s="339" t="s">
        <v>510</v>
      </c>
      <c r="D2" s="340">
        <v>3313</v>
      </c>
      <c r="E2" s="340">
        <v>3313</v>
      </c>
      <c r="F2" s="340">
        <v>3313</v>
      </c>
    </row>
    <row r="3" spans="1:6" x14ac:dyDescent="0.2">
      <c r="A3" s="341"/>
      <c r="B3" s="342" t="s">
        <v>24</v>
      </c>
      <c r="C3" s="343" t="s">
        <v>510</v>
      </c>
      <c r="D3" s="340">
        <v>1900</v>
      </c>
      <c r="E3" s="340">
        <v>1900</v>
      </c>
      <c r="F3" s="340">
        <v>1900</v>
      </c>
    </row>
    <row r="4" spans="1:6" x14ac:dyDescent="0.2">
      <c r="A4" s="341"/>
      <c r="B4" s="342" t="s">
        <v>527</v>
      </c>
      <c r="C4" s="343" t="s">
        <v>510</v>
      </c>
      <c r="D4" s="344">
        <v>0</v>
      </c>
      <c r="E4" s="344">
        <v>0</v>
      </c>
      <c r="F4" s="344">
        <v>0</v>
      </c>
    </row>
    <row r="5" spans="1:6" x14ac:dyDescent="0.2">
      <c r="A5" s="341"/>
      <c r="B5" s="342" t="s">
        <v>528</v>
      </c>
      <c r="C5" s="343" t="s">
        <v>510</v>
      </c>
      <c r="D5" s="340">
        <v>600</v>
      </c>
      <c r="E5" s="340">
        <v>600</v>
      </c>
      <c r="F5" s="340">
        <v>600</v>
      </c>
    </row>
    <row r="6" spans="1:6" x14ac:dyDescent="0.2">
      <c r="A6" s="341"/>
      <c r="B6" s="342" t="s">
        <v>529</v>
      </c>
      <c r="C6" s="343" t="s">
        <v>510</v>
      </c>
      <c r="D6" s="340">
        <v>500</v>
      </c>
      <c r="E6" s="340">
        <v>500</v>
      </c>
      <c r="F6" s="340">
        <v>500</v>
      </c>
    </row>
    <row r="7" spans="1:6" x14ac:dyDescent="0.2">
      <c r="A7" s="341"/>
      <c r="B7" s="342" t="s">
        <v>31</v>
      </c>
      <c r="C7" s="343" t="s">
        <v>510</v>
      </c>
      <c r="D7" s="340">
        <v>100</v>
      </c>
      <c r="E7" s="340">
        <v>100</v>
      </c>
      <c r="F7" s="340">
        <v>100</v>
      </c>
    </row>
    <row r="8" spans="1:6" x14ac:dyDescent="0.2">
      <c r="A8" s="341"/>
      <c r="B8" s="342" t="s">
        <v>530</v>
      </c>
      <c r="C8" s="343" t="s">
        <v>510</v>
      </c>
      <c r="D8" s="340">
        <v>14000</v>
      </c>
      <c r="E8" s="340">
        <v>14000</v>
      </c>
      <c r="F8" s="340">
        <v>14000</v>
      </c>
    </row>
    <row r="9" spans="1:6" x14ac:dyDescent="0.2">
      <c r="A9" s="341"/>
      <c r="B9" s="342" t="s">
        <v>25</v>
      </c>
      <c r="C9" s="343" t="s">
        <v>510</v>
      </c>
      <c r="D9" s="340">
        <v>700</v>
      </c>
      <c r="E9" s="340">
        <v>700</v>
      </c>
      <c r="F9" s="340">
        <v>700</v>
      </c>
    </row>
    <row r="10" spans="1:6" x14ac:dyDescent="0.2">
      <c r="A10" s="341"/>
      <c r="B10" s="1143" t="s">
        <v>544</v>
      </c>
      <c r="C10" s="343" t="s">
        <v>531</v>
      </c>
      <c r="D10" s="340">
        <v>2772</v>
      </c>
      <c r="E10" s="340">
        <v>3027</v>
      </c>
      <c r="F10" s="340">
        <v>3074</v>
      </c>
    </row>
    <row r="11" spans="1:6" x14ac:dyDescent="0.2">
      <c r="A11" s="341"/>
      <c r="B11" s="1143"/>
      <c r="C11" s="343" t="s">
        <v>3</v>
      </c>
      <c r="D11" s="340">
        <v>748</v>
      </c>
      <c r="E11" s="340">
        <v>832</v>
      </c>
      <c r="F11" s="340">
        <v>845</v>
      </c>
    </row>
    <row r="12" spans="1:6" x14ac:dyDescent="0.2">
      <c r="A12" s="345"/>
      <c r="B12" s="1143"/>
      <c r="C12" s="346" t="s">
        <v>510</v>
      </c>
      <c r="D12" s="340">
        <v>5515</v>
      </c>
      <c r="E12" s="340">
        <v>5515</v>
      </c>
      <c r="F12" s="340">
        <v>5515</v>
      </c>
    </row>
    <row r="13" spans="1:6" x14ac:dyDescent="0.2">
      <c r="A13" s="347"/>
      <c r="B13" s="1144" t="s">
        <v>532</v>
      </c>
      <c r="C13" s="1144"/>
      <c r="D13" s="348">
        <f>SUM(D10:D12)</f>
        <v>9035</v>
      </c>
      <c r="E13" s="348">
        <f>SUM(E10:E12)</f>
        <v>9374</v>
      </c>
      <c r="F13" s="348">
        <f>SUM(F10:F12)</f>
        <v>9434</v>
      </c>
    </row>
    <row r="14" spans="1:6" x14ac:dyDescent="0.2">
      <c r="A14" s="341"/>
      <c r="B14" s="1148" t="s">
        <v>561</v>
      </c>
      <c r="C14" s="343" t="s">
        <v>531</v>
      </c>
      <c r="D14" s="340">
        <v>0</v>
      </c>
      <c r="E14" s="340">
        <v>6136</v>
      </c>
      <c r="F14" s="340">
        <v>21061</v>
      </c>
    </row>
    <row r="15" spans="1:6" x14ac:dyDescent="0.2">
      <c r="A15" s="341"/>
      <c r="B15" s="1146"/>
      <c r="C15" s="343" t="s">
        <v>3</v>
      </c>
      <c r="D15" s="340">
        <v>0</v>
      </c>
      <c r="E15" s="340">
        <v>1657</v>
      </c>
      <c r="F15" s="340">
        <v>5687</v>
      </c>
    </row>
    <row r="16" spans="1:6" x14ac:dyDescent="0.2">
      <c r="A16" s="345"/>
      <c r="B16" s="1147"/>
      <c r="C16" s="346" t="s">
        <v>510</v>
      </c>
      <c r="D16" s="340">
        <v>0</v>
      </c>
      <c r="E16" s="340">
        <v>282</v>
      </c>
      <c r="F16" s="340">
        <v>282</v>
      </c>
    </row>
    <row r="17" spans="1:6" x14ac:dyDescent="0.2">
      <c r="A17" s="347"/>
      <c r="B17" s="1144" t="s">
        <v>2</v>
      </c>
      <c r="C17" s="1144"/>
      <c r="D17" s="348">
        <v>0</v>
      </c>
      <c r="E17" s="348">
        <f>SUM(E14:E16)</f>
        <v>8075</v>
      </c>
      <c r="F17" s="348">
        <f>SUM(F14:F16)</f>
        <v>27030</v>
      </c>
    </row>
    <row r="18" spans="1:6" ht="13.5" thickBot="1" x14ac:dyDescent="0.25">
      <c r="A18" s="350"/>
      <c r="B18" s="351" t="s">
        <v>502</v>
      </c>
      <c r="C18" s="352" t="s">
        <v>510</v>
      </c>
      <c r="D18" s="340">
        <v>0</v>
      </c>
      <c r="E18" s="340"/>
      <c r="F18" s="340"/>
    </row>
    <row r="19" spans="1:6" ht="13.5" thickBot="1" x14ac:dyDescent="0.25">
      <c r="A19" s="353" t="s">
        <v>4</v>
      </c>
      <c r="B19" s="1151" t="s">
        <v>6</v>
      </c>
      <c r="C19" s="1152"/>
      <c r="D19" s="355">
        <f>SUM(D2+D3+D4+D5+D6+D7+D8+D9+D13+D17+D18)</f>
        <v>30148</v>
      </c>
      <c r="E19" s="355">
        <f>SUM(E2+E3+E4+E5+E6+E7+E8+E9+E13+E17+E18)</f>
        <v>38562</v>
      </c>
      <c r="F19" s="355">
        <f>SUM(F2+F3+F4+F5+F6+F7+F8+F9+F13+F17+F18)</f>
        <v>57577</v>
      </c>
    </row>
    <row r="20" spans="1:6" x14ac:dyDescent="0.2">
      <c r="A20" s="337"/>
      <c r="B20" s="338" t="s">
        <v>38</v>
      </c>
      <c r="C20" s="339" t="s">
        <v>533</v>
      </c>
      <c r="D20" s="340">
        <v>1475</v>
      </c>
      <c r="E20" s="340">
        <v>1475</v>
      </c>
      <c r="F20" s="340">
        <v>1475</v>
      </c>
    </row>
    <row r="21" spans="1:6" x14ac:dyDescent="0.2">
      <c r="A21" s="337"/>
      <c r="B21" s="338" t="s">
        <v>14</v>
      </c>
      <c r="C21" s="339" t="s">
        <v>533</v>
      </c>
      <c r="D21" s="340">
        <v>170</v>
      </c>
      <c r="E21" s="340">
        <v>843</v>
      </c>
      <c r="F21" s="340">
        <v>1384</v>
      </c>
    </row>
    <row r="22" spans="1:6" x14ac:dyDescent="0.2">
      <c r="A22" s="337"/>
      <c r="B22" s="338" t="s">
        <v>35</v>
      </c>
      <c r="C22" s="339" t="s">
        <v>36</v>
      </c>
      <c r="D22" s="340">
        <v>2039</v>
      </c>
      <c r="E22" s="340">
        <v>3510</v>
      </c>
      <c r="F22" s="340">
        <v>4964</v>
      </c>
    </row>
    <row r="23" spans="1:6" x14ac:dyDescent="0.2">
      <c r="A23" s="337"/>
      <c r="B23" s="338" t="s">
        <v>536</v>
      </c>
      <c r="C23" s="339" t="s">
        <v>36</v>
      </c>
      <c r="D23" s="340">
        <v>62</v>
      </c>
      <c r="E23" s="340">
        <v>310</v>
      </c>
      <c r="F23" s="340">
        <v>500</v>
      </c>
    </row>
    <row r="24" spans="1:6" x14ac:dyDescent="0.2">
      <c r="A24" s="341"/>
      <c r="B24" s="342" t="s">
        <v>39</v>
      </c>
      <c r="C24" s="339" t="s">
        <v>533</v>
      </c>
      <c r="D24" s="340">
        <v>1000</v>
      </c>
      <c r="E24" s="340">
        <v>1000</v>
      </c>
      <c r="F24" s="340">
        <v>1000</v>
      </c>
    </row>
    <row r="25" spans="1:6" x14ac:dyDescent="0.2">
      <c r="A25" s="341"/>
      <c r="B25" s="1155" t="s">
        <v>9</v>
      </c>
      <c r="C25" s="339" t="s">
        <v>533</v>
      </c>
      <c r="D25" s="340">
        <v>0</v>
      </c>
      <c r="E25" s="340">
        <v>0</v>
      </c>
      <c r="F25" s="340">
        <v>0</v>
      </c>
    </row>
    <row r="26" spans="1:6" x14ac:dyDescent="0.2">
      <c r="A26" s="341"/>
      <c r="B26" s="1155"/>
      <c r="C26" s="343" t="s">
        <v>510</v>
      </c>
      <c r="D26" s="340">
        <v>2000</v>
      </c>
      <c r="E26" s="340">
        <v>2000</v>
      </c>
      <c r="F26" s="340">
        <v>2000</v>
      </c>
    </row>
    <row r="27" spans="1:6" x14ac:dyDescent="0.2">
      <c r="A27" s="341"/>
      <c r="B27" s="342" t="s">
        <v>534</v>
      </c>
      <c r="C27" s="343" t="s">
        <v>533</v>
      </c>
      <c r="D27" s="340">
        <v>1800</v>
      </c>
      <c r="E27" s="340">
        <v>1800</v>
      </c>
      <c r="F27" s="340">
        <v>1800</v>
      </c>
    </row>
    <row r="28" spans="1:6" x14ac:dyDescent="0.2">
      <c r="A28" s="341"/>
      <c r="B28" s="342" t="s">
        <v>584</v>
      </c>
      <c r="C28" s="343" t="s">
        <v>533</v>
      </c>
      <c r="D28" s="340">
        <v>0</v>
      </c>
      <c r="E28" s="340">
        <v>309</v>
      </c>
      <c r="F28" s="340">
        <v>309</v>
      </c>
    </row>
    <row r="29" spans="1:6" x14ac:dyDescent="0.2">
      <c r="A29" s="341"/>
      <c r="B29" s="1149" t="s">
        <v>40</v>
      </c>
      <c r="C29" s="339" t="s">
        <v>535</v>
      </c>
      <c r="D29" s="340">
        <v>1500</v>
      </c>
      <c r="E29" s="340">
        <v>1500</v>
      </c>
      <c r="F29" s="340">
        <v>1500</v>
      </c>
    </row>
    <row r="30" spans="1:6" x14ac:dyDescent="0.2">
      <c r="A30" s="356"/>
      <c r="B30" s="1150"/>
      <c r="C30" s="357" t="s">
        <v>510</v>
      </c>
      <c r="D30" s="358">
        <v>0</v>
      </c>
      <c r="E30" s="358">
        <v>0</v>
      </c>
      <c r="F30" s="358">
        <v>0</v>
      </c>
    </row>
    <row r="31" spans="1:6" ht="13.5" thickBot="1" x14ac:dyDescent="0.25">
      <c r="A31" s="356"/>
      <c r="B31" s="416" t="s">
        <v>37</v>
      </c>
      <c r="C31" s="357" t="s">
        <v>535</v>
      </c>
      <c r="D31" s="358">
        <v>0</v>
      </c>
      <c r="E31" s="358">
        <v>0</v>
      </c>
      <c r="F31" s="358">
        <v>0</v>
      </c>
    </row>
    <row r="32" spans="1:6" ht="13.5" thickBot="1" x14ac:dyDescent="0.25">
      <c r="A32" s="359" t="s">
        <v>10</v>
      </c>
      <c r="B32" s="1156" t="s">
        <v>12</v>
      </c>
      <c r="C32" s="1156"/>
      <c r="D32" s="360">
        <f>SUM(D20:D31)</f>
        <v>10046</v>
      </c>
      <c r="E32" s="360">
        <f>SUM(E20:E31)</f>
        <v>12747</v>
      </c>
      <c r="F32" s="360">
        <f>SUM(F20:F31)</f>
        <v>14932</v>
      </c>
    </row>
    <row r="33" spans="1:6" x14ac:dyDescent="0.2">
      <c r="A33" s="361"/>
      <c r="B33" s="362" t="s">
        <v>19</v>
      </c>
      <c r="C33" s="363" t="s">
        <v>510</v>
      </c>
      <c r="D33" s="340">
        <v>1000</v>
      </c>
      <c r="E33" s="340">
        <v>1000</v>
      </c>
      <c r="F33" s="340">
        <v>1000</v>
      </c>
    </row>
    <row r="34" spans="1:6" x14ac:dyDescent="0.2">
      <c r="A34" s="341"/>
      <c r="B34" s="1144" t="s">
        <v>20</v>
      </c>
      <c r="C34" s="1144"/>
      <c r="D34" s="364">
        <v>1000</v>
      </c>
      <c r="E34" s="364">
        <v>1000</v>
      </c>
      <c r="F34" s="364">
        <v>1000</v>
      </c>
    </row>
    <row r="35" spans="1:6" x14ac:dyDescent="0.2">
      <c r="A35" s="341"/>
      <c r="B35" s="365" t="s">
        <v>21</v>
      </c>
      <c r="C35" s="346" t="s">
        <v>510</v>
      </c>
      <c r="D35" s="340">
        <v>400</v>
      </c>
      <c r="E35" s="340">
        <v>400</v>
      </c>
      <c r="F35" s="340">
        <v>400</v>
      </c>
    </row>
    <row r="36" spans="1:6" x14ac:dyDescent="0.2">
      <c r="A36" s="341"/>
      <c r="B36" s="1144" t="s">
        <v>22</v>
      </c>
      <c r="C36" s="1144"/>
      <c r="D36" s="364">
        <v>400</v>
      </c>
      <c r="E36" s="364">
        <v>400</v>
      </c>
      <c r="F36" s="364">
        <v>400</v>
      </c>
    </row>
    <row r="37" spans="1:6" x14ac:dyDescent="0.2">
      <c r="A37" s="341"/>
      <c r="B37" s="1153" t="s">
        <v>538</v>
      </c>
      <c r="C37" s="339" t="s">
        <v>531</v>
      </c>
      <c r="D37" s="340">
        <v>5311</v>
      </c>
      <c r="E37" s="340">
        <v>5719</v>
      </c>
      <c r="F37" s="340">
        <v>5790</v>
      </c>
    </row>
    <row r="38" spans="1:6" x14ac:dyDescent="0.2">
      <c r="A38" s="341"/>
      <c r="B38" s="1153"/>
      <c r="C38" s="343" t="s">
        <v>3</v>
      </c>
      <c r="D38" s="340">
        <v>1433</v>
      </c>
      <c r="E38" s="340">
        <v>1561</v>
      </c>
      <c r="F38" s="340">
        <v>1580</v>
      </c>
    </row>
    <row r="39" spans="1:6" x14ac:dyDescent="0.2">
      <c r="A39" s="341"/>
      <c r="B39" s="1153"/>
      <c r="C39" s="366" t="s">
        <v>510</v>
      </c>
      <c r="D39" s="340">
        <v>2430</v>
      </c>
      <c r="E39" s="340">
        <v>2430</v>
      </c>
      <c r="F39" s="340">
        <v>2430</v>
      </c>
    </row>
    <row r="40" spans="1:6" ht="13.5" thickBot="1" x14ac:dyDescent="0.25">
      <c r="A40" s="345"/>
      <c r="B40" s="1154" t="s">
        <v>539</v>
      </c>
      <c r="C40" s="1154"/>
      <c r="D40" s="367">
        <f>SUM(D37:D39)</f>
        <v>9174</v>
      </c>
      <c r="E40" s="367">
        <f>SUM(E37:E39)</f>
        <v>9710</v>
      </c>
      <c r="F40" s="367">
        <f>SUM(F37:F39)</f>
        <v>9800</v>
      </c>
    </row>
    <row r="41" spans="1:6" ht="13.5" thickBot="1" x14ac:dyDescent="0.25">
      <c r="A41" s="353" t="s">
        <v>11</v>
      </c>
      <c r="B41" s="1151" t="s">
        <v>540</v>
      </c>
      <c r="C41" s="1151"/>
      <c r="D41" s="355">
        <f>SUM(D34+D36+D40)</f>
        <v>10574</v>
      </c>
      <c r="E41" s="355">
        <f>SUM(E34+E36+E40)</f>
        <v>11110</v>
      </c>
      <c r="F41" s="355">
        <f>SUM(F34+F36+F40)</f>
        <v>11200</v>
      </c>
    </row>
    <row r="42" spans="1:6" x14ac:dyDescent="0.2">
      <c r="A42" s="337"/>
      <c r="B42" s="1145" t="s">
        <v>30</v>
      </c>
      <c r="C42" s="368" t="s">
        <v>531</v>
      </c>
      <c r="D42" s="369">
        <v>14746</v>
      </c>
      <c r="E42" s="369">
        <v>14903</v>
      </c>
      <c r="F42" s="369">
        <v>14997</v>
      </c>
    </row>
    <row r="43" spans="1:6" x14ac:dyDescent="0.2">
      <c r="A43" s="341"/>
      <c r="B43" s="1146"/>
      <c r="C43" s="370" t="s">
        <v>3</v>
      </c>
      <c r="D43" s="340">
        <v>2478</v>
      </c>
      <c r="E43" s="340">
        <v>2520</v>
      </c>
      <c r="F43" s="340">
        <v>2545</v>
      </c>
    </row>
    <row r="44" spans="1:6" x14ac:dyDescent="0.2">
      <c r="A44" s="341"/>
      <c r="B44" s="1146"/>
      <c r="C44" s="370" t="s">
        <v>510</v>
      </c>
      <c r="D44" s="340">
        <v>26032</v>
      </c>
      <c r="E44" s="340">
        <v>26032</v>
      </c>
      <c r="F44" s="340">
        <v>26032</v>
      </c>
    </row>
    <row r="45" spans="1:6" x14ac:dyDescent="0.2">
      <c r="A45" s="341"/>
      <c r="B45" s="1146"/>
      <c r="C45" s="371" t="s">
        <v>503</v>
      </c>
      <c r="D45" s="340">
        <v>0</v>
      </c>
      <c r="E45" s="340">
        <v>1744</v>
      </c>
      <c r="F45" s="340">
        <v>1744</v>
      </c>
    </row>
    <row r="46" spans="1:6" x14ac:dyDescent="0.2">
      <c r="A46" s="341"/>
      <c r="B46" s="1147"/>
      <c r="C46" s="372" t="s">
        <v>537</v>
      </c>
      <c r="D46" s="373">
        <v>2000</v>
      </c>
      <c r="E46" s="373">
        <v>2000</v>
      </c>
      <c r="F46" s="373">
        <v>2000</v>
      </c>
    </row>
    <row r="47" spans="1:6" ht="13.5" thickBot="1" x14ac:dyDescent="0.25">
      <c r="A47" s="374"/>
      <c r="B47" s="375" t="s">
        <v>493</v>
      </c>
      <c r="C47" s="376"/>
      <c r="D47" s="378">
        <f>SUM(D42:D46)</f>
        <v>45256</v>
      </c>
      <c r="E47" s="378">
        <f>SUM(E42:E46)</f>
        <v>47199</v>
      </c>
      <c r="F47" s="378">
        <f>SUM(F42:F46)</f>
        <v>47318</v>
      </c>
    </row>
    <row r="48" spans="1:6" ht="13.5" thickBot="1" x14ac:dyDescent="0.25">
      <c r="A48" s="387" t="s">
        <v>13</v>
      </c>
      <c r="B48" s="388" t="s">
        <v>15</v>
      </c>
      <c r="C48" s="389"/>
      <c r="D48" s="390">
        <f>SUM(D47)</f>
        <v>45256</v>
      </c>
      <c r="E48" s="390">
        <f>SUM(E47)</f>
        <v>47199</v>
      </c>
      <c r="F48" s="390">
        <f>SUM(F47)</f>
        <v>47318</v>
      </c>
    </row>
    <row r="49" spans="1:6" ht="13.5" thickBot="1" x14ac:dyDescent="0.25">
      <c r="A49" s="391"/>
      <c r="B49" s="392"/>
      <c r="C49" s="393"/>
      <c r="D49" s="394"/>
      <c r="E49" s="394"/>
      <c r="F49" s="394"/>
    </row>
    <row r="50" spans="1:6" ht="13.5" thickBot="1" x14ac:dyDescent="0.25">
      <c r="A50" s="395"/>
      <c r="B50" s="1157" t="s">
        <v>27</v>
      </c>
      <c r="C50" s="368" t="s">
        <v>531</v>
      </c>
      <c r="D50" s="369">
        <v>3841</v>
      </c>
      <c r="E50" s="369">
        <v>4150</v>
      </c>
      <c r="F50" s="369">
        <v>4166</v>
      </c>
    </row>
    <row r="51" spans="1:6" ht="13.5" thickBot="1" x14ac:dyDescent="0.25">
      <c r="A51" s="341"/>
      <c r="B51" s="1158"/>
      <c r="C51" s="370" t="s">
        <v>3</v>
      </c>
      <c r="D51" s="340">
        <v>1412</v>
      </c>
      <c r="E51" s="340">
        <v>1521</v>
      </c>
      <c r="F51" s="340">
        <v>1525</v>
      </c>
    </row>
    <row r="52" spans="1:6" x14ac:dyDescent="0.2">
      <c r="A52" s="341"/>
      <c r="B52" s="1158"/>
      <c r="C52" s="370" t="s">
        <v>510</v>
      </c>
      <c r="D52" s="340">
        <v>14657</v>
      </c>
      <c r="E52" s="340">
        <v>14657</v>
      </c>
      <c r="F52" s="340">
        <v>14657</v>
      </c>
    </row>
    <row r="53" spans="1:6" x14ac:dyDescent="0.2">
      <c r="A53" s="374"/>
      <c r="B53" s="375" t="s">
        <v>28</v>
      </c>
      <c r="C53" s="376"/>
      <c r="D53" s="377">
        <f>SUM(D50:D52)</f>
        <v>19910</v>
      </c>
      <c r="E53" s="377">
        <f>SUM(E50:E52)</f>
        <v>20328</v>
      </c>
      <c r="F53" s="377">
        <f>SUM(F50:F52)</f>
        <v>20348</v>
      </c>
    </row>
    <row r="54" spans="1:6" ht="13.5" thickBot="1" x14ac:dyDescent="0.25">
      <c r="A54" s="337"/>
      <c r="B54" s="1153" t="s">
        <v>26</v>
      </c>
      <c r="C54" s="379" t="s">
        <v>531</v>
      </c>
      <c r="D54" s="358">
        <v>1518</v>
      </c>
      <c r="E54" s="358">
        <v>1763</v>
      </c>
      <c r="F54" s="358">
        <v>1847</v>
      </c>
    </row>
    <row r="55" spans="1:6" ht="13.5" thickBot="1" x14ac:dyDescent="0.25">
      <c r="A55" s="341"/>
      <c r="B55" s="1158"/>
      <c r="C55" s="370" t="s">
        <v>3</v>
      </c>
      <c r="D55" s="340">
        <v>410</v>
      </c>
      <c r="E55" s="340">
        <v>487</v>
      </c>
      <c r="F55" s="340">
        <v>510</v>
      </c>
    </row>
    <row r="56" spans="1:6" x14ac:dyDescent="0.2">
      <c r="A56" s="341"/>
      <c r="B56" s="1158"/>
      <c r="C56" s="370" t="s">
        <v>510</v>
      </c>
      <c r="D56" s="340">
        <v>18691</v>
      </c>
      <c r="E56" s="340">
        <v>18691</v>
      </c>
      <c r="F56" s="340">
        <v>18691</v>
      </c>
    </row>
    <row r="57" spans="1:6" x14ac:dyDescent="0.2">
      <c r="A57" s="374"/>
      <c r="B57" s="375" t="s">
        <v>511</v>
      </c>
      <c r="C57" s="376"/>
      <c r="D57" s="377">
        <f>SUM(D54:D56)</f>
        <v>20619</v>
      </c>
      <c r="E57" s="377">
        <f>SUM(E54:E56)</f>
        <v>20941</v>
      </c>
      <c r="F57" s="377">
        <f>SUM(F54:F56)</f>
        <v>21048</v>
      </c>
    </row>
    <row r="58" spans="1:6" x14ac:dyDescent="0.2">
      <c r="A58" s="337"/>
      <c r="B58" s="1164" t="s">
        <v>16</v>
      </c>
      <c r="C58" s="379" t="s">
        <v>531</v>
      </c>
      <c r="D58" s="380">
        <v>1821</v>
      </c>
      <c r="E58" s="380">
        <v>1975</v>
      </c>
      <c r="F58" s="380">
        <v>1981</v>
      </c>
    </row>
    <row r="59" spans="1:6" x14ac:dyDescent="0.2">
      <c r="A59" s="341"/>
      <c r="B59" s="1165"/>
      <c r="C59" s="370" t="s">
        <v>3</v>
      </c>
      <c r="D59" s="381">
        <v>492</v>
      </c>
      <c r="E59" s="381">
        <v>546</v>
      </c>
      <c r="F59" s="381">
        <v>548</v>
      </c>
    </row>
    <row r="60" spans="1:6" x14ac:dyDescent="0.2">
      <c r="A60" s="341"/>
      <c r="B60" s="1165"/>
      <c r="C60" s="370" t="s">
        <v>510</v>
      </c>
      <c r="D60" s="381">
        <v>5179</v>
      </c>
      <c r="E60" s="381">
        <v>5179</v>
      </c>
      <c r="F60" s="381">
        <v>5179</v>
      </c>
    </row>
    <row r="61" spans="1:6" x14ac:dyDescent="0.2">
      <c r="A61" s="382"/>
      <c r="B61" s="383" t="s">
        <v>494</v>
      </c>
      <c r="C61" s="384"/>
      <c r="D61" s="385">
        <f>SUM(D58:D60)</f>
        <v>7492</v>
      </c>
      <c r="E61" s="385">
        <f>SUM(E58:E60)</f>
        <v>7700</v>
      </c>
      <c r="F61" s="385">
        <f>SUM(F58:F60)</f>
        <v>7708</v>
      </c>
    </row>
    <row r="62" spans="1:6" x14ac:dyDescent="0.2">
      <c r="A62" s="396"/>
      <c r="B62" s="1166" t="s">
        <v>17</v>
      </c>
      <c r="C62" s="397" t="s">
        <v>531</v>
      </c>
      <c r="D62" s="381">
        <v>5307</v>
      </c>
      <c r="E62" s="381">
        <v>5809</v>
      </c>
      <c r="F62" s="381">
        <v>5882</v>
      </c>
    </row>
    <row r="63" spans="1:6" x14ac:dyDescent="0.2">
      <c r="A63" s="341"/>
      <c r="B63" s="1153"/>
      <c r="C63" s="370" t="s">
        <v>3</v>
      </c>
      <c r="D63" s="381">
        <v>1433</v>
      </c>
      <c r="E63" s="381">
        <v>1602</v>
      </c>
      <c r="F63" s="381">
        <v>1622</v>
      </c>
    </row>
    <row r="64" spans="1:6" x14ac:dyDescent="0.2">
      <c r="A64" s="398"/>
      <c r="B64" s="1153"/>
      <c r="C64" s="399" t="s">
        <v>510</v>
      </c>
      <c r="D64" s="381">
        <v>7233</v>
      </c>
      <c r="E64" s="381">
        <v>7233</v>
      </c>
      <c r="F64" s="381">
        <v>7233</v>
      </c>
    </row>
    <row r="65" spans="1:6" x14ac:dyDescent="0.2">
      <c r="A65" s="347"/>
      <c r="B65" s="400" t="s">
        <v>495</v>
      </c>
      <c r="C65" s="386"/>
      <c r="D65" s="385">
        <f>SUM(D62:D64)</f>
        <v>13973</v>
      </c>
      <c r="E65" s="385">
        <f>SUM(E62:E64)</f>
        <v>14644</v>
      </c>
      <c r="F65" s="385">
        <f>SUM(F62:F64)</f>
        <v>14737</v>
      </c>
    </row>
    <row r="66" spans="1:6" x14ac:dyDescent="0.2">
      <c r="A66" s="398"/>
      <c r="B66" s="349" t="s">
        <v>18</v>
      </c>
      <c r="C66" s="399" t="s">
        <v>510</v>
      </c>
      <c r="D66" s="340">
        <v>575</v>
      </c>
      <c r="E66" s="340">
        <v>575</v>
      </c>
      <c r="F66" s="340">
        <v>575</v>
      </c>
    </row>
    <row r="67" spans="1:6" ht="13.5" thickBot="1" x14ac:dyDescent="0.25">
      <c r="A67" s="401"/>
      <c r="B67" s="1162" t="s">
        <v>496</v>
      </c>
      <c r="C67" s="1163"/>
      <c r="D67" s="402">
        <v>575</v>
      </c>
      <c r="E67" s="402">
        <v>575</v>
      </c>
      <c r="F67" s="402">
        <v>575</v>
      </c>
    </row>
    <row r="68" spans="1:6" ht="13.5" thickBot="1" x14ac:dyDescent="0.25">
      <c r="A68" s="387" t="s">
        <v>500</v>
      </c>
      <c r="B68" s="388" t="s">
        <v>498</v>
      </c>
      <c r="C68" s="389"/>
      <c r="D68" s="390">
        <f>SUM(D53+D57+D61+D65+D67)</f>
        <v>62569</v>
      </c>
      <c r="E68" s="390">
        <f>SUM(E53+E57+E61+E65+E67)</f>
        <v>64188</v>
      </c>
      <c r="F68" s="390">
        <f>SUM(F53+F57+F61+F65+F67)</f>
        <v>64416</v>
      </c>
    </row>
    <row r="69" spans="1:6" ht="13.5" thickBot="1" x14ac:dyDescent="0.25">
      <c r="A69" s="387" t="s">
        <v>489</v>
      </c>
      <c r="B69" s="403" t="s">
        <v>490</v>
      </c>
      <c r="C69" s="404" t="s">
        <v>537</v>
      </c>
      <c r="D69" s="390">
        <v>106543</v>
      </c>
      <c r="E69" s="390">
        <v>112029</v>
      </c>
      <c r="F69" s="390">
        <v>108405</v>
      </c>
    </row>
    <row r="70" spans="1:6" ht="13.5" thickBot="1" x14ac:dyDescent="0.25">
      <c r="A70" s="353" t="s">
        <v>491</v>
      </c>
      <c r="B70" s="354" t="s">
        <v>497</v>
      </c>
      <c r="C70" s="388" t="s">
        <v>541</v>
      </c>
      <c r="D70" s="355">
        <v>3200</v>
      </c>
      <c r="E70" s="355">
        <v>3200</v>
      </c>
      <c r="F70" s="355">
        <v>3550</v>
      </c>
    </row>
    <row r="71" spans="1:6" ht="13.5" thickBot="1" x14ac:dyDescent="0.25">
      <c r="A71" s="395"/>
      <c r="B71" s="1159" t="s">
        <v>542</v>
      </c>
      <c r="C71" s="368" t="s">
        <v>531</v>
      </c>
      <c r="D71" s="405">
        <f t="shared" ref="D71:F72" si="0">SUM(D10+D14+D37+D42+D50+D54+D58+D62)</f>
        <v>35316</v>
      </c>
      <c r="E71" s="405">
        <f t="shared" si="0"/>
        <v>43482</v>
      </c>
      <c r="F71" s="405">
        <f t="shared" si="0"/>
        <v>58798</v>
      </c>
    </row>
    <row r="72" spans="1:6" ht="13.5" thickBot="1" x14ac:dyDescent="0.25">
      <c r="A72" s="341"/>
      <c r="B72" s="1160"/>
      <c r="C72" s="370" t="s">
        <v>3</v>
      </c>
      <c r="D72" s="406">
        <f t="shared" si="0"/>
        <v>8406</v>
      </c>
      <c r="E72" s="406">
        <f t="shared" si="0"/>
        <v>10726</v>
      </c>
      <c r="F72" s="406">
        <f t="shared" si="0"/>
        <v>14862</v>
      </c>
    </row>
    <row r="73" spans="1:6" ht="13.5" thickBot="1" x14ac:dyDescent="0.25">
      <c r="A73" s="341"/>
      <c r="B73" s="1160"/>
      <c r="C73" s="370" t="s">
        <v>510</v>
      </c>
      <c r="D73" s="406">
        <f>SUM(D2+D3+D4+D5+D6+D7+D8+D9+D12+D16+D18+D26+D30+D33+D35+D39+D44+D28++D52+D56+D60+D64+D66)</f>
        <v>104825</v>
      </c>
      <c r="E73" s="406">
        <f>SUM(E2+E3+E4+E5+E6+E7+E8+E9+E12+E16+E18+E26+E30+E33+E35+E39+E44+E28++E52+E56+E60+E64+E66+E45)</f>
        <v>107160</v>
      </c>
      <c r="F73" s="406">
        <f>SUM(F2+F3+F4+F5+F6+F7+F8+F9+F12+F16+F18+F26+F30+F33+F35+F39+F44+F52+F56+F60+F64+F66+F45)</f>
        <v>106851</v>
      </c>
    </row>
    <row r="74" spans="1:6" ht="13.5" thickBot="1" x14ac:dyDescent="0.25">
      <c r="A74" s="341"/>
      <c r="B74" s="1160"/>
      <c r="C74" s="370" t="s">
        <v>535</v>
      </c>
      <c r="D74" s="406">
        <f>SUM(D20+D21+D22+D23+D24+D25+D27+D29+D31)</f>
        <v>8046</v>
      </c>
      <c r="E74" s="406">
        <f>SUM(E20+E21+E22+E23+E24+E25+E27+E29+E31)</f>
        <v>10438</v>
      </c>
      <c r="F74" s="406">
        <f>SUM(F20+F21+F22+F23+F24+F25+F27+F29+F31+F28)</f>
        <v>12932</v>
      </c>
    </row>
    <row r="75" spans="1:6" ht="13.5" thickBot="1" x14ac:dyDescent="0.25">
      <c r="A75" s="345"/>
      <c r="B75" s="1160"/>
      <c r="C75" s="407" t="s">
        <v>537</v>
      </c>
      <c r="D75" s="406">
        <f>SUM(D46+D69)</f>
        <v>108543</v>
      </c>
      <c r="E75" s="406">
        <f>SUM(E46+E69)</f>
        <v>114029</v>
      </c>
      <c r="F75" s="406">
        <f>SUM(F46+F69)</f>
        <v>110405</v>
      </c>
    </row>
    <row r="76" spans="1:6" ht="13.5" thickBot="1" x14ac:dyDescent="0.25">
      <c r="A76" s="408"/>
      <c r="B76" s="1161"/>
      <c r="C76" s="409" t="s">
        <v>541</v>
      </c>
      <c r="D76" s="410">
        <f>SUM(D70)</f>
        <v>3200</v>
      </c>
      <c r="E76" s="410">
        <f>SUM(E70)</f>
        <v>3200</v>
      </c>
      <c r="F76" s="410">
        <f>SUM(F70)</f>
        <v>3550</v>
      </c>
    </row>
    <row r="77" spans="1:6" ht="13.5" thickBot="1" x14ac:dyDescent="0.25">
      <c r="A77" s="411"/>
      <c r="B77" s="412" t="s">
        <v>543</v>
      </c>
      <c r="C77" s="413"/>
      <c r="D77" s="355">
        <f>SUM(D71:D76)</f>
        <v>268336</v>
      </c>
      <c r="E77" s="355">
        <f>SUM(E71:E76)</f>
        <v>289035</v>
      </c>
      <c r="F77" s="355">
        <f>SUM(F71:F76)</f>
        <v>307398</v>
      </c>
    </row>
    <row r="78" spans="1:6" x14ac:dyDescent="0.2">
      <c r="A78" s="414"/>
      <c r="B78" s="415"/>
      <c r="C78" s="415"/>
      <c r="D78" s="415"/>
      <c r="E78" s="415"/>
    </row>
    <row r="79" spans="1:6" x14ac:dyDescent="0.2">
      <c r="A79" s="950"/>
      <c r="B79" s="950"/>
      <c r="D79" s="415"/>
      <c r="E79" s="415"/>
    </row>
  </sheetData>
  <sheetProtection selectLockedCells="1" selectUnlockedCells="1"/>
  <mergeCells count="20">
    <mergeCell ref="B50:B52"/>
    <mergeCell ref="B71:B76"/>
    <mergeCell ref="B54:B56"/>
    <mergeCell ref="B67:C67"/>
    <mergeCell ref="B58:B60"/>
    <mergeCell ref="B62:B64"/>
    <mergeCell ref="B10:B12"/>
    <mergeCell ref="B13:C13"/>
    <mergeCell ref="B42:B46"/>
    <mergeCell ref="B14:B16"/>
    <mergeCell ref="B17:C17"/>
    <mergeCell ref="B29:B30"/>
    <mergeCell ref="B41:C41"/>
    <mergeCell ref="B19:C19"/>
    <mergeCell ref="B37:B39"/>
    <mergeCell ref="B40:C40"/>
    <mergeCell ref="B25:B26"/>
    <mergeCell ref="B32:C32"/>
    <mergeCell ref="B34:C34"/>
    <mergeCell ref="B36:C36"/>
  </mergeCells>
  <phoneticPr fontId="25" type="noConversion"/>
  <pageMargins left="0.39370078740157483" right="0.19685039370078741" top="0.98425196850393704" bottom="0" header="0.51181102362204722" footer="0.51181102362204722"/>
  <pageSetup paperSize="9" orientation="portrait" r:id="rId1"/>
  <headerFooter alignWithMargins="0">
    <oddHeader>&amp;C&amp;"Times New Roman CE,Félkövér"&amp;12Önkormányzati működési kiadások kormányzati funkciónként&amp;R
8. számú tájékoztató tábla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9"/>
  <sheetViews>
    <sheetView topLeftCell="A136" zoomScale="120" zoomScaleNormal="120" zoomScaleSheetLayoutView="100" workbookViewId="0">
      <selection activeCell="A157" sqref="A157"/>
    </sheetView>
  </sheetViews>
  <sheetFormatPr defaultRowHeight="15.75" x14ac:dyDescent="0.25"/>
  <cols>
    <col min="1" max="1" width="6" style="183" customWidth="1"/>
    <col min="2" max="2" width="56.6640625" style="183" customWidth="1"/>
    <col min="3" max="3" width="10.83203125" style="183" customWidth="1"/>
    <col min="4" max="4" width="10.33203125" style="183" customWidth="1"/>
    <col min="5" max="5" width="10.5" style="183" customWidth="1"/>
    <col min="6" max="6" width="9" style="202" customWidth="1"/>
    <col min="7" max="16384" width="9.33203125" style="202"/>
  </cols>
  <sheetData>
    <row r="1" spans="1:5" ht="15.95" customHeight="1" x14ac:dyDescent="0.25">
      <c r="A1" s="989" t="s">
        <v>92</v>
      </c>
      <c r="B1" s="989"/>
      <c r="C1" s="989"/>
      <c r="D1" s="989"/>
      <c r="E1" s="989"/>
    </row>
    <row r="2" spans="1:5" ht="15.95" customHeight="1" x14ac:dyDescent="0.25">
      <c r="A2" s="958"/>
      <c r="B2" s="958"/>
      <c r="C2" s="958"/>
      <c r="D2" s="958"/>
      <c r="E2" s="958"/>
    </row>
    <row r="3" spans="1:5" ht="15.95" customHeight="1" thickBot="1" x14ac:dyDescent="0.3">
      <c r="A3" s="988" t="s">
        <v>180</v>
      </c>
      <c r="B3" s="988"/>
      <c r="C3" s="852"/>
      <c r="D3" s="852"/>
      <c r="E3" s="470"/>
    </row>
    <row r="4" spans="1:5" ht="38.1" customHeight="1" thickBot="1" x14ac:dyDescent="0.3">
      <c r="A4" s="21" t="s">
        <v>144</v>
      </c>
      <c r="B4" s="22" t="s">
        <v>93</v>
      </c>
      <c r="C4" s="29" t="s">
        <v>246</v>
      </c>
      <c r="D4" s="29" t="s">
        <v>815</v>
      </c>
      <c r="E4" s="29" t="s">
        <v>816</v>
      </c>
    </row>
    <row r="5" spans="1:5" s="203" customFormat="1" ht="12" customHeight="1" thickBot="1" x14ac:dyDescent="0.25">
      <c r="A5" s="197">
        <v>1</v>
      </c>
      <c r="B5" s="198">
        <v>2</v>
      </c>
      <c r="C5" s="199">
        <v>3</v>
      </c>
      <c r="D5" s="199">
        <v>4</v>
      </c>
      <c r="E5" s="199">
        <v>5</v>
      </c>
    </row>
    <row r="6" spans="1:5" s="204" customFormat="1" ht="12" customHeight="1" thickBot="1" x14ac:dyDescent="0.25">
      <c r="A6" s="18" t="s">
        <v>94</v>
      </c>
      <c r="B6" s="19" t="s">
        <v>247</v>
      </c>
      <c r="C6" s="108">
        <f>+C7+C8+C9+C10+C11+C12</f>
        <v>226162</v>
      </c>
      <c r="D6" s="108">
        <f>+D7+D8+D9+D10+D11+D12</f>
        <v>234686</v>
      </c>
      <c r="E6" s="108">
        <f>+E7+E8+E9+E10+E11+E12</f>
        <v>235439</v>
      </c>
    </row>
    <row r="7" spans="1:5" s="204" customFormat="1" ht="12" customHeight="1" x14ac:dyDescent="0.2">
      <c r="A7" s="13" t="s">
        <v>156</v>
      </c>
      <c r="B7" s="205" t="s">
        <v>248</v>
      </c>
      <c r="C7" s="111">
        <v>37444</v>
      </c>
      <c r="D7" s="111">
        <v>44552</v>
      </c>
      <c r="E7" s="111">
        <v>44552</v>
      </c>
    </row>
    <row r="8" spans="1:5" s="204" customFormat="1" ht="12" customHeight="1" x14ac:dyDescent="0.2">
      <c r="A8" s="12" t="s">
        <v>157</v>
      </c>
      <c r="B8" s="206" t="s">
        <v>249</v>
      </c>
      <c r="C8" s="110">
        <v>89894</v>
      </c>
      <c r="D8" s="110">
        <v>89894</v>
      </c>
      <c r="E8" s="110">
        <v>89485</v>
      </c>
    </row>
    <row r="9" spans="1:5" s="204" customFormat="1" ht="12" customHeight="1" x14ac:dyDescent="0.2">
      <c r="A9" s="12" t="s">
        <v>158</v>
      </c>
      <c r="B9" s="206" t="s">
        <v>250</v>
      </c>
      <c r="C9" s="110">
        <v>92546</v>
      </c>
      <c r="D9" s="110">
        <v>90171</v>
      </c>
      <c r="E9" s="110">
        <v>91537</v>
      </c>
    </row>
    <row r="10" spans="1:5" s="204" customFormat="1" ht="12" customHeight="1" x14ac:dyDescent="0.2">
      <c r="A10" s="12" t="s">
        <v>159</v>
      </c>
      <c r="B10" s="206" t="s">
        <v>251</v>
      </c>
      <c r="C10" s="110">
        <v>6278</v>
      </c>
      <c r="D10" s="110">
        <v>6278</v>
      </c>
      <c r="E10" s="110">
        <v>6278</v>
      </c>
    </row>
    <row r="11" spans="1:5" s="204" customFormat="1" ht="12" customHeight="1" x14ac:dyDescent="0.2">
      <c r="A11" s="12" t="s">
        <v>176</v>
      </c>
      <c r="B11" s="206" t="s">
        <v>252</v>
      </c>
      <c r="C11" s="110"/>
      <c r="D11" s="110">
        <v>3791</v>
      </c>
      <c r="E11" s="110">
        <v>3587</v>
      </c>
    </row>
    <row r="12" spans="1:5" s="204" customFormat="1" ht="12" customHeight="1" thickBot="1" x14ac:dyDescent="0.25">
      <c r="A12" s="14" t="s">
        <v>160</v>
      </c>
      <c r="B12" s="207" t="s">
        <v>253</v>
      </c>
      <c r="C12" s="110"/>
      <c r="D12" s="110"/>
      <c r="E12" s="110"/>
    </row>
    <row r="13" spans="1:5" s="204" customFormat="1" ht="12" customHeight="1" thickBot="1" x14ac:dyDescent="0.25">
      <c r="A13" s="18" t="s">
        <v>95</v>
      </c>
      <c r="B13" s="103" t="s">
        <v>254</v>
      </c>
      <c r="C13" s="108">
        <f>+C14+C15+C16+C17+C18</f>
        <v>8592</v>
      </c>
      <c r="D13" s="108">
        <f>+D14+D15+D16+D17+D18+D19</f>
        <v>22386</v>
      </c>
      <c r="E13" s="108">
        <f>+E14+E15+E16+E17+E18+E19+E20</f>
        <v>32571</v>
      </c>
    </row>
    <row r="14" spans="1:5" s="204" customFormat="1" ht="12" customHeight="1" x14ac:dyDescent="0.2">
      <c r="A14" s="13" t="s">
        <v>162</v>
      </c>
      <c r="B14" s="206" t="s">
        <v>603</v>
      </c>
      <c r="C14" s="111"/>
      <c r="D14" s="111">
        <v>2888</v>
      </c>
      <c r="E14" s="111">
        <v>4570</v>
      </c>
    </row>
    <row r="15" spans="1:5" s="204" customFormat="1" ht="12" customHeight="1" x14ac:dyDescent="0.2">
      <c r="A15" s="12" t="s">
        <v>163</v>
      </c>
      <c r="B15" s="206" t="s">
        <v>595</v>
      </c>
      <c r="C15" s="110"/>
      <c r="D15" s="110"/>
      <c r="E15" s="110"/>
    </row>
    <row r="16" spans="1:5" s="204" customFormat="1" ht="12" customHeight="1" x14ac:dyDescent="0.2">
      <c r="A16" s="12" t="s">
        <v>164</v>
      </c>
      <c r="B16" s="206" t="s">
        <v>604</v>
      </c>
      <c r="C16" s="110"/>
      <c r="D16" s="110">
        <v>333</v>
      </c>
      <c r="E16" s="110">
        <v>100</v>
      </c>
    </row>
    <row r="17" spans="1:5" s="204" customFormat="1" ht="12" customHeight="1" x14ac:dyDescent="0.2">
      <c r="A17" s="12" t="s">
        <v>165</v>
      </c>
      <c r="B17" s="206" t="s">
        <v>605</v>
      </c>
      <c r="C17" s="110"/>
      <c r="D17" s="110">
        <v>8075</v>
      </c>
      <c r="E17" s="110">
        <v>15094</v>
      </c>
    </row>
    <row r="18" spans="1:5" s="204" customFormat="1" ht="12" customHeight="1" x14ac:dyDescent="0.2">
      <c r="A18" s="12" t="s">
        <v>166</v>
      </c>
      <c r="B18" s="206" t="s">
        <v>606</v>
      </c>
      <c r="C18" s="110">
        <v>8592</v>
      </c>
      <c r="D18" s="110">
        <v>8731</v>
      </c>
      <c r="E18" s="110">
        <v>8731</v>
      </c>
    </row>
    <row r="19" spans="1:5" s="204" customFormat="1" ht="12" customHeight="1" x14ac:dyDescent="0.2">
      <c r="A19" s="12" t="s">
        <v>172</v>
      </c>
      <c r="B19" s="206" t="s">
        <v>607</v>
      </c>
      <c r="C19" s="110"/>
      <c r="D19" s="110">
        <v>2359</v>
      </c>
      <c r="E19" s="110">
        <v>3676</v>
      </c>
    </row>
    <row r="20" spans="1:5" s="204" customFormat="1" ht="12" customHeight="1" thickBot="1" x14ac:dyDescent="0.25">
      <c r="A20" s="12" t="s">
        <v>174</v>
      </c>
      <c r="B20" s="206" t="s">
        <v>811</v>
      </c>
      <c r="C20" s="892"/>
      <c r="D20" s="892"/>
      <c r="E20" s="892">
        <v>400</v>
      </c>
    </row>
    <row r="21" spans="1:5" s="204" customFormat="1" ht="12" customHeight="1" thickBot="1" x14ac:dyDescent="0.25">
      <c r="A21" s="18" t="s">
        <v>96</v>
      </c>
      <c r="B21" s="19" t="s">
        <v>259</v>
      </c>
      <c r="C21" s="108">
        <f>+C22+C23+C24+C25+C26</f>
        <v>4274</v>
      </c>
      <c r="D21" s="108">
        <f>+D22+D23+D24+D25+D26</f>
        <v>185274</v>
      </c>
      <c r="E21" s="108">
        <f>+E22+E23+E24+E25+E26</f>
        <v>185478</v>
      </c>
    </row>
    <row r="22" spans="1:5" s="204" customFormat="1" ht="12" customHeight="1" x14ac:dyDescent="0.2">
      <c r="A22" s="13" t="s">
        <v>145</v>
      </c>
      <c r="B22" s="205" t="s">
        <v>85</v>
      </c>
      <c r="C22" s="111">
        <v>4274</v>
      </c>
      <c r="D22" s="111">
        <v>4274</v>
      </c>
      <c r="E22" s="111">
        <v>4274</v>
      </c>
    </row>
    <row r="23" spans="1:5" s="204" customFormat="1" ht="12" customHeight="1" x14ac:dyDescent="0.2">
      <c r="A23" s="12" t="s">
        <v>146</v>
      </c>
      <c r="B23" s="205" t="s">
        <v>608</v>
      </c>
      <c r="C23" s="110"/>
      <c r="D23" s="110">
        <v>181000</v>
      </c>
      <c r="E23" s="110">
        <v>181000</v>
      </c>
    </row>
    <row r="24" spans="1:5" s="204" customFormat="1" ht="12" customHeight="1" x14ac:dyDescent="0.2">
      <c r="A24" s="12" t="s">
        <v>147</v>
      </c>
      <c r="B24" s="205" t="s">
        <v>803</v>
      </c>
      <c r="C24" s="110"/>
      <c r="D24" s="110"/>
      <c r="E24" s="110">
        <v>204</v>
      </c>
    </row>
    <row r="25" spans="1:5" s="204" customFormat="1" ht="12" customHeight="1" x14ac:dyDescent="0.2">
      <c r="A25" s="12" t="s">
        <v>148</v>
      </c>
      <c r="B25" s="206" t="s">
        <v>476</v>
      </c>
      <c r="C25" s="110"/>
      <c r="D25" s="110"/>
      <c r="E25" s="110"/>
    </row>
    <row r="26" spans="1:5" s="204" customFormat="1" ht="12" customHeight="1" x14ac:dyDescent="0.2">
      <c r="A26" s="12" t="s">
        <v>189</v>
      </c>
      <c r="B26" s="206" t="s">
        <v>262</v>
      </c>
      <c r="C26" s="110"/>
      <c r="D26" s="110"/>
      <c r="E26" s="110"/>
    </row>
    <row r="27" spans="1:5" s="204" customFormat="1" ht="12" customHeight="1" thickBot="1" x14ac:dyDescent="0.25">
      <c r="A27" s="14" t="s">
        <v>190</v>
      </c>
      <c r="B27" s="207" t="s">
        <v>263</v>
      </c>
      <c r="C27" s="112"/>
      <c r="D27" s="112"/>
      <c r="E27" s="112"/>
    </row>
    <row r="28" spans="1:5" s="204" customFormat="1" ht="12" customHeight="1" thickBot="1" x14ac:dyDescent="0.25">
      <c r="A28" s="18" t="s">
        <v>191</v>
      </c>
      <c r="B28" s="19" t="s">
        <v>264</v>
      </c>
      <c r="C28" s="114">
        <f>+C29+C32+C33+C34</f>
        <v>105374</v>
      </c>
      <c r="D28" s="114">
        <f>+D29+D32+D33+D34</f>
        <v>105374</v>
      </c>
      <c r="E28" s="114">
        <f>+E29+E32+E33+E34</f>
        <v>105374</v>
      </c>
    </row>
    <row r="29" spans="1:5" s="204" customFormat="1" ht="12" customHeight="1" x14ac:dyDescent="0.2">
      <c r="A29" s="13" t="s">
        <v>265</v>
      </c>
      <c r="B29" s="205" t="s">
        <v>271</v>
      </c>
      <c r="C29" s="200">
        <f>+C30+C31</f>
        <v>87429</v>
      </c>
      <c r="D29" s="200">
        <f>+D30+D31</f>
        <v>87429</v>
      </c>
      <c r="E29" s="200">
        <f>+E30+E31</f>
        <v>87429</v>
      </c>
    </row>
    <row r="30" spans="1:5" s="204" customFormat="1" ht="12" customHeight="1" x14ac:dyDescent="0.2">
      <c r="A30" s="12" t="s">
        <v>266</v>
      </c>
      <c r="B30" s="206" t="s">
        <v>272</v>
      </c>
      <c r="C30" s="110">
        <v>5878</v>
      </c>
      <c r="D30" s="110">
        <v>5878</v>
      </c>
      <c r="E30" s="110">
        <v>5878</v>
      </c>
    </row>
    <row r="31" spans="1:5" s="204" customFormat="1" ht="12" customHeight="1" x14ac:dyDescent="0.2">
      <c r="A31" s="12" t="s">
        <v>267</v>
      </c>
      <c r="B31" s="206" t="s">
        <v>273</v>
      </c>
      <c r="C31" s="110">
        <v>81551</v>
      </c>
      <c r="D31" s="110">
        <v>81551</v>
      </c>
      <c r="E31" s="110">
        <v>81551</v>
      </c>
    </row>
    <row r="32" spans="1:5" s="204" customFormat="1" ht="12" customHeight="1" x14ac:dyDescent="0.2">
      <c r="A32" s="12" t="s">
        <v>268</v>
      </c>
      <c r="B32" s="206" t="s">
        <v>274</v>
      </c>
      <c r="C32" s="110">
        <v>15535</v>
      </c>
      <c r="D32" s="110">
        <v>15535</v>
      </c>
      <c r="E32" s="110">
        <v>15535</v>
      </c>
    </row>
    <row r="33" spans="1:5" s="204" customFormat="1" ht="12" customHeight="1" x14ac:dyDescent="0.2">
      <c r="A33" s="12" t="s">
        <v>269</v>
      </c>
      <c r="B33" s="206" t="s">
        <v>275</v>
      </c>
      <c r="C33" s="110">
        <v>254</v>
      </c>
      <c r="D33" s="110">
        <v>254</v>
      </c>
      <c r="E33" s="110">
        <v>254</v>
      </c>
    </row>
    <row r="34" spans="1:5" s="204" customFormat="1" ht="12" customHeight="1" thickBot="1" x14ac:dyDescent="0.25">
      <c r="A34" s="14" t="s">
        <v>270</v>
      </c>
      <c r="B34" s="207" t="s">
        <v>276</v>
      </c>
      <c r="C34" s="112">
        <v>2156</v>
      </c>
      <c r="D34" s="112">
        <v>2156</v>
      </c>
      <c r="E34" s="112">
        <v>2156</v>
      </c>
    </row>
    <row r="35" spans="1:5" s="204" customFormat="1" ht="12" customHeight="1" thickBot="1" x14ac:dyDescent="0.25">
      <c r="A35" s="18" t="s">
        <v>98</v>
      </c>
      <c r="B35" s="19" t="s">
        <v>277</v>
      </c>
      <c r="C35" s="108">
        <f>SUM(C36:C45)</f>
        <v>99974</v>
      </c>
      <c r="D35" s="108">
        <f>SUM(D36:D45)</f>
        <v>101624</v>
      </c>
      <c r="E35" s="108">
        <f>SUM(E36:E45)</f>
        <v>101624</v>
      </c>
    </row>
    <row r="36" spans="1:5" s="204" customFormat="1" ht="12" customHeight="1" x14ac:dyDescent="0.2">
      <c r="A36" s="13" t="s">
        <v>149</v>
      </c>
      <c r="B36" s="205" t="s">
        <v>280</v>
      </c>
      <c r="C36" s="111"/>
      <c r="D36" s="111"/>
      <c r="E36" s="111"/>
    </row>
    <row r="37" spans="1:5" s="204" customFormat="1" ht="12" customHeight="1" x14ac:dyDescent="0.2">
      <c r="A37" s="12" t="s">
        <v>150</v>
      </c>
      <c r="B37" s="206" t="s">
        <v>281</v>
      </c>
      <c r="C37" s="110">
        <v>4230</v>
      </c>
      <c r="D37" s="110">
        <v>5880</v>
      </c>
      <c r="E37" s="110">
        <v>5860</v>
      </c>
    </row>
    <row r="38" spans="1:5" s="204" customFormat="1" ht="12" customHeight="1" x14ac:dyDescent="0.2">
      <c r="A38" s="12" t="s">
        <v>151</v>
      </c>
      <c r="B38" s="206" t="s">
        <v>282</v>
      </c>
      <c r="C38" s="110">
        <v>300</v>
      </c>
      <c r="D38" s="110">
        <v>300</v>
      </c>
      <c r="E38" s="110">
        <v>315</v>
      </c>
    </row>
    <row r="39" spans="1:5" s="204" customFormat="1" ht="12" customHeight="1" x14ac:dyDescent="0.2">
      <c r="A39" s="12" t="s">
        <v>193</v>
      </c>
      <c r="B39" s="206" t="s">
        <v>283</v>
      </c>
      <c r="C39" s="110">
        <v>6200</v>
      </c>
      <c r="D39" s="110">
        <v>6200</v>
      </c>
      <c r="E39" s="110">
        <v>6200</v>
      </c>
    </row>
    <row r="40" spans="1:5" s="204" customFormat="1" ht="12" customHeight="1" x14ac:dyDescent="0.2">
      <c r="A40" s="12" t="s">
        <v>194</v>
      </c>
      <c r="B40" s="206" t="s">
        <v>284</v>
      </c>
      <c r="C40" s="110">
        <v>87744</v>
      </c>
      <c r="D40" s="110">
        <v>87744</v>
      </c>
      <c r="E40" s="110">
        <v>87674</v>
      </c>
    </row>
    <row r="41" spans="1:5" s="204" customFormat="1" ht="12" customHeight="1" x14ac:dyDescent="0.2">
      <c r="A41" s="12" t="s">
        <v>195</v>
      </c>
      <c r="B41" s="206" t="s">
        <v>285</v>
      </c>
      <c r="C41" s="110"/>
      <c r="D41" s="110"/>
      <c r="E41" s="110"/>
    </row>
    <row r="42" spans="1:5" s="204" customFormat="1" ht="12" customHeight="1" x14ac:dyDescent="0.2">
      <c r="A42" s="12" t="s">
        <v>196</v>
      </c>
      <c r="B42" s="206" t="s">
        <v>286</v>
      </c>
      <c r="C42" s="110"/>
      <c r="D42" s="110"/>
      <c r="E42" s="110"/>
    </row>
    <row r="43" spans="1:5" s="204" customFormat="1" ht="12" customHeight="1" x14ac:dyDescent="0.2">
      <c r="A43" s="12" t="s">
        <v>197</v>
      </c>
      <c r="B43" s="206" t="s">
        <v>287</v>
      </c>
      <c r="C43" s="110">
        <v>1500</v>
      </c>
      <c r="D43" s="110">
        <v>1500</v>
      </c>
      <c r="E43" s="110">
        <v>1525</v>
      </c>
    </row>
    <row r="44" spans="1:5" s="204" customFormat="1" ht="12" customHeight="1" x14ac:dyDescent="0.2">
      <c r="A44" s="12" t="s">
        <v>278</v>
      </c>
      <c r="B44" s="206" t="s">
        <v>288</v>
      </c>
      <c r="C44" s="113"/>
      <c r="D44" s="113"/>
      <c r="E44" s="113"/>
    </row>
    <row r="45" spans="1:5" s="204" customFormat="1" ht="12" customHeight="1" thickBot="1" x14ac:dyDescent="0.25">
      <c r="A45" s="14" t="s">
        <v>279</v>
      </c>
      <c r="B45" s="207" t="s">
        <v>289</v>
      </c>
      <c r="C45" s="194"/>
      <c r="D45" s="194"/>
      <c r="E45" s="194">
        <v>50</v>
      </c>
    </row>
    <row r="46" spans="1:5" s="204" customFormat="1" ht="12" customHeight="1" thickBot="1" x14ac:dyDescent="0.25">
      <c r="A46" s="18" t="s">
        <v>99</v>
      </c>
      <c r="B46" s="19" t="s">
        <v>290</v>
      </c>
      <c r="C46" s="108">
        <f>SUM(C47:C51)</f>
        <v>0</v>
      </c>
      <c r="D46" s="108">
        <f>SUM(D47:D51)</f>
        <v>0</v>
      </c>
      <c r="E46" s="108">
        <f>SUM(E47:E51)</f>
        <v>0</v>
      </c>
    </row>
    <row r="47" spans="1:5" s="204" customFormat="1" ht="12" customHeight="1" x14ac:dyDescent="0.2">
      <c r="A47" s="13" t="s">
        <v>152</v>
      </c>
      <c r="B47" s="205" t="s">
        <v>294</v>
      </c>
      <c r="C47" s="251"/>
      <c r="D47" s="251"/>
      <c r="E47" s="251"/>
    </row>
    <row r="48" spans="1:5" s="204" customFormat="1" ht="12" customHeight="1" x14ac:dyDescent="0.2">
      <c r="A48" s="12" t="s">
        <v>153</v>
      </c>
      <c r="B48" s="206" t="s">
        <v>295</v>
      </c>
      <c r="C48" s="113"/>
      <c r="D48" s="113"/>
      <c r="E48" s="113"/>
    </row>
    <row r="49" spans="1:5" s="204" customFormat="1" ht="12" customHeight="1" x14ac:dyDescent="0.2">
      <c r="A49" s="12" t="s">
        <v>291</v>
      </c>
      <c r="B49" s="206" t="s">
        <v>296</v>
      </c>
      <c r="C49" s="113"/>
      <c r="D49" s="113"/>
      <c r="E49" s="113"/>
    </row>
    <row r="50" spans="1:5" s="204" customFormat="1" ht="12" customHeight="1" x14ac:dyDescent="0.2">
      <c r="A50" s="12" t="s">
        <v>292</v>
      </c>
      <c r="B50" s="206" t="s">
        <v>297</v>
      </c>
      <c r="C50" s="113"/>
      <c r="D50" s="113"/>
      <c r="E50" s="113"/>
    </row>
    <row r="51" spans="1:5" s="204" customFormat="1" ht="12" customHeight="1" thickBot="1" x14ac:dyDescent="0.25">
      <c r="A51" s="14" t="s">
        <v>293</v>
      </c>
      <c r="B51" s="207" t="s">
        <v>298</v>
      </c>
      <c r="C51" s="194"/>
      <c r="D51" s="194"/>
      <c r="E51" s="194"/>
    </row>
    <row r="52" spans="1:5" s="204" customFormat="1" ht="12" customHeight="1" thickBot="1" x14ac:dyDescent="0.25">
      <c r="A52" s="18" t="s">
        <v>198</v>
      </c>
      <c r="B52" s="19" t="s">
        <v>299</v>
      </c>
      <c r="C52" s="108">
        <f>SUM(C53:C55)</f>
        <v>0</v>
      </c>
      <c r="D52" s="108">
        <f>SUM(D53:D55)</f>
        <v>0</v>
      </c>
      <c r="E52" s="108">
        <f>SUM(E53:E55)</f>
        <v>0</v>
      </c>
    </row>
    <row r="53" spans="1:5" s="204" customFormat="1" ht="12" customHeight="1" x14ac:dyDescent="0.2">
      <c r="A53" s="13" t="s">
        <v>154</v>
      </c>
      <c r="B53" s="205" t="s">
        <v>813</v>
      </c>
      <c r="C53" s="111"/>
      <c r="D53" s="111"/>
      <c r="E53" s="111"/>
    </row>
    <row r="54" spans="1:5" s="204" customFormat="1" ht="12" customHeight="1" x14ac:dyDescent="0.2">
      <c r="A54" s="12" t="s">
        <v>155</v>
      </c>
      <c r="B54" s="205" t="s">
        <v>813</v>
      </c>
      <c r="C54" s="110"/>
      <c r="D54" s="110"/>
      <c r="E54" s="110"/>
    </row>
    <row r="55" spans="1:5" s="204" customFormat="1" ht="12" customHeight="1" x14ac:dyDescent="0.2">
      <c r="A55" s="12" t="s">
        <v>303</v>
      </c>
      <c r="B55" s="206" t="s">
        <v>301</v>
      </c>
      <c r="C55" s="110"/>
      <c r="D55" s="110"/>
      <c r="E55" s="110"/>
    </row>
    <row r="56" spans="1:5" s="204" customFormat="1" ht="12" customHeight="1" thickBot="1" x14ac:dyDescent="0.25">
      <c r="A56" s="14" t="s">
        <v>304</v>
      </c>
      <c r="B56" s="207" t="s">
        <v>302</v>
      </c>
      <c r="C56" s="112"/>
      <c r="D56" s="112"/>
      <c r="E56" s="112"/>
    </row>
    <row r="57" spans="1:5" s="204" customFormat="1" ht="12" customHeight="1" thickBot="1" x14ac:dyDescent="0.25">
      <c r="A57" s="18" t="s">
        <v>101</v>
      </c>
      <c r="B57" s="103" t="s">
        <v>305</v>
      </c>
      <c r="C57" s="108">
        <f>SUM(C58:C60)</f>
        <v>0</v>
      </c>
      <c r="D57" s="108">
        <f>SUM(D58:D60)</f>
        <v>0</v>
      </c>
      <c r="E57" s="108">
        <f>SUM(E58:E60)</f>
        <v>7000</v>
      </c>
    </row>
    <row r="58" spans="1:5" s="204" customFormat="1" ht="12" customHeight="1" x14ac:dyDescent="0.2">
      <c r="A58" s="13" t="s">
        <v>199</v>
      </c>
      <c r="B58" s="205" t="s">
        <v>812</v>
      </c>
      <c r="C58" s="113"/>
      <c r="D58" s="113"/>
      <c r="E58" s="113">
        <v>7000</v>
      </c>
    </row>
    <row r="59" spans="1:5" s="204" customFormat="1" ht="12" customHeight="1" x14ac:dyDescent="0.2">
      <c r="A59" s="12" t="s">
        <v>200</v>
      </c>
      <c r="B59" s="205" t="s">
        <v>812</v>
      </c>
      <c r="C59" s="113"/>
      <c r="D59" s="113"/>
      <c r="E59" s="113"/>
    </row>
    <row r="60" spans="1:5" s="204" customFormat="1" ht="12" customHeight="1" x14ac:dyDescent="0.2">
      <c r="A60" s="12" t="s">
        <v>225</v>
      </c>
      <c r="B60" s="206" t="s">
        <v>308</v>
      </c>
      <c r="C60" s="113"/>
      <c r="D60" s="113"/>
      <c r="E60" s="113"/>
    </row>
    <row r="61" spans="1:5" s="204" customFormat="1" ht="12" customHeight="1" thickBot="1" x14ac:dyDescent="0.25">
      <c r="A61" s="14" t="s">
        <v>306</v>
      </c>
      <c r="B61" s="207" t="s">
        <v>309</v>
      </c>
      <c r="C61" s="113"/>
      <c r="D61" s="113"/>
      <c r="E61" s="113"/>
    </row>
    <row r="62" spans="1:5" s="204" customFormat="1" ht="12" customHeight="1" thickBot="1" x14ac:dyDescent="0.25">
      <c r="A62" s="18" t="s">
        <v>102</v>
      </c>
      <c r="B62" s="19" t="s">
        <v>310</v>
      </c>
      <c r="C62" s="114">
        <f>+C6+C13+C21+C28+C35+C46+C52+C57</f>
        <v>444376</v>
      </c>
      <c r="D62" s="114">
        <f>+D6+D13+D21+D28+D35+D46+D52+D57</f>
        <v>649344</v>
      </c>
      <c r="E62" s="114">
        <f>+E6+E13+E21+E28+E35+E46+E52+E57</f>
        <v>667486</v>
      </c>
    </row>
    <row r="63" spans="1:5" s="204" customFormat="1" ht="12" customHeight="1" thickBot="1" x14ac:dyDescent="0.25">
      <c r="A63" s="208" t="s">
        <v>311</v>
      </c>
      <c r="B63" s="103" t="s">
        <v>312</v>
      </c>
      <c r="C63" s="108">
        <f>SUM(C64:C66)</f>
        <v>0</v>
      </c>
      <c r="D63" s="108">
        <f>SUM(D64:D66)</f>
        <v>0</v>
      </c>
      <c r="E63" s="108">
        <f>SUM(E64:E66)</f>
        <v>0</v>
      </c>
    </row>
    <row r="64" spans="1:5" s="204" customFormat="1" ht="12" customHeight="1" x14ac:dyDescent="0.2">
      <c r="A64" s="13" t="s">
        <v>345</v>
      </c>
      <c r="B64" s="205" t="s">
        <v>313</v>
      </c>
      <c r="C64" s="113"/>
      <c r="D64" s="113"/>
      <c r="E64" s="113"/>
    </row>
    <row r="65" spans="1:5" s="204" customFormat="1" ht="12" customHeight="1" x14ac:dyDescent="0.2">
      <c r="A65" s="12" t="s">
        <v>354</v>
      </c>
      <c r="B65" s="206" t="s">
        <v>314</v>
      </c>
      <c r="C65" s="113"/>
      <c r="D65" s="113"/>
      <c r="E65" s="113"/>
    </row>
    <row r="66" spans="1:5" s="204" customFormat="1" ht="12" customHeight="1" thickBot="1" x14ac:dyDescent="0.25">
      <c r="A66" s="14" t="s">
        <v>355</v>
      </c>
      <c r="B66" s="209" t="s">
        <v>315</v>
      </c>
      <c r="C66" s="113"/>
      <c r="D66" s="113"/>
      <c r="E66" s="113"/>
    </row>
    <row r="67" spans="1:5" s="204" customFormat="1" ht="12" customHeight="1" thickBot="1" x14ac:dyDescent="0.25">
      <c r="A67" s="208" t="s">
        <v>316</v>
      </c>
      <c r="B67" s="103" t="s">
        <v>317</v>
      </c>
      <c r="C67" s="108">
        <f>SUM(C68:C71)</f>
        <v>0</v>
      </c>
      <c r="D67" s="108">
        <f>SUM(D68:D71)</f>
        <v>0</v>
      </c>
      <c r="E67" s="108">
        <f>SUM(E68:E71)</f>
        <v>0</v>
      </c>
    </row>
    <row r="68" spans="1:5" s="204" customFormat="1" ht="12" customHeight="1" x14ac:dyDescent="0.2">
      <c r="A68" s="13" t="s">
        <v>177</v>
      </c>
      <c r="B68" s="205" t="s">
        <v>318</v>
      </c>
      <c r="C68" s="113"/>
      <c r="D68" s="113"/>
      <c r="E68" s="113"/>
    </row>
    <row r="69" spans="1:5" s="204" customFormat="1" ht="12" customHeight="1" x14ac:dyDescent="0.2">
      <c r="A69" s="12" t="s">
        <v>178</v>
      </c>
      <c r="B69" s="206" t="s">
        <v>319</v>
      </c>
      <c r="C69" s="113"/>
      <c r="D69" s="113"/>
      <c r="E69" s="113"/>
    </row>
    <row r="70" spans="1:5" s="204" customFormat="1" ht="12" customHeight="1" x14ac:dyDescent="0.2">
      <c r="A70" s="12" t="s">
        <v>346</v>
      </c>
      <c r="B70" s="206" t="s">
        <v>320</v>
      </c>
      <c r="C70" s="113"/>
      <c r="D70" s="113"/>
      <c r="E70" s="113"/>
    </row>
    <row r="71" spans="1:5" s="204" customFormat="1" ht="12" customHeight="1" thickBot="1" x14ac:dyDescent="0.25">
      <c r="A71" s="14" t="s">
        <v>347</v>
      </c>
      <c r="B71" s="207" t="s">
        <v>321</v>
      </c>
      <c r="C71" s="113"/>
      <c r="D71" s="113"/>
      <c r="E71" s="113"/>
    </row>
    <row r="72" spans="1:5" s="204" customFormat="1" ht="12" customHeight="1" thickBot="1" x14ac:dyDescent="0.25">
      <c r="A72" s="208" t="s">
        <v>322</v>
      </c>
      <c r="B72" s="103" t="s">
        <v>323</v>
      </c>
      <c r="C72" s="108">
        <f>SUM(C73:C74)</f>
        <v>110942</v>
      </c>
      <c r="D72" s="108">
        <f>SUM(D73:D74)</f>
        <v>108600</v>
      </c>
      <c r="E72" s="108">
        <f>SUM(E73:E74)</f>
        <v>122161</v>
      </c>
    </row>
    <row r="73" spans="1:5" s="204" customFormat="1" ht="12" customHeight="1" x14ac:dyDescent="0.2">
      <c r="A73" s="13" t="s">
        <v>348</v>
      </c>
      <c r="B73" s="205" t="s">
        <v>324</v>
      </c>
      <c r="C73" s="113">
        <v>110942</v>
      </c>
      <c r="D73" s="113">
        <v>108600</v>
      </c>
      <c r="E73" s="113">
        <v>122161</v>
      </c>
    </row>
    <row r="74" spans="1:5" s="204" customFormat="1" ht="12" customHeight="1" thickBot="1" x14ac:dyDescent="0.25">
      <c r="A74" s="14" t="s">
        <v>349</v>
      </c>
      <c r="B74" s="207" t="s">
        <v>325</v>
      </c>
      <c r="C74" s="113"/>
      <c r="D74" s="113"/>
      <c r="E74" s="113"/>
    </row>
    <row r="75" spans="1:5" s="204" customFormat="1" ht="12" customHeight="1" thickBot="1" x14ac:dyDescent="0.25">
      <c r="A75" s="208" t="s">
        <v>326</v>
      </c>
      <c r="B75" s="103" t="s">
        <v>327</v>
      </c>
      <c r="C75" s="108">
        <f>SUM(C76:C78)</f>
        <v>0</v>
      </c>
      <c r="D75" s="108">
        <f>SUM(D76:D78)</f>
        <v>0</v>
      </c>
      <c r="E75" s="108">
        <f>SUM(E76:E78)</f>
        <v>0</v>
      </c>
    </row>
    <row r="76" spans="1:5" s="204" customFormat="1" ht="12" customHeight="1" x14ac:dyDescent="0.2">
      <c r="A76" s="13" t="s">
        <v>350</v>
      </c>
      <c r="B76" s="205" t="s">
        <v>328</v>
      </c>
      <c r="C76" s="113"/>
      <c r="D76" s="113"/>
      <c r="E76" s="113"/>
    </row>
    <row r="77" spans="1:5" s="204" customFormat="1" ht="12" customHeight="1" x14ac:dyDescent="0.2">
      <c r="A77" s="12" t="s">
        <v>351</v>
      </c>
      <c r="B77" s="206" t="s">
        <v>329</v>
      </c>
      <c r="C77" s="113"/>
      <c r="D77" s="113"/>
      <c r="E77" s="113"/>
    </row>
    <row r="78" spans="1:5" s="204" customFormat="1" ht="12" customHeight="1" thickBot="1" x14ac:dyDescent="0.25">
      <c r="A78" s="14" t="s">
        <v>352</v>
      </c>
      <c r="B78" s="207" t="s">
        <v>330</v>
      </c>
      <c r="C78" s="113"/>
      <c r="D78" s="113"/>
      <c r="E78" s="113"/>
    </row>
    <row r="79" spans="1:5" s="204" customFormat="1" ht="12" customHeight="1" thickBot="1" x14ac:dyDescent="0.25">
      <c r="A79" s="208" t="s">
        <v>331</v>
      </c>
      <c r="B79" s="103" t="s">
        <v>353</v>
      </c>
      <c r="C79" s="108">
        <f>SUM(C80:C83)</f>
        <v>0</v>
      </c>
      <c r="D79" s="108">
        <f>SUM(D80:D83)</f>
        <v>0</v>
      </c>
      <c r="E79" s="108">
        <f>SUM(E80:E83)</f>
        <v>0</v>
      </c>
    </row>
    <row r="80" spans="1:5" s="204" customFormat="1" ht="12" customHeight="1" x14ac:dyDescent="0.2">
      <c r="A80" s="210" t="s">
        <v>332</v>
      </c>
      <c r="B80" s="205" t="s">
        <v>333</v>
      </c>
      <c r="C80" s="113"/>
      <c r="D80" s="113"/>
      <c r="E80" s="113"/>
    </row>
    <row r="81" spans="1:5" s="204" customFormat="1" ht="12" customHeight="1" x14ac:dyDescent="0.2">
      <c r="A81" s="211" t="s">
        <v>334</v>
      </c>
      <c r="B81" s="206" t="s">
        <v>335</v>
      </c>
      <c r="C81" s="113"/>
      <c r="D81" s="113"/>
      <c r="E81" s="113"/>
    </row>
    <row r="82" spans="1:5" s="204" customFormat="1" ht="12" customHeight="1" x14ac:dyDescent="0.2">
      <c r="A82" s="211" t="s">
        <v>336</v>
      </c>
      <c r="B82" s="206" t="s">
        <v>337</v>
      </c>
      <c r="C82" s="113"/>
      <c r="D82" s="113"/>
      <c r="E82" s="113"/>
    </row>
    <row r="83" spans="1:5" s="204" customFormat="1" ht="12" customHeight="1" thickBot="1" x14ac:dyDescent="0.25">
      <c r="A83" s="212" t="s">
        <v>338</v>
      </c>
      <c r="B83" s="207" t="s">
        <v>339</v>
      </c>
      <c r="C83" s="113"/>
      <c r="D83" s="113"/>
      <c r="E83" s="113"/>
    </row>
    <row r="84" spans="1:5" s="204" customFormat="1" ht="13.5" customHeight="1" thickBot="1" x14ac:dyDescent="0.25">
      <c r="A84" s="208" t="s">
        <v>340</v>
      </c>
      <c r="B84" s="103" t="s">
        <v>341</v>
      </c>
      <c r="C84" s="252"/>
      <c r="D84" s="252"/>
      <c r="E84" s="252"/>
    </row>
    <row r="85" spans="1:5" s="204" customFormat="1" ht="15.75" customHeight="1" thickBot="1" x14ac:dyDescent="0.25">
      <c r="A85" s="208" t="s">
        <v>342</v>
      </c>
      <c r="B85" s="213" t="s">
        <v>343</v>
      </c>
      <c r="C85" s="114">
        <f>+C63+C67+C72+C75+C79+C84</f>
        <v>110942</v>
      </c>
      <c r="D85" s="114">
        <f>+D63+D67+D72+D75+D79+D84</f>
        <v>108600</v>
      </c>
      <c r="E85" s="114">
        <f>+E63+E67+E72+E75+E79+E84</f>
        <v>122161</v>
      </c>
    </row>
    <row r="86" spans="1:5" s="204" customFormat="1" ht="15.75" customHeight="1" thickBot="1" x14ac:dyDescent="0.25">
      <c r="A86" s="208" t="s">
        <v>356</v>
      </c>
      <c r="B86" s="215" t="s">
        <v>769</v>
      </c>
      <c r="C86" s="114"/>
      <c r="D86" s="114"/>
      <c r="E86" s="114"/>
    </row>
    <row r="87" spans="1:5" s="204" customFormat="1" ht="33" customHeight="1" thickBot="1" x14ac:dyDescent="0.25">
      <c r="A87" s="208" t="s">
        <v>778</v>
      </c>
      <c r="B87" s="215" t="s">
        <v>814</v>
      </c>
      <c r="C87" s="114">
        <f>+C62+C85</f>
        <v>555318</v>
      </c>
      <c r="D87" s="114">
        <f>+D62+D85</f>
        <v>757944</v>
      </c>
      <c r="E87" s="114">
        <f>+E62+E85</f>
        <v>789647</v>
      </c>
    </row>
    <row r="88" spans="1:5" s="204" customFormat="1" ht="83.25" customHeight="1" x14ac:dyDescent="0.2">
      <c r="A88" s="987"/>
      <c r="B88" s="987"/>
      <c r="C88" s="987"/>
      <c r="D88" s="987"/>
      <c r="E88" s="987"/>
    </row>
    <row r="89" spans="1:5" s="204" customFormat="1" ht="24.75" customHeight="1" x14ac:dyDescent="0.2">
      <c r="A89" s="957"/>
      <c r="B89" s="957"/>
      <c r="C89" s="957"/>
      <c r="D89" s="957"/>
      <c r="E89" s="957"/>
    </row>
    <row r="90" spans="1:5" ht="16.5" customHeight="1" x14ac:dyDescent="0.25">
      <c r="A90" s="989" t="s">
        <v>122</v>
      </c>
      <c r="B90" s="989"/>
      <c r="C90" s="989"/>
      <c r="D90" s="989"/>
      <c r="E90" s="989"/>
    </row>
    <row r="91" spans="1:5" s="216" customFormat="1" ht="16.5" customHeight="1" thickBot="1" x14ac:dyDescent="0.3">
      <c r="A91" s="990" t="s">
        <v>181</v>
      </c>
      <c r="B91" s="990"/>
      <c r="C91" s="853"/>
      <c r="D91" s="853"/>
      <c r="E91" s="471"/>
    </row>
    <row r="92" spans="1:5" ht="38.1" customHeight="1" thickBot="1" x14ac:dyDescent="0.3">
      <c r="A92" s="21" t="s">
        <v>144</v>
      </c>
      <c r="B92" s="22" t="s">
        <v>123</v>
      </c>
      <c r="C92" s="29" t="s">
        <v>246</v>
      </c>
      <c r="D92" s="29" t="s">
        <v>815</v>
      </c>
      <c r="E92" s="29" t="s">
        <v>819</v>
      </c>
    </row>
    <row r="93" spans="1:5" s="203" customFormat="1" ht="12" customHeight="1" thickBot="1" x14ac:dyDescent="0.25">
      <c r="A93" s="26">
        <v>1</v>
      </c>
      <c r="B93" s="27">
        <v>2</v>
      </c>
      <c r="C93" s="28">
        <v>3</v>
      </c>
      <c r="D93" s="28">
        <v>4</v>
      </c>
      <c r="E93" s="28">
        <v>5</v>
      </c>
    </row>
    <row r="94" spans="1:5" ht="12" customHeight="1" thickBot="1" x14ac:dyDescent="0.3">
      <c r="A94" s="20" t="s">
        <v>94</v>
      </c>
      <c r="B94" s="25" t="s">
        <v>359</v>
      </c>
      <c r="C94" s="107">
        <f>SUM(C95:C99)</f>
        <v>421726</v>
      </c>
      <c r="D94" s="107">
        <f>SUM(D95:D99)</f>
        <v>452950</v>
      </c>
      <c r="E94" s="107">
        <f>SUM(E95:E99)</f>
        <v>474817</v>
      </c>
    </row>
    <row r="95" spans="1:5" ht="12" customHeight="1" x14ac:dyDescent="0.25">
      <c r="A95" s="15" t="s">
        <v>156</v>
      </c>
      <c r="B95" s="8" t="s">
        <v>124</v>
      </c>
      <c r="C95" s="109">
        <v>107234</v>
      </c>
      <c r="D95" s="109">
        <v>119071</v>
      </c>
      <c r="E95" s="109">
        <v>135971</v>
      </c>
    </row>
    <row r="96" spans="1:5" ht="12" customHeight="1" x14ac:dyDescent="0.25">
      <c r="A96" s="12" t="s">
        <v>157</v>
      </c>
      <c r="B96" s="6" t="s">
        <v>201</v>
      </c>
      <c r="C96" s="110">
        <v>29074</v>
      </c>
      <c r="D96" s="110">
        <v>32403</v>
      </c>
      <c r="E96" s="110">
        <v>36967</v>
      </c>
    </row>
    <row r="97" spans="1:5" ht="12" customHeight="1" x14ac:dyDescent="0.25">
      <c r="A97" s="12" t="s">
        <v>158</v>
      </c>
      <c r="B97" s="6" t="s">
        <v>175</v>
      </c>
      <c r="C97" s="112">
        <v>170829</v>
      </c>
      <c r="D97" s="112">
        <v>179009</v>
      </c>
      <c r="E97" s="112">
        <v>178792</v>
      </c>
    </row>
    <row r="98" spans="1:5" ht="12" customHeight="1" x14ac:dyDescent="0.25">
      <c r="A98" s="12" t="s">
        <v>159</v>
      </c>
      <c r="B98" s="9" t="s">
        <v>202</v>
      </c>
      <c r="C98" s="112">
        <v>8046</v>
      </c>
      <c r="D98" s="112">
        <v>10438</v>
      </c>
      <c r="E98" s="112">
        <v>12932</v>
      </c>
    </row>
    <row r="99" spans="1:5" ht="12" customHeight="1" x14ac:dyDescent="0.25">
      <c r="A99" s="12" t="s">
        <v>167</v>
      </c>
      <c r="B99" s="17" t="s">
        <v>609</v>
      </c>
      <c r="C99" s="112">
        <v>106543</v>
      </c>
      <c r="D99" s="112">
        <v>112029</v>
      </c>
      <c r="E99" s="112">
        <v>110155</v>
      </c>
    </row>
    <row r="100" spans="1:5" ht="12" customHeight="1" x14ac:dyDescent="0.25">
      <c r="A100" s="12" t="s">
        <v>160</v>
      </c>
      <c r="B100" s="6" t="s">
        <v>838</v>
      </c>
      <c r="C100" s="112"/>
      <c r="D100" s="112"/>
      <c r="E100" s="112">
        <v>108405</v>
      </c>
    </row>
    <row r="101" spans="1:5" ht="12" customHeight="1" x14ac:dyDescent="0.25">
      <c r="A101" s="12" t="s">
        <v>161</v>
      </c>
      <c r="B101" s="62" t="s">
        <v>361</v>
      </c>
      <c r="C101" s="112"/>
      <c r="D101" s="112"/>
      <c r="E101" s="112"/>
    </row>
    <row r="102" spans="1:5" ht="12" customHeight="1" x14ac:dyDescent="0.25">
      <c r="A102" s="12" t="s">
        <v>168</v>
      </c>
      <c r="B102" s="63" t="s">
        <v>362</v>
      </c>
      <c r="C102" s="112"/>
      <c r="D102" s="112"/>
      <c r="E102" s="112"/>
    </row>
    <row r="103" spans="1:5" ht="12" customHeight="1" x14ac:dyDescent="0.25">
      <c r="A103" s="12" t="s">
        <v>169</v>
      </c>
      <c r="B103" s="63" t="s">
        <v>363</v>
      </c>
      <c r="C103" s="112"/>
      <c r="D103" s="112"/>
      <c r="E103" s="112"/>
    </row>
    <row r="104" spans="1:5" ht="12" customHeight="1" x14ac:dyDescent="0.25">
      <c r="A104" s="12" t="s">
        <v>170</v>
      </c>
      <c r="B104" s="62" t="s">
        <v>547</v>
      </c>
      <c r="C104" s="112"/>
      <c r="D104" s="112"/>
      <c r="E104" s="112"/>
    </row>
    <row r="105" spans="1:5" ht="12" customHeight="1" x14ac:dyDescent="0.25">
      <c r="A105" s="12" t="s">
        <v>171</v>
      </c>
      <c r="B105" s="62" t="s">
        <v>365</v>
      </c>
      <c r="C105" s="112"/>
      <c r="D105" s="112"/>
      <c r="E105" s="112"/>
    </row>
    <row r="106" spans="1:5" ht="12" customHeight="1" x14ac:dyDescent="0.25">
      <c r="A106" s="12" t="s">
        <v>173</v>
      </c>
      <c r="B106" s="63" t="s">
        <v>366</v>
      </c>
      <c r="C106" s="112"/>
      <c r="D106" s="112"/>
      <c r="E106" s="112"/>
    </row>
    <row r="107" spans="1:5" ht="12" customHeight="1" x14ac:dyDescent="0.25">
      <c r="A107" s="11" t="s">
        <v>204</v>
      </c>
      <c r="B107" s="64" t="s">
        <v>367</v>
      </c>
      <c r="C107" s="112"/>
      <c r="D107" s="112"/>
      <c r="E107" s="112"/>
    </row>
    <row r="108" spans="1:5" ht="12" customHeight="1" x14ac:dyDescent="0.25">
      <c r="A108" s="12" t="s">
        <v>357</v>
      </c>
      <c r="B108" s="64" t="s">
        <v>368</v>
      </c>
      <c r="C108" s="112"/>
      <c r="D108" s="112"/>
      <c r="E108" s="112"/>
    </row>
    <row r="109" spans="1:5" ht="12" customHeight="1" thickBot="1" x14ac:dyDescent="0.3">
      <c r="A109" s="16" t="s">
        <v>358</v>
      </c>
      <c r="B109" s="65" t="s">
        <v>369</v>
      </c>
      <c r="C109" s="116"/>
      <c r="D109" s="116"/>
      <c r="E109" s="116">
        <v>1750</v>
      </c>
    </row>
    <row r="110" spans="1:5" ht="12" customHeight="1" thickBot="1" x14ac:dyDescent="0.3">
      <c r="A110" s="18" t="s">
        <v>95</v>
      </c>
      <c r="B110" s="24" t="s">
        <v>370</v>
      </c>
      <c r="C110" s="108">
        <f>+C111+C113+C115</f>
        <v>51000</v>
      </c>
      <c r="D110" s="108">
        <f>+D111+D113+D115</f>
        <v>63485</v>
      </c>
      <c r="E110" s="108">
        <f>+E111+E113+E115</f>
        <v>72724</v>
      </c>
    </row>
    <row r="111" spans="1:5" ht="12" customHeight="1" x14ac:dyDescent="0.25">
      <c r="A111" s="13" t="s">
        <v>162</v>
      </c>
      <c r="B111" s="6" t="s">
        <v>223</v>
      </c>
      <c r="C111" s="111">
        <v>7588</v>
      </c>
      <c r="D111" s="111">
        <v>19269</v>
      </c>
      <c r="E111" s="111">
        <v>21485</v>
      </c>
    </row>
    <row r="112" spans="1:5" ht="12" customHeight="1" x14ac:dyDescent="0.25">
      <c r="A112" s="13" t="s">
        <v>163</v>
      </c>
      <c r="B112" s="10" t="s">
        <v>374</v>
      </c>
      <c r="C112" s="111"/>
      <c r="D112" s="111"/>
      <c r="E112" s="111"/>
    </row>
    <row r="113" spans="1:5" ht="12" customHeight="1" x14ac:dyDescent="0.25">
      <c r="A113" s="13" t="s">
        <v>164</v>
      </c>
      <c r="B113" s="10" t="s">
        <v>205</v>
      </c>
      <c r="C113" s="110">
        <v>43412</v>
      </c>
      <c r="D113" s="110">
        <v>43412</v>
      </c>
      <c r="E113" s="110">
        <v>50412</v>
      </c>
    </row>
    <row r="114" spans="1:5" ht="12" customHeight="1" x14ac:dyDescent="0.25">
      <c r="A114" s="13" t="s">
        <v>165</v>
      </c>
      <c r="B114" s="10" t="s">
        <v>375</v>
      </c>
      <c r="C114" s="101">
        <v>17768</v>
      </c>
      <c r="D114" s="101">
        <v>17768</v>
      </c>
      <c r="E114" s="101">
        <v>17768</v>
      </c>
    </row>
    <row r="115" spans="1:5" ht="12" customHeight="1" x14ac:dyDescent="0.25">
      <c r="A115" s="13" t="s">
        <v>166</v>
      </c>
      <c r="B115" s="105" t="s">
        <v>226</v>
      </c>
      <c r="C115" s="101"/>
      <c r="D115" s="101">
        <v>804</v>
      </c>
      <c r="E115" s="101">
        <v>827</v>
      </c>
    </row>
    <row r="116" spans="1:5" ht="12" customHeight="1" x14ac:dyDescent="0.25">
      <c r="A116" s="13" t="s">
        <v>172</v>
      </c>
      <c r="B116" s="104" t="s">
        <v>479</v>
      </c>
      <c r="C116" s="101"/>
      <c r="D116" s="101"/>
      <c r="E116" s="101"/>
    </row>
    <row r="117" spans="1:5" ht="12" customHeight="1" x14ac:dyDescent="0.25">
      <c r="A117" s="13" t="s">
        <v>174</v>
      </c>
      <c r="B117" s="201" t="s">
        <v>380</v>
      </c>
      <c r="C117" s="101"/>
      <c r="D117" s="101"/>
      <c r="E117" s="101"/>
    </row>
    <row r="118" spans="1:5" ht="22.5" x14ac:dyDescent="0.25">
      <c r="A118" s="13" t="s">
        <v>206</v>
      </c>
      <c r="B118" s="63" t="s">
        <v>363</v>
      </c>
      <c r="C118" s="101"/>
      <c r="D118" s="101"/>
      <c r="E118" s="101"/>
    </row>
    <row r="119" spans="1:5" ht="12" customHeight="1" x14ac:dyDescent="0.25">
      <c r="A119" s="13" t="s">
        <v>207</v>
      </c>
      <c r="B119" s="63" t="s">
        <v>761</v>
      </c>
      <c r="C119" s="101"/>
      <c r="D119" s="101">
        <v>804</v>
      </c>
      <c r="E119" s="101">
        <v>804</v>
      </c>
    </row>
    <row r="120" spans="1:5" ht="12" customHeight="1" x14ac:dyDescent="0.25">
      <c r="A120" s="13" t="s">
        <v>208</v>
      </c>
      <c r="B120" s="63" t="s">
        <v>781</v>
      </c>
      <c r="C120" s="101"/>
      <c r="D120" s="101"/>
      <c r="E120" s="101">
        <v>23</v>
      </c>
    </row>
    <row r="121" spans="1:5" ht="12" customHeight="1" x14ac:dyDescent="0.25">
      <c r="A121" s="13" t="s">
        <v>371</v>
      </c>
      <c r="B121" s="63" t="s">
        <v>366</v>
      </c>
      <c r="C121" s="101"/>
      <c r="D121" s="101"/>
      <c r="E121" s="101"/>
    </row>
    <row r="122" spans="1:5" ht="12" customHeight="1" x14ac:dyDescent="0.25">
      <c r="A122" s="13" t="s">
        <v>372</v>
      </c>
      <c r="B122" s="63" t="s">
        <v>377</v>
      </c>
      <c r="C122" s="101"/>
      <c r="D122" s="101"/>
      <c r="E122" s="101"/>
    </row>
    <row r="123" spans="1:5" ht="23.25" thickBot="1" x14ac:dyDescent="0.3">
      <c r="A123" s="11" t="s">
        <v>373</v>
      </c>
      <c r="B123" s="63" t="s">
        <v>376</v>
      </c>
      <c r="C123" s="102"/>
      <c r="D123" s="102"/>
      <c r="E123" s="102"/>
    </row>
    <row r="124" spans="1:5" ht="12" customHeight="1" thickBot="1" x14ac:dyDescent="0.3">
      <c r="A124" s="18" t="s">
        <v>96</v>
      </c>
      <c r="B124" s="58" t="s">
        <v>381</v>
      </c>
      <c r="C124" s="108">
        <f>+C125+C126</f>
        <v>82592</v>
      </c>
      <c r="D124" s="108">
        <f>+D125+D126</f>
        <v>240868</v>
      </c>
      <c r="E124" s="108">
        <f>+E125+E126</f>
        <v>244226</v>
      </c>
    </row>
    <row r="125" spans="1:5" ht="12" customHeight="1" x14ac:dyDescent="0.25">
      <c r="A125" s="13" t="s">
        <v>145</v>
      </c>
      <c r="B125" s="7" t="s">
        <v>133</v>
      </c>
      <c r="C125" s="111">
        <v>75185</v>
      </c>
      <c r="D125" s="111">
        <v>59642</v>
      </c>
      <c r="E125" s="111">
        <v>62504</v>
      </c>
    </row>
    <row r="126" spans="1:5" ht="12" customHeight="1" thickBot="1" x14ac:dyDescent="0.3">
      <c r="A126" s="14" t="s">
        <v>146</v>
      </c>
      <c r="B126" s="10" t="s">
        <v>134</v>
      </c>
      <c r="C126" s="112">
        <v>7407</v>
      </c>
      <c r="D126" s="112">
        <v>181226</v>
      </c>
      <c r="E126" s="112">
        <v>181722</v>
      </c>
    </row>
    <row r="127" spans="1:5" ht="12" customHeight="1" thickBot="1" x14ac:dyDescent="0.3">
      <c r="A127" s="18" t="s">
        <v>97</v>
      </c>
      <c r="B127" s="58" t="s">
        <v>382</v>
      </c>
      <c r="C127" s="108">
        <f>+C94+C110+C124</f>
        <v>555318</v>
      </c>
      <c r="D127" s="108">
        <f>+D94+D110+D124</f>
        <v>757303</v>
      </c>
      <c r="E127" s="108">
        <f>+E94+E110+E124</f>
        <v>791767</v>
      </c>
    </row>
    <row r="128" spans="1:5" ht="12" customHeight="1" thickBot="1" x14ac:dyDescent="0.3">
      <c r="A128" s="18" t="s">
        <v>98</v>
      </c>
      <c r="B128" s="58" t="s">
        <v>383</v>
      </c>
      <c r="C128" s="108">
        <f>+C129+C130+C131</f>
        <v>0</v>
      </c>
      <c r="D128" s="108">
        <f>+D129+D130+D131</f>
        <v>0</v>
      </c>
      <c r="E128" s="108">
        <f>+E129+E130+E131</f>
        <v>0</v>
      </c>
    </row>
    <row r="129" spans="1:5" ht="12" customHeight="1" x14ac:dyDescent="0.25">
      <c r="A129" s="13" t="s">
        <v>149</v>
      </c>
      <c r="B129" s="7" t="s">
        <v>384</v>
      </c>
      <c r="C129" s="101"/>
      <c r="D129" s="101"/>
      <c r="E129" s="101"/>
    </row>
    <row r="130" spans="1:5" ht="12" customHeight="1" x14ac:dyDescent="0.25">
      <c r="A130" s="13" t="s">
        <v>150</v>
      </c>
      <c r="B130" s="7" t="s">
        <v>385</v>
      </c>
      <c r="C130" s="101"/>
      <c r="D130" s="101"/>
      <c r="E130" s="101"/>
    </row>
    <row r="131" spans="1:5" ht="12" customHeight="1" thickBot="1" x14ac:dyDescent="0.3">
      <c r="A131" s="11" t="s">
        <v>151</v>
      </c>
      <c r="B131" s="5" t="s">
        <v>386</v>
      </c>
      <c r="C131" s="101"/>
      <c r="D131" s="101"/>
      <c r="E131" s="101"/>
    </row>
    <row r="132" spans="1:5" ht="12" customHeight="1" thickBot="1" x14ac:dyDescent="0.3">
      <c r="A132" s="18" t="s">
        <v>99</v>
      </c>
      <c r="B132" s="58" t="s">
        <v>443</v>
      </c>
      <c r="C132" s="108">
        <f>+C133+C134+C135+C136</f>
        <v>0</v>
      </c>
      <c r="D132" s="108">
        <f>+D133+D134+D135+D136</f>
        <v>0</v>
      </c>
      <c r="E132" s="108">
        <f>+E133+E134+E135+E136</f>
        <v>0</v>
      </c>
    </row>
    <row r="133" spans="1:5" ht="12" customHeight="1" x14ac:dyDescent="0.25">
      <c r="A133" s="13" t="s">
        <v>152</v>
      </c>
      <c r="B133" s="7" t="s">
        <v>387</v>
      </c>
      <c r="C133" s="101"/>
      <c r="D133" s="101"/>
      <c r="E133" s="101"/>
    </row>
    <row r="134" spans="1:5" ht="12" customHeight="1" x14ac:dyDescent="0.25">
      <c r="A134" s="13" t="s">
        <v>153</v>
      </c>
      <c r="B134" s="7" t="s">
        <v>388</v>
      </c>
      <c r="C134" s="101"/>
      <c r="D134" s="101"/>
      <c r="E134" s="101"/>
    </row>
    <row r="135" spans="1:5" ht="12" customHeight="1" x14ac:dyDescent="0.25">
      <c r="A135" s="13" t="s">
        <v>291</v>
      </c>
      <c r="B135" s="7" t="s">
        <v>389</v>
      </c>
      <c r="C135" s="101"/>
      <c r="D135" s="101"/>
      <c r="E135" s="101"/>
    </row>
    <row r="136" spans="1:5" ht="12" customHeight="1" thickBot="1" x14ac:dyDescent="0.3">
      <c r="A136" s="11" t="s">
        <v>292</v>
      </c>
      <c r="B136" s="5" t="s">
        <v>390</v>
      </c>
      <c r="C136" s="101"/>
      <c r="D136" s="101"/>
      <c r="E136" s="101"/>
    </row>
    <row r="137" spans="1:5" ht="12" customHeight="1" thickBot="1" x14ac:dyDescent="0.3">
      <c r="A137" s="18" t="s">
        <v>100</v>
      </c>
      <c r="B137" s="58" t="s">
        <v>391</v>
      </c>
      <c r="C137" s="114">
        <f>+C138+C139+C140+C141</f>
        <v>0</v>
      </c>
      <c r="D137" s="114">
        <f>+D138+D139+D140+D141</f>
        <v>0</v>
      </c>
      <c r="E137" s="114">
        <f>+E138+E139+E140+E141</f>
        <v>0</v>
      </c>
    </row>
    <row r="138" spans="1:5" ht="12" customHeight="1" x14ac:dyDescent="0.25">
      <c r="A138" s="13" t="s">
        <v>154</v>
      </c>
      <c r="B138" s="7" t="s">
        <v>392</v>
      </c>
      <c r="C138" s="101"/>
      <c r="D138" s="101"/>
      <c r="E138" s="101"/>
    </row>
    <row r="139" spans="1:5" ht="12" customHeight="1" x14ac:dyDescent="0.25">
      <c r="A139" s="13" t="s">
        <v>155</v>
      </c>
      <c r="B139" s="7" t="s">
        <v>402</v>
      </c>
      <c r="C139" s="101"/>
      <c r="D139" s="101"/>
      <c r="E139" s="101"/>
    </row>
    <row r="140" spans="1:5" ht="12" customHeight="1" x14ac:dyDescent="0.25">
      <c r="A140" s="13" t="s">
        <v>303</v>
      </c>
      <c r="B140" s="7" t="s">
        <v>393</v>
      </c>
      <c r="C140" s="101"/>
      <c r="D140" s="101"/>
      <c r="E140" s="101"/>
    </row>
    <row r="141" spans="1:5" ht="12" customHeight="1" thickBot="1" x14ac:dyDescent="0.3">
      <c r="A141" s="11" t="s">
        <v>304</v>
      </c>
      <c r="B141" s="5" t="s">
        <v>394</v>
      </c>
      <c r="C141" s="101"/>
      <c r="D141" s="101"/>
      <c r="E141" s="101"/>
    </row>
    <row r="142" spans="1:5" ht="12" customHeight="1" thickBot="1" x14ac:dyDescent="0.3">
      <c r="A142" s="18" t="s">
        <v>101</v>
      </c>
      <c r="B142" s="58" t="s">
        <v>395</v>
      </c>
      <c r="C142" s="117">
        <f>+C143+C144+C145+C146</f>
        <v>0</v>
      </c>
      <c r="D142" s="117">
        <f>+D143+D144+D145+D146</f>
        <v>0</v>
      </c>
      <c r="E142" s="117">
        <f>+E143+E144+E145+E146</f>
        <v>0</v>
      </c>
    </row>
    <row r="143" spans="1:5" ht="12" customHeight="1" x14ac:dyDescent="0.25">
      <c r="A143" s="13" t="s">
        <v>199</v>
      </c>
      <c r="B143" s="7" t="s">
        <v>396</v>
      </c>
      <c r="C143" s="101"/>
      <c r="D143" s="101"/>
      <c r="E143" s="101"/>
    </row>
    <row r="144" spans="1:5" ht="12" customHeight="1" x14ac:dyDescent="0.25">
      <c r="A144" s="13" t="s">
        <v>200</v>
      </c>
      <c r="B144" s="7" t="s">
        <v>397</v>
      </c>
      <c r="C144" s="101"/>
      <c r="D144" s="101"/>
      <c r="E144" s="101"/>
    </row>
    <row r="145" spans="1:11" ht="12" customHeight="1" x14ac:dyDescent="0.25">
      <c r="A145" s="13" t="s">
        <v>225</v>
      </c>
      <c r="B145" s="7" t="s">
        <v>398</v>
      </c>
      <c r="C145" s="101"/>
      <c r="D145" s="101"/>
      <c r="E145" s="101"/>
    </row>
    <row r="146" spans="1:11" ht="12" customHeight="1" thickBot="1" x14ac:dyDescent="0.3">
      <c r="A146" s="13" t="s">
        <v>306</v>
      </c>
      <c r="B146" s="7" t="s">
        <v>399</v>
      </c>
      <c r="C146" s="101"/>
      <c r="D146" s="101"/>
      <c r="E146" s="101"/>
    </row>
    <row r="147" spans="1:11" ht="15" customHeight="1" thickBot="1" x14ac:dyDescent="0.3">
      <c r="A147" s="18" t="s">
        <v>102</v>
      </c>
      <c r="B147" s="58" t="s">
        <v>400</v>
      </c>
      <c r="C147" s="217">
        <f>+C128+C132+C137+C142</f>
        <v>0</v>
      </c>
      <c r="D147" s="217">
        <f>+D128+D132+D137+D142</f>
        <v>0</v>
      </c>
      <c r="E147" s="217">
        <f>+E128+E132+E137+E142</f>
        <v>0</v>
      </c>
      <c r="H147" s="218"/>
      <c r="I147" s="219"/>
      <c r="J147" s="219"/>
      <c r="K147" s="219"/>
    </row>
    <row r="148" spans="1:11" ht="12" customHeight="1" thickBot="1" x14ac:dyDescent="0.3">
      <c r="A148" s="18" t="s">
        <v>103</v>
      </c>
      <c r="B148" s="849" t="s">
        <v>777</v>
      </c>
      <c r="C148" s="217"/>
      <c r="D148" s="217"/>
      <c r="E148" s="217"/>
      <c r="H148" s="218"/>
      <c r="I148" s="219"/>
      <c r="J148" s="219"/>
      <c r="K148" s="219"/>
    </row>
    <row r="149" spans="1:11" ht="13.5" customHeight="1" thickBot="1" x14ac:dyDescent="0.3">
      <c r="A149" s="18" t="s">
        <v>104</v>
      </c>
      <c r="B149" s="849" t="s">
        <v>770</v>
      </c>
      <c r="C149" s="217"/>
      <c r="D149" s="217"/>
      <c r="E149" s="217"/>
      <c r="H149" s="218"/>
      <c r="I149" s="219"/>
      <c r="J149" s="219"/>
      <c r="K149" s="219"/>
    </row>
    <row r="150" spans="1:11" s="204" customFormat="1" ht="12.95" customHeight="1" thickBot="1" x14ac:dyDescent="0.25">
      <c r="A150" s="18" t="s">
        <v>105</v>
      </c>
      <c r="B150" s="182" t="s">
        <v>776</v>
      </c>
      <c r="C150" s="217">
        <f>+C127+C147</f>
        <v>555318</v>
      </c>
      <c r="D150" s="217">
        <f>+D127+D147</f>
        <v>757303</v>
      </c>
      <c r="E150" s="217">
        <f>+E127+E147</f>
        <v>791767</v>
      </c>
    </row>
    <row r="151" spans="1:11" s="204" customFormat="1" ht="12.95" customHeight="1" x14ac:dyDescent="0.2">
      <c r="A151" s="821"/>
      <c r="B151" s="822"/>
      <c r="C151" s="822"/>
      <c r="D151" s="822"/>
      <c r="E151" s="823"/>
    </row>
    <row r="152" spans="1:11" ht="7.5" customHeight="1" x14ac:dyDescent="0.25"/>
    <row r="153" spans="1:11" x14ac:dyDescent="0.25">
      <c r="A153" s="992" t="s">
        <v>403</v>
      </c>
      <c r="B153" s="992"/>
      <c r="C153" s="992"/>
      <c r="D153" s="992"/>
      <c r="E153" s="992"/>
    </row>
    <row r="154" spans="1:11" ht="15" customHeight="1" thickBot="1" x14ac:dyDescent="0.3">
      <c r="A154" s="988" t="s">
        <v>182</v>
      </c>
      <c r="B154" s="988"/>
      <c r="C154" s="852"/>
      <c r="D154" s="852"/>
      <c r="E154" s="470"/>
    </row>
    <row r="155" spans="1:11" ht="22.5" customHeight="1" thickBot="1" x14ac:dyDescent="0.3">
      <c r="A155" s="18">
        <v>1</v>
      </c>
      <c r="B155" s="24" t="s">
        <v>404</v>
      </c>
      <c r="C155" s="894">
        <f>+C62-C127</f>
        <v>-110942</v>
      </c>
      <c r="D155" s="894">
        <f t="shared" ref="D155:E155" si="0">+D62-D127</f>
        <v>-107959</v>
      </c>
      <c r="E155" s="985">
        <f t="shared" si="0"/>
        <v>-124281</v>
      </c>
      <c r="F155" s="220"/>
    </row>
    <row r="156" spans="1:11" ht="22.5" customHeight="1" thickBot="1" x14ac:dyDescent="0.3">
      <c r="A156" s="18" t="s">
        <v>95</v>
      </c>
      <c r="B156" s="24" t="s">
        <v>405</v>
      </c>
      <c r="C156" s="108">
        <f>+C85-C147</f>
        <v>110942</v>
      </c>
      <c r="D156" s="108">
        <f t="shared" ref="D156:E156" si="1">+D85-D147</f>
        <v>108600</v>
      </c>
      <c r="E156" s="108">
        <f t="shared" si="1"/>
        <v>122161</v>
      </c>
      <c r="F156" s="220"/>
    </row>
    <row r="157" spans="1:11" ht="27.75" customHeight="1" x14ac:dyDescent="0.25">
      <c r="A157" s="37" t="s">
        <v>845</v>
      </c>
      <c r="B157" s="37"/>
      <c r="C157" s="37"/>
      <c r="D157" s="37"/>
      <c r="E157" s="37"/>
      <c r="F157" s="37"/>
    </row>
    <row r="159" spans="1:11" x14ac:dyDescent="0.25">
      <c r="A159" s="202"/>
      <c r="B159" s="202"/>
      <c r="C159" s="202"/>
      <c r="D159" s="202"/>
      <c r="E159" s="202"/>
    </row>
  </sheetData>
  <mergeCells count="7">
    <mergeCell ref="A153:E153"/>
    <mergeCell ref="A154:B154"/>
    <mergeCell ref="A1:E1"/>
    <mergeCell ref="A3:B3"/>
    <mergeCell ref="A90:E90"/>
    <mergeCell ref="A91:B91"/>
    <mergeCell ref="A88:E88"/>
  </mergeCells>
  <phoneticPr fontId="25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Tát Város Önkormányzat
2014. ÉVI KÖLTSÉGVETÉS
KÖTELEZŐ FELADATAINAK MÉRLEGE &amp;R&amp;"Times New Roman CE,Félkövér dőlt"&amp;11 1.2. melléklet a 1/2014. (I.28.) önkormányzati rendelethez*</oddHeader>
  </headerFooter>
  <rowBreaks count="1" manualBreakCount="1">
    <brk id="89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F156"/>
  <sheetViews>
    <sheetView topLeftCell="A142" zoomScaleNormal="100" workbookViewId="0">
      <selection activeCell="A156" sqref="A156:E156"/>
    </sheetView>
  </sheetViews>
  <sheetFormatPr defaultRowHeight="12.75" x14ac:dyDescent="0.2"/>
  <cols>
    <col min="1" max="1" width="7.1640625" customWidth="1"/>
    <col min="2" max="2" width="56.6640625" customWidth="1"/>
    <col min="3" max="3" width="10.1640625" customWidth="1"/>
    <col min="4" max="4" width="11.33203125" customWidth="1"/>
    <col min="5" max="5" width="11.83203125" customWidth="1"/>
  </cols>
  <sheetData>
    <row r="2" spans="1:5" x14ac:dyDescent="0.2">
      <c r="A2" s="994" t="s">
        <v>600</v>
      </c>
      <c r="B2" s="994"/>
      <c r="C2" s="994"/>
      <c r="D2" s="994"/>
      <c r="E2" s="994"/>
    </row>
    <row r="3" spans="1:5" x14ac:dyDescent="0.2">
      <c r="A3" s="994" t="s">
        <v>601</v>
      </c>
      <c r="B3" s="994"/>
      <c r="C3" s="994"/>
      <c r="D3" s="994"/>
      <c r="E3" s="994"/>
    </row>
    <row r="4" spans="1:5" x14ac:dyDescent="0.2">
      <c r="A4" s="994" t="s">
        <v>602</v>
      </c>
      <c r="B4" s="994"/>
      <c r="C4" s="994"/>
      <c r="D4" s="994"/>
      <c r="E4" s="994"/>
    </row>
    <row r="5" spans="1:5" ht="15.75" x14ac:dyDescent="0.2">
      <c r="A5" s="989" t="s">
        <v>92</v>
      </c>
      <c r="B5" s="989"/>
      <c r="C5" s="989"/>
      <c r="D5" s="989"/>
      <c r="E5" s="989"/>
    </row>
    <row r="6" spans="1:5" ht="14.25" thickBot="1" x14ac:dyDescent="0.25">
      <c r="A6" s="988" t="s">
        <v>180</v>
      </c>
      <c r="B6" s="988"/>
      <c r="C6" s="852"/>
      <c r="D6" s="852"/>
      <c r="E6" s="914" t="s">
        <v>224</v>
      </c>
    </row>
    <row r="7" spans="1:5" ht="36.75" thickBot="1" x14ac:dyDescent="0.25">
      <c r="A7" s="21" t="s">
        <v>144</v>
      </c>
      <c r="B7" s="22" t="s">
        <v>93</v>
      </c>
      <c r="C7" s="29" t="s">
        <v>246</v>
      </c>
      <c r="D7" s="29" t="s">
        <v>815</v>
      </c>
      <c r="E7" s="29" t="s">
        <v>816</v>
      </c>
    </row>
    <row r="8" spans="1:5" ht="13.5" thickBot="1" x14ac:dyDescent="0.25">
      <c r="A8" s="197">
        <v>1</v>
      </c>
      <c r="B8" s="198">
        <v>2</v>
      </c>
      <c r="C8" s="199">
        <v>3</v>
      </c>
      <c r="D8" s="199">
        <v>4</v>
      </c>
      <c r="E8" s="199">
        <v>5</v>
      </c>
    </row>
    <row r="9" spans="1:5" ht="13.5" customHeight="1" thickBot="1" x14ac:dyDescent="0.25">
      <c r="A9" s="18" t="s">
        <v>94</v>
      </c>
      <c r="B9" s="19" t="s">
        <v>247</v>
      </c>
      <c r="C9" s="108">
        <f>+C10+C11+C12+C13+C14+C15</f>
        <v>0</v>
      </c>
      <c r="D9" s="108">
        <f>+D10+D11+D12+D13+D14+D15</f>
        <v>0</v>
      </c>
      <c r="E9" s="108">
        <f>+E10+E11+E12+E13+E14+E15</f>
        <v>0</v>
      </c>
    </row>
    <row r="10" spans="1:5" ht="12.75" customHeight="1" x14ac:dyDescent="0.2">
      <c r="A10" s="13" t="s">
        <v>156</v>
      </c>
      <c r="B10" s="205" t="s">
        <v>248</v>
      </c>
      <c r="C10" s="111"/>
      <c r="D10" s="111"/>
      <c r="E10" s="111"/>
    </row>
    <row r="11" spans="1:5" ht="16.5" customHeight="1" x14ac:dyDescent="0.2">
      <c r="A11" s="12" t="s">
        <v>157</v>
      </c>
      <c r="B11" s="206" t="s">
        <v>249</v>
      </c>
      <c r="C11" s="110"/>
      <c r="D11" s="110"/>
      <c r="E11" s="110"/>
    </row>
    <row r="12" spans="1:5" ht="16.5" customHeight="1" x14ac:dyDescent="0.2">
      <c r="A12" s="12" t="s">
        <v>158</v>
      </c>
      <c r="B12" s="206" t="s">
        <v>250</v>
      </c>
      <c r="C12" s="110"/>
      <c r="D12" s="110"/>
      <c r="E12" s="110"/>
    </row>
    <row r="13" spans="1:5" ht="13.5" customHeight="1" x14ac:dyDescent="0.2">
      <c r="A13" s="12" t="s">
        <v>159</v>
      </c>
      <c r="B13" s="206" t="s">
        <v>251</v>
      </c>
      <c r="C13" s="110"/>
      <c r="D13" s="110"/>
      <c r="E13" s="110"/>
    </row>
    <row r="14" spans="1:5" ht="13.5" customHeight="1" x14ac:dyDescent="0.2">
      <c r="A14" s="12" t="s">
        <v>176</v>
      </c>
      <c r="B14" s="206" t="s">
        <v>252</v>
      </c>
      <c r="C14" s="110"/>
      <c r="D14" s="110"/>
      <c r="E14" s="110"/>
    </row>
    <row r="15" spans="1:5" ht="15.75" customHeight="1" thickBot="1" x14ac:dyDescent="0.25">
      <c r="A15" s="14" t="s">
        <v>160</v>
      </c>
      <c r="B15" s="207" t="s">
        <v>253</v>
      </c>
      <c r="C15" s="110"/>
      <c r="D15" s="110"/>
      <c r="E15" s="110"/>
    </row>
    <row r="16" spans="1:5" ht="14.25" customHeight="1" thickBot="1" x14ac:dyDescent="0.25">
      <c r="A16" s="18" t="s">
        <v>95</v>
      </c>
      <c r="B16" s="103" t="s">
        <v>254</v>
      </c>
      <c r="C16" s="108">
        <f>+C17+C18+C19+C20+C21</f>
        <v>0</v>
      </c>
      <c r="D16" s="108">
        <f>+D17+D18+D19+D20+D21</f>
        <v>0</v>
      </c>
      <c r="E16" s="108">
        <f>+E17+E18+E19+E20+E21</f>
        <v>0</v>
      </c>
    </row>
    <row r="17" spans="1:5" ht="11.25" customHeight="1" x14ac:dyDescent="0.2">
      <c r="A17" s="13" t="s">
        <v>162</v>
      </c>
      <c r="B17" s="205" t="s">
        <v>255</v>
      </c>
      <c r="C17" s="111"/>
      <c r="D17" s="111"/>
      <c r="E17" s="111"/>
    </row>
    <row r="18" spans="1:5" ht="12.75" customHeight="1" x14ac:dyDescent="0.2">
      <c r="A18" s="12" t="s">
        <v>163</v>
      </c>
      <c r="B18" s="206" t="s">
        <v>256</v>
      </c>
      <c r="C18" s="110"/>
      <c r="D18" s="110"/>
      <c r="E18" s="110"/>
    </row>
    <row r="19" spans="1:5" ht="13.5" customHeight="1" x14ac:dyDescent="0.2">
      <c r="A19" s="12" t="s">
        <v>164</v>
      </c>
      <c r="B19" s="206" t="s">
        <v>473</v>
      </c>
      <c r="C19" s="110"/>
      <c r="D19" s="110"/>
      <c r="E19" s="110"/>
    </row>
    <row r="20" spans="1:5" ht="12.75" customHeight="1" x14ac:dyDescent="0.2">
      <c r="A20" s="12" t="s">
        <v>165</v>
      </c>
      <c r="B20" s="206" t="s">
        <v>474</v>
      </c>
      <c r="C20" s="110"/>
      <c r="D20" s="110"/>
      <c r="E20" s="110"/>
    </row>
    <row r="21" spans="1:5" ht="11.25" customHeight="1" x14ac:dyDescent="0.2">
      <c r="A21" s="12" t="s">
        <v>166</v>
      </c>
      <c r="B21" s="206" t="s">
        <v>257</v>
      </c>
      <c r="C21" s="110"/>
      <c r="D21" s="110"/>
      <c r="E21" s="110"/>
    </row>
    <row r="22" spans="1:5" ht="15.75" customHeight="1" thickBot="1" x14ac:dyDescent="0.25">
      <c r="A22" s="14" t="s">
        <v>172</v>
      </c>
      <c r="B22" s="207" t="s">
        <v>258</v>
      </c>
      <c r="C22" s="112"/>
      <c r="D22" s="112"/>
      <c r="E22" s="112"/>
    </row>
    <row r="23" spans="1:5" ht="14.25" customHeight="1" thickBot="1" x14ac:dyDescent="0.25">
      <c r="A23" s="18" t="s">
        <v>96</v>
      </c>
      <c r="B23" s="19" t="s">
        <v>259</v>
      </c>
      <c r="C23" s="108">
        <f>+C24+C25+C26+C27+C28</f>
        <v>0</v>
      </c>
      <c r="D23" s="108">
        <f>+D24+D25+D26+D27+D28</f>
        <v>0</v>
      </c>
      <c r="E23" s="108">
        <f>+E24+E25+E26+E27+E28</f>
        <v>0</v>
      </c>
    </row>
    <row r="24" spans="1:5" ht="14.25" customHeight="1" x14ac:dyDescent="0.2">
      <c r="A24" s="13" t="s">
        <v>145</v>
      </c>
      <c r="B24" s="205" t="s">
        <v>260</v>
      </c>
      <c r="C24" s="111"/>
      <c r="D24" s="111"/>
      <c r="E24" s="111"/>
    </row>
    <row r="25" spans="1:5" ht="11.25" customHeight="1" x14ac:dyDescent="0.2">
      <c r="A25" s="12" t="s">
        <v>146</v>
      </c>
      <c r="B25" s="206" t="s">
        <v>261</v>
      </c>
      <c r="C25" s="110"/>
      <c r="D25" s="110"/>
      <c r="E25" s="110"/>
    </row>
    <row r="26" spans="1:5" ht="27" customHeight="1" x14ac:dyDescent="0.2">
      <c r="A26" s="12" t="s">
        <v>147</v>
      </c>
      <c r="B26" s="206" t="s">
        <v>475</v>
      </c>
      <c r="C26" s="110"/>
      <c r="D26" s="110"/>
      <c r="E26" s="110"/>
    </row>
    <row r="27" spans="1:5" ht="25.5" customHeight="1" x14ac:dyDescent="0.2">
      <c r="A27" s="12" t="s">
        <v>148</v>
      </c>
      <c r="B27" s="206" t="s">
        <v>476</v>
      </c>
      <c r="C27" s="110"/>
      <c r="D27" s="110"/>
      <c r="E27" s="110"/>
    </row>
    <row r="28" spans="1:5" ht="12.75" customHeight="1" x14ac:dyDescent="0.2">
      <c r="A28" s="12" t="s">
        <v>189</v>
      </c>
      <c r="B28" s="206" t="s">
        <v>262</v>
      </c>
      <c r="C28" s="110"/>
      <c r="D28" s="110"/>
      <c r="E28" s="110"/>
    </row>
    <row r="29" spans="1:5" ht="14.25" customHeight="1" thickBot="1" x14ac:dyDescent="0.25">
      <c r="A29" s="14" t="s">
        <v>190</v>
      </c>
      <c r="B29" s="207" t="s">
        <v>263</v>
      </c>
      <c r="C29" s="112"/>
      <c r="D29" s="112"/>
      <c r="E29" s="112"/>
    </row>
    <row r="30" spans="1:5" ht="13.5" customHeight="1" thickBot="1" x14ac:dyDescent="0.25">
      <c r="A30" s="18" t="s">
        <v>191</v>
      </c>
      <c r="B30" s="19" t="s">
        <v>264</v>
      </c>
      <c r="C30" s="114">
        <f>+C31+C34+C35+C36</f>
        <v>0</v>
      </c>
      <c r="D30" s="114">
        <f>+D31+D34+D35+D36</f>
        <v>0</v>
      </c>
      <c r="E30" s="114">
        <f>+E31+E34+E35+E36</f>
        <v>0</v>
      </c>
    </row>
    <row r="31" spans="1:5" ht="14.25" customHeight="1" x14ac:dyDescent="0.2">
      <c r="A31" s="13" t="s">
        <v>265</v>
      </c>
      <c r="B31" s="205" t="s">
        <v>271</v>
      </c>
      <c r="C31" s="200">
        <f>+C32+C33</f>
        <v>0</v>
      </c>
      <c r="D31" s="200">
        <f>+D32+D33</f>
        <v>0</v>
      </c>
      <c r="E31" s="200">
        <f>+E32+E33</f>
        <v>0</v>
      </c>
    </row>
    <row r="32" spans="1:5" ht="15" customHeight="1" x14ac:dyDescent="0.2">
      <c r="A32" s="12" t="s">
        <v>266</v>
      </c>
      <c r="B32" s="206" t="s">
        <v>272</v>
      </c>
      <c r="C32" s="110"/>
      <c r="D32" s="110"/>
      <c r="E32" s="110"/>
    </row>
    <row r="33" spans="1:5" ht="15" customHeight="1" x14ac:dyDescent="0.2">
      <c r="A33" s="12" t="s">
        <v>267</v>
      </c>
      <c r="B33" s="206" t="s">
        <v>273</v>
      </c>
      <c r="C33" s="110"/>
      <c r="D33" s="110"/>
      <c r="E33" s="110"/>
    </row>
    <row r="34" spans="1:5" ht="14.25" customHeight="1" x14ac:dyDescent="0.2">
      <c r="A34" s="12" t="s">
        <v>268</v>
      </c>
      <c r="B34" s="206" t="s">
        <v>274</v>
      </c>
      <c r="C34" s="110"/>
      <c r="D34" s="110"/>
      <c r="E34" s="110"/>
    </row>
    <row r="35" spans="1:5" ht="15.75" customHeight="1" x14ac:dyDescent="0.2">
      <c r="A35" s="12" t="s">
        <v>269</v>
      </c>
      <c r="B35" s="206" t="s">
        <v>275</v>
      </c>
      <c r="C35" s="110"/>
      <c r="D35" s="110"/>
      <c r="E35" s="110"/>
    </row>
    <row r="36" spans="1:5" ht="15" customHeight="1" thickBot="1" x14ac:dyDescent="0.25">
      <c r="A36" s="14" t="s">
        <v>270</v>
      </c>
      <c r="B36" s="207" t="s">
        <v>276</v>
      </c>
      <c r="C36" s="112"/>
      <c r="D36" s="112"/>
      <c r="E36" s="112"/>
    </row>
    <row r="37" spans="1:5" ht="17.25" customHeight="1" thickBot="1" x14ac:dyDescent="0.25">
      <c r="A37" s="18" t="s">
        <v>98</v>
      </c>
      <c r="B37" s="19" t="s">
        <v>277</v>
      </c>
      <c r="C37" s="108">
        <f>SUM(C38:C47)</f>
        <v>0</v>
      </c>
      <c r="D37" s="108">
        <f>SUM(D38:D47)</f>
        <v>0</v>
      </c>
      <c r="E37" s="108">
        <f>SUM(E38:E47)</f>
        <v>0</v>
      </c>
    </row>
    <row r="38" spans="1:5" ht="15.75" customHeight="1" x14ac:dyDescent="0.2">
      <c r="A38" s="13" t="s">
        <v>149</v>
      </c>
      <c r="B38" s="205" t="s">
        <v>280</v>
      </c>
      <c r="C38" s="111"/>
      <c r="D38" s="111"/>
      <c r="E38" s="111"/>
    </row>
    <row r="39" spans="1:5" ht="14.25" customHeight="1" x14ac:dyDescent="0.2">
      <c r="A39" s="12" t="s">
        <v>150</v>
      </c>
      <c r="B39" s="206" t="s">
        <v>281</v>
      </c>
      <c r="C39" s="110"/>
      <c r="D39" s="110"/>
      <c r="E39" s="110"/>
    </row>
    <row r="40" spans="1:5" ht="12.75" customHeight="1" x14ac:dyDescent="0.2">
      <c r="A40" s="12" t="s">
        <v>151</v>
      </c>
      <c r="B40" s="206" t="s">
        <v>282</v>
      </c>
      <c r="C40" s="110"/>
      <c r="D40" s="110"/>
      <c r="E40" s="110"/>
    </row>
    <row r="41" spans="1:5" ht="11.25" customHeight="1" x14ac:dyDescent="0.2">
      <c r="A41" s="12" t="s">
        <v>193</v>
      </c>
      <c r="B41" s="206" t="s">
        <v>283</v>
      </c>
      <c r="C41" s="110"/>
      <c r="D41" s="110"/>
      <c r="E41" s="110"/>
    </row>
    <row r="42" spans="1:5" ht="12.75" customHeight="1" x14ac:dyDescent="0.2">
      <c r="A42" s="12" t="s">
        <v>194</v>
      </c>
      <c r="B42" s="206" t="s">
        <v>284</v>
      </c>
      <c r="C42" s="110"/>
      <c r="D42" s="110"/>
      <c r="E42" s="110"/>
    </row>
    <row r="43" spans="1:5" ht="14.25" customHeight="1" x14ac:dyDescent="0.2">
      <c r="A43" s="12" t="s">
        <v>195</v>
      </c>
      <c r="B43" s="206" t="s">
        <v>285</v>
      </c>
      <c r="C43" s="110"/>
      <c r="D43" s="110"/>
      <c r="E43" s="110"/>
    </row>
    <row r="44" spans="1:5" ht="14.25" customHeight="1" x14ac:dyDescent="0.2">
      <c r="A44" s="12" t="s">
        <v>196</v>
      </c>
      <c r="B44" s="206" t="s">
        <v>286</v>
      </c>
      <c r="C44" s="110"/>
      <c r="D44" s="110"/>
      <c r="E44" s="110"/>
    </row>
    <row r="45" spans="1:5" ht="14.25" customHeight="1" x14ac:dyDescent="0.2">
      <c r="A45" s="12" t="s">
        <v>197</v>
      </c>
      <c r="B45" s="206" t="s">
        <v>287</v>
      </c>
      <c r="C45" s="110"/>
      <c r="D45" s="110"/>
      <c r="E45" s="110"/>
    </row>
    <row r="46" spans="1:5" ht="12" customHeight="1" x14ac:dyDescent="0.2">
      <c r="A46" s="12" t="s">
        <v>278</v>
      </c>
      <c r="B46" s="206" t="s">
        <v>288</v>
      </c>
      <c r="C46" s="113"/>
      <c r="D46" s="113"/>
      <c r="E46" s="113"/>
    </row>
    <row r="47" spans="1:5" ht="13.5" customHeight="1" thickBot="1" x14ac:dyDescent="0.25">
      <c r="A47" s="14" t="s">
        <v>279</v>
      </c>
      <c r="B47" s="207" t="s">
        <v>289</v>
      </c>
      <c r="C47" s="194"/>
      <c r="D47" s="194"/>
      <c r="E47" s="194"/>
    </row>
    <row r="48" spans="1:5" ht="16.5" customHeight="1" thickBot="1" x14ac:dyDescent="0.25">
      <c r="A48" s="18" t="s">
        <v>99</v>
      </c>
      <c r="B48" s="19" t="s">
        <v>290</v>
      </c>
      <c r="C48" s="108">
        <f>SUM(C49:C53)</f>
        <v>0</v>
      </c>
      <c r="D48" s="108">
        <f>SUM(D49:D53)</f>
        <v>0</v>
      </c>
      <c r="E48" s="108">
        <f>SUM(E49:E53)</f>
        <v>0</v>
      </c>
    </row>
    <row r="49" spans="1:5" ht="15" customHeight="1" x14ac:dyDescent="0.2">
      <c r="A49" s="13" t="s">
        <v>152</v>
      </c>
      <c r="B49" s="205" t="s">
        <v>294</v>
      </c>
      <c r="C49" s="251"/>
      <c r="D49" s="251"/>
      <c r="E49" s="251"/>
    </row>
    <row r="50" spans="1:5" ht="15.75" customHeight="1" x14ac:dyDescent="0.2">
      <c r="A50" s="12" t="s">
        <v>153</v>
      </c>
      <c r="B50" s="206" t="s">
        <v>295</v>
      </c>
      <c r="C50" s="113"/>
      <c r="D50" s="113"/>
      <c r="E50" s="113"/>
    </row>
    <row r="51" spans="1:5" ht="13.5" customHeight="1" x14ac:dyDescent="0.2">
      <c r="A51" s="12" t="s">
        <v>291</v>
      </c>
      <c r="B51" s="206" t="s">
        <v>296</v>
      </c>
      <c r="C51" s="113"/>
      <c r="D51" s="113"/>
      <c r="E51" s="113"/>
    </row>
    <row r="52" spans="1:5" ht="15" customHeight="1" x14ac:dyDescent="0.2">
      <c r="A52" s="12" t="s">
        <v>292</v>
      </c>
      <c r="B52" s="206" t="s">
        <v>297</v>
      </c>
      <c r="C52" s="113"/>
      <c r="D52" s="113"/>
      <c r="E52" s="113"/>
    </row>
    <row r="53" spans="1:5" ht="15" customHeight="1" thickBot="1" x14ac:dyDescent="0.25">
      <c r="A53" s="14" t="s">
        <v>293</v>
      </c>
      <c r="B53" s="207" t="s">
        <v>298</v>
      </c>
      <c r="C53" s="194"/>
      <c r="D53" s="194"/>
      <c r="E53" s="194"/>
    </row>
    <row r="54" spans="1:5" ht="15" customHeight="1" thickBot="1" x14ac:dyDescent="0.25">
      <c r="A54" s="18" t="s">
        <v>198</v>
      </c>
      <c r="B54" s="19" t="s">
        <v>299</v>
      </c>
      <c r="C54" s="108">
        <f>SUM(C55:C57)</f>
        <v>0</v>
      </c>
      <c r="D54" s="108">
        <f>SUM(D55:D57)</f>
        <v>0</v>
      </c>
      <c r="E54" s="108">
        <f>SUM(E55:E57)</f>
        <v>350</v>
      </c>
    </row>
    <row r="55" spans="1:5" ht="25.5" customHeight="1" x14ac:dyDescent="0.2">
      <c r="A55" s="13" t="s">
        <v>154</v>
      </c>
      <c r="B55" s="205" t="s">
        <v>300</v>
      </c>
      <c r="C55" s="111"/>
      <c r="D55" s="111"/>
      <c r="E55" s="111">
        <v>350</v>
      </c>
    </row>
    <row r="56" spans="1:5" ht="24" customHeight="1" x14ac:dyDescent="0.2">
      <c r="A56" s="12" t="s">
        <v>155</v>
      </c>
      <c r="B56" s="206" t="s">
        <v>477</v>
      </c>
      <c r="C56" s="110"/>
      <c r="D56" s="110"/>
      <c r="E56" s="110"/>
    </row>
    <row r="57" spans="1:5" ht="15" customHeight="1" x14ac:dyDescent="0.2">
      <c r="A57" s="12" t="s">
        <v>303</v>
      </c>
      <c r="B57" s="206" t="s">
        <v>301</v>
      </c>
      <c r="C57" s="110"/>
      <c r="D57" s="110"/>
      <c r="E57" s="110"/>
    </row>
    <row r="58" spans="1:5" ht="14.25" customHeight="1" thickBot="1" x14ac:dyDescent="0.25">
      <c r="A58" s="14" t="s">
        <v>304</v>
      </c>
      <c r="B58" s="207" t="s">
        <v>302</v>
      </c>
      <c r="C58" s="112"/>
      <c r="D58" s="112"/>
      <c r="E58" s="112"/>
    </row>
    <row r="59" spans="1:5" ht="14.25" customHeight="1" thickBot="1" x14ac:dyDescent="0.25">
      <c r="A59" s="18" t="s">
        <v>101</v>
      </c>
      <c r="B59" s="103" t="s">
        <v>305</v>
      </c>
      <c r="C59" s="108">
        <f>SUM(C60:C62)</f>
        <v>0</v>
      </c>
      <c r="D59" s="108">
        <f>SUM(D60:D62)</f>
        <v>743</v>
      </c>
      <c r="E59" s="108">
        <f>SUM(E60:E62)</f>
        <v>743</v>
      </c>
    </row>
    <row r="60" spans="1:5" ht="27" customHeight="1" x14ac:dyDescent="0.2">
      <c r="A60" s="13" t="s">
        <v>199</v>
      </c>
      <c r="B60" s="205" t="s">
        <v>307</v>
      </c>
      <c r="C60" s="113"/>
      <c r="D60" s="113"/>
      <c r="E60" s="113"/>
    </row>
    <row r="61" spans="1:5" ht="26.25" customHeight="1" x14ac:dyDescent="0.2">
      <c r="A61" s="12" t="s">
        <v>200</v>
      </c>
      <c r="B61" s="206" t="s">
        <v>478</v>
      </c>
      <c r="C61" s="113"/>
      <c r="D61" s="113"/>
      <c r="E61" s="113"/>
    </row>
    <row r="62" spans="1:5" ht="13.5" customHeight="1" x14ac:dyDescent="0.2">
      <c r="A62" s="12" t="s">
        <v>225</v>
      </c>
      <c r="B62" s="206" t="s">
        <v>591</v>
      </c>
      <c r="C62" s="113"/>
      <c r="D62" s="113">
        <v>743</v>
      </c>
      <c r="E62" s="113">
        <v>743</v>
      </c>
    </row>
    <row r="63" spans="1:5" ht="13.5" customHeight="1" thickBot="1" x14ac:dyDescent="0.25">
      <c r="A63" s="14" t="s">
        <v>306</v>
      </c>
      <c r="B63" s="207" t="s">
        <v>309</v>
      </c>
      <c r="C63" s="113"/>
      <c r="D63" s="113"/>
      <c r="E63" s="113"/>
    </row>
    <row r="64" spans="1:5" ht="15" customHeight="1" thickBot="1" x14ac:dyDescent="0.25">
      <c r="A64" s="18" t="s">
        <v>102</v>
      </c>
      <c r="B64" s="19" t="s">
        <v>310</v>
      </c>
      <c r="C64" s="114">
        <f>+C9+C16+C23+C30+C37+C48+C54+C59</f>
        <v>0</v>
      </c>
      <c r="D64" s="114">
        <f>+D9+D16+D23+D30+D37+D48+D54+D59</f>
        <v>743</v>
      </c>
      <c r="E64" s="114">
        <f>+E9+E16+E23+E30+E37+E48+E54+E59</f>
        <v>1093</v>
      </c>
    </row>
    <row r="65" spans="1:5" ht="15.75" customHeight="1" thickBot="1" x14ac:dyDescent="0.25">
      <c r="A65" s="208" t="s">
        <v>311</v>
      </c>
      <c r="B65" s="103" t="s">
        <v>312</v>
      </c>
      <c r="C65" s="108">
        <f>SUM(C66:C68)</f>
        <v>0</v>
      </c>
      <c r="D65" s="108">
        <f>SUM(D66:D68)</f>
        <v>0</v>
      </c>
      <c r="E65" s="108">
        <f>SUM(E66:E68)</f>
        <v>0</v>
      </c>
    </row>
    <row r="66" spans="1:5" ht="15" customHeight="1" x14ac:dyDescent="0.2">
      <c r="A66" s="13" t="s">
        <v>345</v>
      </c>
      <c r="B66" s="205" t="s">
        <v>313</v>
      </c>
      <c r="C66" s="113"/>
      <c r="D66" s="113"/>
      <c r="E66" s="113"/>
    </row>
    <row r="67" spans="1:5" ht="14.25" customHeight="1" x14ac:dyDescent="0.2">
      <c r="A67" s="12" t="s">
        <v>354</v>
      </c>
      <c r="B67" s="206" t="s">
        <v>314</v>
      </c>
      <c r="C67" s="113"/>
      <c r="D67" s="113"/>
      <c r="E67" s="113"/>
    </row>
    <row r="68" spans="1:5" ht="16.5" customHeight="1" thickBot="1" x14ac:dyDescent="0.25">
      <c r="A68" s="14" t="s">
        <v>355</v>
      </c>
      <c r="B68" s="209" t="s">
        <v>315</v>
      </c>
      <c r="C68" s="113"/>
      <c r="D68" s="113"/>
      <c r="E68" s="113"/>
    </row>
    <row r="69" spans="1:5" ht="15.75" customHeight="1" thickBot="1" x14ac:dyDescent="0.25">
      <c r="A69" s="208" t="s">
        <v>316</v>
      </c>
      <c r="B69" s="103" t="s">
        <v>317</v>
      </c>
      <c r="C69" s="108">
        <f>SUM(C70:C73)</f>
        <v>0</v>
      </c>
      <c r="D69" s="108">
        <f>SUM(D70:D73)</f>
        <v>0</v>
      </c>
      <c r="E69" s="108">
        <f>SUM(E70:E73)</f>
        <v>0</v>
      </c>
    </row>
    <row r="70" spans="1:5" ht="15.75" customHeight="1" x14ac:dyDescent="0.2">
      <c r="A70" s="13" t="s">
        <v>177</v>
      </c>
      <c r="B70" s="205" t="s">
        <v>318</v>
      </c>
      <c r="C70" s="113"/>
      <c r="D70" s="113"/>
      <c r="E70" s="113"/>
    </row>
    <row r="71" spans="1:5" ht="15.75" customHeight="1" x14ac:dyDescent="0.2">
      <c r="A71" s="12" t="s">
        <v>178</v>
      </c>
      <c r="B71" s="206" t="s">
        <v>319</v>
      </c>
      <c r="C71" s="113"/>
      <c r="D71" s="113"/>
      <c r="E71" s="113"/>
    </row>
    <row r="72" spans="1:5" ht="12.75" customHeight="1" x14ac:dyDescent="0.2">
      <c r="A72" s="12" t="s">
        <v>346</v>
      </c>
      <c r="B72" s="206" t="s">
        <v>320</v>
      </c>
      <c r="C72" s="113"/>
      <c r="D72" s="113"/>
      <c r="E72" s="113"/>
    </row>
    <row r="73" spans="1:5" ht="14.25" customHeight="1" thickBot="1" x14ac:dyDescent="0.25">
      <c r="A73" s="14" t="s">
        <v>347</v>
      </c>
      <c r="B73" s="207" t="s">
        <v>321</v>
      </c>
      <c r="C73" s="113"/>
      <c r="D73" s="113"/>
      <c r="E73" s="113"/>
    </row>
    <row r="74" spans="1:5" ht="15" customHeight="1" thickBot="1" x14ac:dyDescent="0.25">
      <c r="A74" s="208" t="s">
        <v>322</v>
      </c>
      <c r="B74" s="103" t="s">
        <v>323</v>
      </c>
      <c r="C74" s="108">
        <f>SUM(C75:C76)</f>
        <v>6400</v>
      </c>
      <c r="D74" s="108">
        <f>SUM(D75:D76)</f>
        <v>6400</v>
      </c>
      <c r="E74" s="108">
        <f>SUM(E75:E76)</f>
        <v>7150</v>
      </c>
    </row>
    <row r="75" spans="1:5" ht="13.5" customHeight="1" x14ac:dyDescent="0.2">
      <c r="A75" s="13" t="s">
        <v>348</v>
      </c>
      <c r="B75" s="205" t="s">
        <v>324</v>
      </c>
      <c r="C75" s="113">
        <v>6400</v>
      </c>
      <c r="D75" s="113">
        <v>6400</v>
      </c>
      <c r="E75" s="113">
        <v>7150</v>
      </c>
    </row>
    <row r="76" spans="1:5" ht="15" customHeight="1" thickBot="1" x14ac:dyDescent="0.25">
      <c r="A76" s="14" t="s">
        <v>349</v>
      </c>
      <c r="B76" s="207" t="s">
        <v>325</v>
      </c>
      <c r="C76" s="113"/>
      <c r="D76" s="113"/>
      <c r="E76" s="113"/>
    </row>
    <row r="77" spans="1:5" ht="14.25" customHeight="1" thickBot="1" x14ac:dyDescent="0.25">
      <c r="A77" s="208" t="s">
        <v>326</v>
      </c>
      <c r="B77" s="103" t="s">
        <v>327</v>
      </c>
      <c r="C77" s="108">
        <f>SUM(C78:C80)</f>
        <v>0</v>
      </c>
      <c r="D77" s="108">
        <f>SUM(D78:D80)</f>
        <v>0</v>
      </c>
      <c r="E77" s="108">
        <f>SUM(E78:E80)</f>
        <v>0</v>
      </c>
    </row>
    <row r="78" spans="1:5" ht="12.75" customHeight="1" x14ac:dyDescent="0.2">
      <c r="A78" s="13" t="s">
        <v>350</v>
      </c>
      <c r="B78" s="205" t="s">
        <v>328</v>
      </c>
      <c r="C78" s="113"/>
      <c r="D78" s="113"/>
      <c r="E78" s="113"/>
    </row>
    <row r="79" spans="1:5" ht="16.5" customHeight="1" x14ac:dyDescent="0.2">
      <c r="A79" s="12" t="s">
        <v>351</v>
      </c>
      <c r="B79" s="206" t="s">
        <v>329</v>
      </c>
      <c r="C79" s="113"/>
      <c r="D79" s="113"/>
      <c r="E79" s="113"/>
    </row>
    <row r="80" spans="1:5" ht="16.5" customHeight="1" thickBot="1" x14ac:dyDescent="0.25">
      <c r="A80" s="14" t="s">
        <v>352</v>
      </c>
      <c r="B80" s="207" t="s">
        <v>330</v>
      </c>
      <c r="C80" s="113"/>
      <c r="D80" s="113"/>
      <c r="E80" s="113"/>
    </row>
    <row r="81" spans="1:5" ht="15.75" customHeight="1" thickBot="1" x14ac:dyDescent="0.25">
      <c r="A81" s="208" t="s">
        <v>331</v>
      </c>
      <c r="B81" s="103" t="s">
        <v>353</v>
      </c>
      <c r="C81" s="108">
        <f>SUM(C82:C85)</f>
        <v>0</v>
      </c>
      <c r="D81" s="108">
        <f>SUM(D82:D85)</f>
        <v>0</v>
      </c>
      <c r="E81" s="108">
        <f>SUM(E82:E85)</f>
        <v>0</v>
      </c>
    </row>
    <row r="82" spans="1:5" ht="11.25" customHeight="1" x14ac:dyDescent="0.2">
      <c r="A82" s="210" t="s">
        <v>332</v>
      </c>
      <c r="B82" s="205" t="s">
        <v>333</v>
      </c>
      <c r="C82" s="113"/>
      <c r="D82" s="113"/>
      <c r="E82" s="113"/>
    </row>
    <row r="83" spans="1:5" ht="16.5" customHeight="1" x14ac:dyDescent="0.2">
      <c r="A83" s="211" t="s">
        <v>334</v>
      </c>
      <c r="B83" s="206" t="s">
        <v>335</v>
      </c>
      <c r="C83" s="113"/>
      <c r="D83" s="113"/>
      <c r="E83" s="113"/>
    </row>
    <row r="84" spans="1:5" ht="14.25" customHeight="1" x14ac:dyDescent="0.2">
      <c r="A84" s="211" t="s">
        <v>336</v>
      </c>
      <c r="B84" s="206" t="s">
        <v>337</v>
      </c>
      <c r="C84" s="113"/>
      <c r="D84" s="113"/>
      <c r="E84" s="113"/>
    </row>
    <row r="85" spans="1:5" ht="13.5" customHeight="1" thickBot="1" x14ac:dyDescent="0.25">
      <c r="A85" s="212" t="s">
        <v>338</v>
      </c>
      <c r="B85" s="207" t="s">
        <v>339</v>
      </c>
      <c r="C85" s="113"/>
      <c r="D85" s="113"/>
      <c r="E85" s="113"/>
    </row>
    <row r="86" spans="1:5" ht="13.5" customHeight="1" thickBot="1" x14ac:dyDescent="0.25">
      <c r="A86" s="208" t="s">
        <v>340</v>
      </c>
      <c r="B86" s="103" t="s">
        <v>341</v>
      </c>
      <c r="C86" s="252"/>
      <c r="D86" s="252"/>
      <c r="E86" s="252"/>
    </row>
    <row r="87" spans="1:5" ht="14.25" customHeight="1" thickBot="1" x14ac:dyDescent="0.25">
      <c r="A87" s="208" t="s">
        <v>342</v>
      </c>
      <c r="B87" s="213" t="s">
        <v>343</v>
      </c>
      <c r="C87" s="114">
        <f>+C65+C69+C74+C77+C81+C86</f>
        <v>6400</v>
      </c>
      <c r="D87" s="114">
        <f>+D65+D69+D74+D77+D81+D86</f>
        <v>6400</v>
      </c>
      <c r="E87" s="114">
        <f>+E65+E69+E74+E77+E81+E86</f>
        <v>7150</v>
      </c>
    </row>
    <row r="88" spans="1:5" ht="15.75" customHeight="1" thickBot="1" x14ac:dyDescent="0.25">
      <c r="A88" s="214" t="s">
        <v>356</v>
      </c>
      <c r="B88" s="215" t="s">
        <v>344</v>
      </c>
      <c r="C88" s="114">
        <f>+C64+C87</f>
        <v>6400</v>
      </c>
      <c r="D88" s="114">
        <f>+D64+D87</f>
        <v>7143</v>
      </c>
      <c r="E88" s="114">
        <f>+E64+E87</f>
        <v>8243</v>
      </c>
    </row>
    <row r="89" spans="1:5" ht="15.75" x14ac:dyDescent="0.2">
      <c r="A89" s="3"/>
      <c r="B89" s="4"/>
      <c r="C89" s="4"/>
      <c r="D89" s="4"/>
      <c r="E89" s="115"/>
    </row>
    <row r="90" spans="1:5" ht="15.75" x14ac:dyDescent="0.2">
      <c r="A90" s="989" t="s">
        <v>122</v>
      </c>
      <c r="B90" s="989"/>
      <c r="C90" s="989"/>
      <c r="D90" s="989"/>
      <c r="E90" s="989"/>
    </row>
    <row r="91" spans="1:5" ht="14.25" thickBot="1" x14ac:dyDescent="0.3">
      <c r="A91" s="990" t="s">
        <v>181</v>
      </c>
      <c r="B91" s="990"/>
      <c r="C91" s="495"/>
      <c r="D91" s="495"/>
      <c r="E91" s="915" t="s">
        <v>224</v>
      </c>
    </row>
    <row r="92" spans="1:5" ht="41.25" customHeight="1" thickBot="1" x14ac:dyDescent="0.25">
      <c r="A92" s="21" t="s">
        <v>144</v>
      </c>
      <c r="B92" s="22" t="s">
        <v>123</v>
      </c>
      <c r="C92" s="29" t="s">
        <v>246</v>
      </c>
      <c r="D92" s="29" t="s">
        <v>815</v>
      </c>
      <c r="E92" s="29" t="s">
        <v>816</v>
      </c>
    </row>
    <row r="93" spans="1:5" ht="13.5" thickBot="1" x14ac:dyDescent="0.25">
      <c r="A93" s="26">
        <v>1</v>
      </c>
      <c r="B93" s="27">
        <v>2</v>
      </c>
      <c r="C93" s="28">
        <v>3</v>
      </c>
      <c r="D93" s="28">
        <v>4</v>
      </c>
      <c r="E93" s="28">
        <v>5</v>
      </c>
    </row>
    <row r="94" spans="1:5" ht="17.25" customHeight="1" thickBot="1" x14ac:dyDescent="0.25">
      <c r="A94" s="20" t="s">
        <v>94</v>
      </c>
      <c r="B94" s="25" t="s">
        <v>359</v>
      </c>
      <c r="C94" s="107">
        <f>SUM(C95:C99)</f>
        <v>5200</v>
      </c>
      <c r="D94" s="107">
        <f>SUM(D95:D99)</f>
        <v>5200</v>
      </c>
      <c r="E94" s="107">
        <f>SUM(E95:E99)</f>
        <v>3800</v>
      </c>
    </row>
    <row r="95" spans="1:5" ht="13.5" customHeight="1" x14ac:dyDescent="0.2">
      <c r="A95" s="15" t="s">
        <v>156</v>
      </c>
      <c r="B95" s="8" t="s">
        <v>124</v>
      </c>
      <c r="C95" s="109"/>
      <c r="D95" s="109"/>
      <c r="E95" s="109"/>
    </row>
    <row r="96" spans="1:5" ht="13.5" customHeight="1" x14ac:dyDescent="0.2">
      <c r="A96" s="12" t="s">
        <v>157</v>
      </c>
      <c r="B96" s="6" t="s">
        <v>201</v>
      </c>
      <c r="C96" s="110"/>
      <c r="D96" s="110"/>
      <c r="E96" s="110"/>
    </row>
    <row r="97" spans="1:5" ht="14.25" customHeight="1" x14ac:dyDescent="0.2">
      <c r="A97" s="12" t="s">
        <v>158</v>
      </c>
      <c r="B97" s="6" t="s">
        <v>175</v>
      </c>
      <c r="C97" s="112"/>
      <c r="D97" s="112"/>
      <c r="E97" s="112"/>
    </row>
    <row r="98" spans="1:5" ht="13.5" customHeight="1" x14ac:dyDescent="0.2">
      <c r="A98" s="12" t="s">
        <v>159</v>
      </c>
      <c r="B98" s="9" t="s">
        <v>202</v>
      </c>
      <c r="C98" s="112"/>
      <c r="D98" s="112"/>
      <c r="E98" s="112"/>
    </row>
    <row r="99" spans="1:5" ht="13.5" customHeight="1" x14ac:dyDescent="0.2">
      <c r="A99" s="12" t="s">
        <v>167</v>
      </c>
      <c r="B99" s="17" t="s">
        <v>203</v>
      </c>
      <c r="C99" s="112">
        <v>5200</v>
      </c>
      <c r="D99" s="112">
        <v>5200</v>
      </c>
      <c r="E99" s="112">
        <v>3800</v>
      </c>
    </row>
    <row r="100" spans="1:5" ht="12.75" customHeight="1" x14ac:dyDescent="0.2">
      <c r="A100" s="12" t="s">
        <v>160</v>
      </c>
      <c r="B100" s="6" t="s">
        <v>360</v>
      </c>
      <c r="C100" s="110"/>
      <c r="D100" s="110"/>
      <c r="E100" s="110"/>
    </row>
    <row r="101" spans="1:5" x14ac:dyDescent="0.2">
      <c r="A101" s="12" t="s">
        <v>161</v>
      </c>
      <c r="B101" s="62" t="s">
        <v>361</v>
      </c>
      <c r="C101" s="112"/>
      <c r="D101" s="112"/>
      <c r="E101" s="112"/>
    </row>
    <row r="102" spans="1:5" ht="14.25" customHeight="1" x14ac:dyDescent="0.2">
      <c r="A102" s="12" t="s">
        <v>168</v>
      </c>
      <c r="B102" s="63" t="s">
        <v>362</v>
      </c>
      <c r="C102" s="112"/>
      <c r="D102" s="112"/>
      <c r="E102" s="112"/>
    </row>
    <row r="103" spans="1:5" ht="13.5" customHeight="1" x14ac:dyDescent="0.2">
      <c r="A103" s="12" t="s">
        <v>169</v>
      </c>
      <c r="B103" s="63" t="s">
        <v>363</v>
      </c>
      <c r="C103" s="112"/>
      <c r="D103" s="112"/>
      <c r="E103" s="112"/>
    </row>
    <row r="104" spans="1:5" x14ac:dyDescent="0.2">
      <c r="A104" s="12" t="s">
        <v>170</v>
      </c>
      <c r="B104" s="62" t="s">
        <v>364</v>
      </c>
      <c r="C104" s="112">
        <v>2000</v>
      </c>
      <c r="D104" s="112">
        <v>2000</v>
      </c>
      <c r="E104" s="112">
        <v>2000</v>
      </c>
    </row>
    <row r="105" spans="1:5" x14ac:dyDescent="0.2">
      <c r="A105" s="12" t="s">
        <v>171</v>
      </c>
      <c r="B105" s="62" t="s">
        <v>365</v>
      </c>
      <c r="C105" s="112"/>
      <c r="D105" s="112"/>
      <c r="E105" s="112"/>
    </row>
    <row r="106" spans="1:5" ht="13.5" customHeight="1" x14ac:dyDescent="0.2">
      <c r="A106" s="12" t="s">
        <v>173</v>
      </c>
      <c r="B106" s="63" t="s">
        <v>366</v>
      </c>
      <c r="C106" s="112"/>
      <c r="D106" s="112"/>
      <c r="E106" s="112"/>
    </row>
    <row r="107" spans="1:5" ht="15" customHeight="1" x14ac:dyDescent="0.2">
      <c r="A107" s="11" t="s">
        <v>204</v>
      </c>
      <c r="B107" s="64" t="s">
        <v>367</v>
      </c>
      <c r="C107" s="112"/>
      <c r="D107" s="112"/>
      <c r="E107" s="112"/>
    </row>
    <row r="108" spans="1:5" ht="12.75" customHeight="1" x14ac:dyDescent="0.2">
      <c r="A108" s="12" t="s">
        <v>357</v>
      </c>
      <c r="B108" s="64" t="s">
        <v>368</v>
      </c>
      <c r="C108" s="112"/>
      <c r="D108" s="112"/>
      <c r="E108" s="112"/>
    </row>
    <row r="109" spans="1:5" ht="11.25" customHeight="1" thickBot="1" x14ac:dyDescent="0.25">
      <c r="A109" s="16" t="s">
        <v>358</v>
      </c>
      <c r="B109" s="65" t="s">
        <v>369</v>
      </c>
      <c r="C109" s="116">
        <v>3200</v>
      </c>
      <c r="D109" s="116">
        <v>3200</v>
      </c>
      <c r="E109" s="116">
        <v>1800</v>
      </c>
    </row>
    <row r="110" spans="1:5" ht="12.75" customHeight="1" thickBot="1" x14ac:dyDescent="0.25">
      <c r="A110" s="18" t="s">
        <v>95</v>
      </c>
      <c r="B110" s="24" t="s">
        <v>370</v>
      </c>
      <c r="C110" s="108">
        <f>+C111+C113+C115</f>
        <v>1200</v>
      </c>
      <c r="D110" s="108">
        <f>+D111+D113+D115</f>
        <v>1943</v>
      </c>
      <c r="E110" s="108">
        <f>+E111+E113+E115</f>
        <v>4443</v>
      </c>
    </row>
    <row r="111" spans="1:5" ht="11.25" customHeight="1" x14ac:dyDescent="0.2">
      <c r="A111" s="13" t="s">
        <v>162</v>
      </c>
      <c r="B111" s="6" t="s">
        <v>223</v>
      </c>
      <c r="C111" s="111"/>
      <c r="D111" s="111"/>
      <c r="E111" s="111"/>
    </row>
    <row r="112" spans="1:5" ht="12.75" customHeight="1" x14ac:dyDescent="0.2">
      <c r="A112" s="13" t="s">
        <v>163</v>
      </c>
      <c r="B112" s="10" t="s">
        <v>374</v>
      </c>
      <c r="C112" s="111"/>
      <c r="D112" s="111"/>
      <c r="E112" s="111"/>
    </row>
    <row r="113" spans="1:5" ht="13.5" customHeight="1" x14ac:dyDescent="0.2">
      <c r="A113" s="13" t="s">
        <v>164</v>
      </c>
      <c r="B113" s="10" t="s">
        <v>205</v>
      </c>
      <c r="C113" s="110"/>
      <c r="D113" s="110"/>
      <c r="E113" s="110"/>
    </row>
    <row r="114" spans="1:5" ht="12" customHeight="1" x14ac:dyDescent="0.2">
      <c r="A114" s="13" t="s">
        <v>165</v>
      </c>
      <c r="B114" s="10" t="s">
        <v>375</v>
      </c>
      <c r="C114" s="101"/>
      <c r="D114" s="101"/>
      <c r="E114" s="101"/>
    </row>
    <row r="115" spans="1:5" ht="12" customHeight="1" x14ac:dyDescent="0.2">
      <c r="A115" s="13" t="s">
        <v>166</v>
      </c>
      <c r="B115" s="105" t="s">
        <v>226</v>
      </c>
      <c r="C115" s="101">
        <v>1200</v>
      </c>
      <c r="D115" s="101">
        <v>1943</v>
      </c>
      <c r="E115" s="101">
        <v>4443</v>
      </c>
    </row>
    <row r="116" spans="1:5" ht="13.5" customHeight="1" x14ac:dyDescent="0.2">
      <c r="A116" s="13" t="s">
        <v>172</v>
      </c>
      <c r="B116" s="104" t="s">
        <v>479</v>
      </c>
      <c r="C116" s="101"/>
      <c r="D116" s="101"/>
      <c r="E116" s="101"/>
    </row>
    <row r="117" spans="1:5" ht="12.75" customHeight="1" x14ac:dyDescent="0.2">
      <c r="A117" s="13" t="s">
        <v>174</v>
      </c>
      <c r="B117" s="201" t="s">
        <v>380</v>
      </c>
      <c r="C117" s="101"/>
      <c r="D117" s="101"/>
      <c r="E117" s="101"/>
    </row>
    <row r="118" spans="1:5" ht="12" customHeight="1" x14ac:dyDescent="0.2">
      <c r="A118" s="13" t="s">
        <v>206</v>
      </c>
      <c r="B118" s="63" t="s">
        <v>363</v>
      </c>
      <c r="C118" s="101"/>
      <c r="D118" s="101"/>
      <c r="E118" s="101"/>
    </row>
    <row r="119" spans="1:5" ht="13.5" customHeight="1" x14ac:dyDescent="0.2">
      <c r="A119" s="13" t="s">
        <v>207</v>
      </c>
      <c r="B119" s="63" t="s">
        <v>379</v>
      </c>
      <c r="C119" s="101"/>
      <c r="D119" s="101"/>
      <c r="E119" s="101"/>
    </row>
    <row r="120" spans="1:5" ht="12.75" customHeight="1" x14ac:dyDescent="0.2">
      <c r="A120" s="13" t="s">
        <v>208</v>
      </c>
      <c r="B120" s="63" t="s">
        <v>378</v>
      </c>
      <c r="C120" s="101"/>
      <c r="D120" s="101"/>
      <c r="E120" s="101"/>
    </row>
    <row r="121" spans="1:5" ht="14.25" customHeight="1" x14ac:dyDescent="0.2">
      <c r="A121" s="13" t="s">
        <v>371</v>
      </c>
      <c r="B121" s="63" t="s">
        <v>366</v>
      </c>
      <c r="C121" s="101"/>
      <c r="D121" s="101"/>
      <c r="E121" s="101"/>
    </row>
    <row r="122" spans="1:5" ht="12" customHeight="1" x14ac:dyDescent="0.2">
      <c r="A122" s="13" t="s">
        <v>372</v>
      </c>
      <c r="B122" s="63" t="s">
        <v>377</v>
      </c>
      <c r="C122" s="101"/>
      <c r="D122" s="101"/>
      <c r="E122" s="101"/>
    </row>
    <row r="123" spans="1:5" ht="12.75" customHeight="1" thickBot="1" x14ac:dyDescent="0.25">
      <c r="A123" s="11" t="s">
        <v>373</v>
      </c>
      <c r="B123" s="63" t="s">
        <v>376</v>
      </c>
      <c r="C123" s="102">
        <v>1200</v>
      </c>
      <c r="D123" s="102">
        <v>1943</v>
      </c>
      <c r="E123" s="102">
        <v>4443</v>
      </c>
    </row>
    <row r="124" spans="1:5" ht="13.5" customHeight="1" thickBot="1" x14ac:dyDescent="0.25">
      <c r="A124" s="18" t="s">
        <v>96</v>
      </c>
      <c r="B124" s="58" t="s">
        <v>381</v>
      </c>
      <c r="C124" s="108">
        <f>+C125+C126</f>
        <v>0</v>
      </c>
      <c r="D124" s="108">
        <f>+D125+D126</f>
        <v>0</v>
      </c>
      <c r="E124" s="108">
        <f>+E125+E126</f>
        <v>0</v>
      </c>
    </row>
    <row r="125" spans="1:5" ht="12.75" customHeight="1" x14ac:dyDescent="0.2">
      <c r="A125" s="13" t="s">
        <v>145</v>
      </c>
      <c r="B125" s="7" t="s">
        <v>133</v>
      </c>
      <c r="C125" s="111"/>
      <c r="D125" s="111"/>
      <c r="E125" s="111"/>
    </row>
    <row r="126" spans="1:5" ht="14.25" customHeight="1" thickBot="1" x14ac:dyDescent="0.25">
      <c r="A126" s="14" t="s">
        <v>146</v>
      </c>
      <c r="B126" s="10" t="s">
        <v>134</v>
      </c>
      <c r="C126" s="112"/>
      <c r="D126" s="112"/>
      <c r="E126" s="112"/>
    </row>
    <row r="127" spans="1:5" ht="15" customHeight="1" thickBot="1" x14ac:dyDescent="0.25">
      <c r="A127" s="18" t="s">
        <v>97</v>
      </c>
      <c r="B127" s="58" t="s">
        <v>382</v>
      </c>
      <c r="C127" s="108">
        <f>+C94+C110+C124</f>
        <v>6400</v>
      </c>
      <c r="D127" s="108">
        <f>+D94+D110+D124</f>
        <v>7143</v>
      </c>
      <c r="E127" s="108">
        <f>+E94+E110+E124</f>
        <v>8243</v>
      </c>
    </row>
    <row r="128" spans="1:5" ht="14.25" customHeight="1" thickBot="1" x14ac:dyDescent="0.25">
      <c r="A128" s="18" t="s">
        <v>98</v>
      </c>
      <c r="B128" s="58" t="s">
        <v>383</v>
      </c>
      <c r="C128" s="108">
        <f>+C129+C130+C131</f>
        <v>0</v>
      </c>
      <c r="D128" s="108">
        <f>+D129+D130+D131</f>
        <v>0</v>
      </c>
      <c r="E128" s="108">
        <f>+E129+E130+E131</f>
        <v>0</v>
      </c>
    </row>
    <row r="129" spans="1:5" ht="12.75" customHeight="1" x14ac:dyDescent="0.2">
      <c r="A129" s="13" t="s">
        <v>149</v>
      </c>
      <c r="B129" s="7" t="s">
        <v>384</v>
      </c>
      <c r="C129" s="101"/>
      <c r="D129" s="101"/>
      <c r="E129" s="101"/>
    </row>
    <row r="130" spans="1:5" ht="12.75" customHeight="1" x14ac:dyDescent="0.2">
      <c r="A130" s="13" t="s">
        <v>150</v>
      </c>
      <c r="B130" s="7" t="s">
        <v>385</v>
      </c>
      <c r="C130" s="101"/>
      <c r="D130" s="101"/>
      <c r="E130" s="101"/>
    </row>
    <row r="131" spans="1:5" ht="13.5" customHeight="1" thickBot="1" x14ac:dyDescent="0.25">
      <c r="A131" s="11" t="s">
        <v>151</v>
      </c>
      <c r="B131" s="5" t="s">
        <v>386</v>
      </c>
      <c r="C131" s="101"/>
      <c r="D131" s="101"/>
      <c r="E131" s="101"/>
    </row>
    <row r="132" spans="1:5" ht="13.5" customHeight="1" thickBot="1" x14ac:dyDescent="0.25">
      <c r="A132" s="18" t="s">
        <v>99</v>
      </c>
      <c r="B132" s="58" t="s">
        <v>443</v>
      </c>
      <c r="C132" s="108">
        <f>+C133+C134+C135+C136</f>
        <v>0</v>
      </c>
      <c r="D132" s="108">
        <f>+D133+D134+D135+D136</f>
        <v>0</v>
      </c>
      <c r="E132" s="108">
        <f>+E133+E134+E135+E136</f>
        <v>0</v>
      </c>
    </row>
    <row r="133" spans="1:5" ht="11.25" customHeight="1" x14ac:dyDescent="0.2">
      <c r="A133" s="13" t="s">
        <v>152</v>
      </c>
      <c r="B133" s="7" t="s">
        <v>387</v>
      </c>
      <c r="C133" s="101"/>
      <c r="D133" s="101"/>
      <c r="E133" s="101"/>
    </row>
    <row r="134" spans="1:5" ht="12" customHeight="1" x14ac:dyDescent="0.2">
      <c r="A134" s="13" t="s">
        <v>153</v>
      </c>
      <c r="B134" s="7" t="s">
        <v>388</v>
      </c>
      <c r="C134" s="101"/>
      <c r="D134" s="101"/>
      <c r="E134" s="101"/>
    </row>
    <row r="135" spans="1:5" ht="15" customHeight="1" x14ac:dyDescent="0.2">
      <c r="A135" s="13" t="s">
        <v>291</v>
      </c>
      <c r="B135" s="7" t="s">
        <v>389</v>
      </c>
      <c r="C135" s="101"/>
      <c r="D135" s="101"/>
      <c r="E135" s="101"/>
    </row>
    <row r="136" spans="1:5" ht="12.75" customHeight="1" thickBot="1" x14ac:dyDescent="0.25">
      <c r="A136" s="11" t="s">
        <v>292</v>
      </c>
      <c r="B136" s="5" t="s">
        <v>390</v>
      </c>
      <c r="C136" s="101"/>
      <c r="D136" s="101"/>
      <c r="E136" s="101"/>
    </row>
    <row r="137" spans="1:5" ht="12.75" customHeight="1" thickBot="1" x14ac:dyDescent="0.25">
      <c r="A137" s="18" t="s">
        <v>100</v>
      </c>
      <c r="B137" s="58" t="s">
        <v>391</v>
      </c>
      <c r="C137" s="114">
        <f>+C138+C139+C140+C141</f>
        <v>0</v>
      </c>
      <c r="D137" s="114">
        <f>+D138+D139+D140+D141</f>
        <v>0</v>
      </c>
      <c r="E137" s="114">
        <f>+E138+E139+E140+E141</f>
        <v>0</v>
      </c>
    </row>
    <row r="138" spans="1:5" ht="12" customHeight="1" x14ac:dyDescent="0.2">
      <c r="A138" s="13" t="s">
        <v>154</v>
      </c>
      <c r="B138" s="7" t="s">
        <v>392</v>
      </c>
      <c r="C138" s="101"/>
      <c r="D138" s="101"/>
      <c r="E138" s="101"/>
    </row>
    <row r="139" spans="1:5" ht="14.25" customHeight="1" x14ac:dyDescent="0.2">
      <c r="A139" s="13" t="s">
        <v>155</v>
      </c>
      <c r="B139" s="7" t="s">
        <v>402</v>
      </c>
      <c r="C139" s="101"/>
      <c r="D139" s="101"/>
      <c r="E139" s="101"/>
    </row>
    <row r="140" spans="1:5" ht="12.75" customHeight="1" x14ac:dyDescent="0.2">
      <c r="A140" s="13" t="s">
        <v>303</v>
      </c>
      <c r="B140" s="7" t="s">
        <v>393</v>
      </c>
      <c r="C140" s="101"/>
      <c r="D140" s="101"/>
      <c r="E140" s="101"/>
    </row>
    <row r="141" spans="1:5" ht="13.5" customHeight="1" thickBot="1" x14ac:dyDescent="0.25">
      <c r="A141" s="11" t="s">
        <v>304</v>
      </c>
      <c r="B141" s="5" t="s">
        <v>394</v>
      </c>
      <c r="C141" s="101"/>
      <c r="D141" s="101"/>
      <c r="E141" s="101"/>
    </row>
    <row r="142" spans="1:5" ht="13.5" customHeight="1" thickBot="1" x14ac:dyDescent="0.25">
      <c r="A142" s="18" t="s">
        <v>101</v>
      </c>
      <c r="B142" s="58" t="s">
        <v>395</v>
      </c>
      <c r="C142" s="117">
        <f>+C143+C144+C145+C146</f>
        <v>0</v>
      </c>
      <c r="D142" s="117">
        <f>+D143+D144+D145+D146</f>
        <v>0</v>
      </c>
      <c r="E142" s="117">
        <f>+E143+E144+E145+E146</f>
        <v>0</v>
      </c>
    </row>
    <row r="143" spans="1:5" ht="12" customHeight="1" x14ac:dyDescent="0.2">
      <c r="A143" s="13" t="s">
        <v>199</v>
      </c>
      <c r="B143" s="7" t="s">
        <v>396</v>
      </c>
      <c r="C143" s="101"/>
      <c r="D143" s="101"/>
      <c r="E143" s="101"/>
    </row>
    <row r="144" spans="1:5" ht="13.5" customHeight="1" x14ac:dyDescent="0.2">
      <c r="A144" s="13" t="s">
        <v>200</v>
      </c>
      <c r="B144" s="7" t="s">
        <v>397</v>
      </c>
      <c r="C144" s="101"/>
      <c r="D144" s="101"/>
      <c r="E144" s="101"/>
    </row>
    <row r="145" spans="1:6" ht="12.75" customHeight="1" x14ac:dyDescent="0.2">
      <c r="A145" s="13" t="s">
        <v>225</v>
      </c>
      <c r="B145" s="7" t="s">
        <v>398</v>
      </c>
      <c r="C145" s="101"/>
      <c r="D145" s="101"/>
      <c r="E145" s="101"/>
    </row>
    <row r="146" spans="1:6" ht="14.25" customHeight="1" thickBot="1" x14ac:dyDescent="0.25">
      <c r="A146" s="13" t="s">
        <v>306</v>
      </c>
      <c r="B146" s="7" t="s">
        <v>399</v>
      </c>
      <c r="C146" s="101"/>
      <c r="D146" s="101"/>
      <c r="E146" s="101"/>
    </row>
    <row r="147" spans="1:6" ht="15.75" customHeight="1" thickBot="1" x14ac:dyDescent="0.25">
      <c r="A147" s="18" t="s">
        <v>102</v>
      </c>
      <c r="B147" s="58" t="s">
        <v>400</v>
      </c>
      <c r="C147" s="217">
        <f>+C128+C132+C137+C142</f>
        <v>0</v>
      </c>
      <c r="D147" s="217">
        <f>+D128+D132+D137+D142</f>
        <v>0</v>
      </c>
      <c r="E147" s="217">
        <f>+E128+E132+E137+E142</f>
        <v>0</v>
      </c>
    </row>
    <row r="148" spans="1:6" ht="14.25" customHeight="1" thickBot="1" x14ac:dyDescent="0.25">
      <c r="A148" s="106" t="s">
        <v>103</v>
      </c>
      <c r="B148" s="182" t="s">
        <v>401</v>
      </c>
      <c r="C148" s="217">
        <f>+C127+C147</f>
        <v>6400</v>
      </c>
      <c r="D148" s="217">
        <f>+D127+D147</f>
        <v>7143</v>
      </c>
      <c r="E148" s="217">
        <f>+E127+E147</f>
        <v>8243</v>
      </c>
    </row>
    <row r="149" spans="1:6" ht="15.75" x14ac:dyDescent="0.25">
      <c r="A149" s="183"/>
      <c r="B149" s="183"/>
      <c r="C149" s="184"/>
      <c r="E149" s="184"/>
    </row>
    <row r="150" spans="1:6" x14ac:dyDescent="0.2">
      <c r="A150" s="510" t="s">
        <v>403</v>
      </c>
      <c r="B150" s="510"/>
      <c r="C150" s="510"/>
      <c r="D150" s="511"/>
      <c r="E150" s="510"/>
      <c r="F150" s="511"/>
    </row>
    <row r="151" spans="1:6" ht="14.25" thickBot="1" x14ac:dyDescent="0.25">
      <c r="A151" s="988" t="s">
        <v>182</v>
      </c>
      <c r="B151" s="988"/>
      <c r="C151" s="993" t="s">
        <v>224</v>
      </c>
      <c r="D151" s="993"/>
      <c r="E151" s="916" t="s">
        <v>224</v>
      </c>
    </row>
    <row r="152" spans="1:6" ht="34.5" customHeight="1" thickBot="1" x14ac:dyDescent="0.25">
      <c r="A152" s="18">
        <v>1</v>
      </c>
      <c r="B152" s="24" t="s">
        <v>404</v>
      </c>
      <c r="C152" s="108">
        <f>+C64-C127</f>
        <v>-6400</v>
      </c>
      <c r="D152" s="108">
        <f>+D64-D127</f>
        <v>-6400</v>
      </c>
      <c r="E152" s="108">
        <f>+E64-E127</f>
        <v>-7150</v>
      </c>
    </row>
    <row r="153" spans="1:6" ht="14.25" customHeight="1" thickBot="1" x14ac:dyDescent="0.25">
      <c r="A153" s="18" t="s">
        <v>95</v>
      </c>
      <c r="B153" s="24" t="s">
        <v>405</v>
      </c>
      <c r="C153" s="108">
        <f>+C87-C147</f>
        <v>6400</v>
      </c>
      <c r="D153" s="108">
        <f>+D87-D147</f>
        <v>6400</v>
      </c>
      <c r="E153" s="108">
        <f>+E87-E147</f>
        <v>7150</v>
      </c>
    </row>
    <row r="154" spans="1:6" ht="15.75" x14ac:dyDescent="0.25">
      <c r="A154" s="183"/>
      <c r="B154" s="183"/>
      <c r="C154" s="183"/>
      <c r="D154" s="183"/>
      <c r="E154" s="184"/>
    </row>
    <row r="156" spans="1:6" x14ac:dyDescent="0.2">
      <c r="A156" s="987" t="s">
        <v>846</v>
      </c>
      <c r="B156" s="987"/>
      <c r="C156" s="987"/>
      <c r="D156" s="987"/>
      <c r="E156" s="987"/>
    </row>
  </sheetData>
  <mergeCells count="10">
    <mergeCell ref="A2:E2"/>
    <mergeCell ref="A3:E3"/>
    <mergeCell ref="A4:E4"/>
    <mergeCell ref="A5:E5"/>
    <mergeCell ref="A6:B6"/>
    <mergeCell ref="A156:E156"/>
    <mergeCell ref="A90:E90"/>
    <mergeCell ref="A91:B91"/>
    <mergeCell ref="A151:B151"/>
    <mergeCell ref="C151:D151"/>
  </mergeCells>
  <pageMargins left="0" right="0" top="0.74803149606299213" bottom="0" header="0.31496062992125984" footer="0.31496062992125984"/>
  <pageSetup paperSize="9" orientation="portrait" horizontalDpi="0" verticalDpi="0" r:id="rId1"/>
  <headerFooter>
    <oddHeader>&amp;C                                                                                                                 1.3.melléklet a 12014. (I.28.) önkormányzati rendelethez*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55"/>
  <sheetViews>
    <sheetView topLeftCell="A133" zoomScale="120" zoomScaleNormal="120" zoomScaleSheetLayoutView="100" workbookViewId="0">
      <selection activeCell="A152" sqref="A152:E152"/>
    </sheetView>
  </sheetViews>
  <sheetFormatPr defaultRowHeight="15.75" x14ac:dyDescent="0.25"/>
  <cols>
    <col min="1" max="1" width="6.1640625" style="183" customWidth="1"/>
    <col min="2" max="2" width="57.83203125" style="183" customWidth="1"/>
    <col min="3" max="3" width="11.1640625" style="183" customWidth="1"/>
    <col min="4" max="4" width="11.33203125" style="183" customWidth="1"/>
    <col min="5" max="5" width="10.5" style="183" customWidth="1"/>
    <col min="6" max="16384" width="9.33203125" style="202"/>
  </cols>
  <sheetData>
    <row r="1" spans="1:5" ht="15.95" customHeight="1" x14ac:dyDescent="0.25">
      <c r="A1" s="989" t="s">
        <v>92</v>
      </c>
      <c r="B1" s="989"/>
      <c r="C1" s="989"/>
      <c r="D1" s="989"/>
      <c r="E1" s="989"/>
    </row>
    <row r="2" spans="1:5" ht="15.95" customHeight="1" thickBot="1" x14ac:dyDescent="0.3">
      <c r="A2" s="988" t="s">
        <v>180</v>
      </c>
      <c r="B2" s="988"/>
      <c r="C2" s="852"/>
      <c r="D2" s="852"/>
      <c r="E2" s="914" t="s">
        <v>224</v>
      </c>
    </row>
    <row r="3" spans="1:5" ht="38.1" customHeight="1" thickBot="1" x14ac:dyDescent="0.3">
      <c r="A3" s="21" t="s">
        <v>144</v>
      </c>
      <c r="B3" s="22" t="s">
        <v>93</v>
      </c>
      <c r="C3" s="857" t="s">
        <v>246</v>
      </c>
      <c r="D3" s="857" t="s">
        <v>817</v>
      </c>
      <c r="E3" s="29" t="s">
        <v>818</v>
      </c>
    </row>
    <row r="4" spans="1:5" s="203" customFormat="1" ht="12" customHeight="1" thickBot="1" x14ac:dyDescent="0.25">
      <c r="A4" s="197">
        <v>1</v>
      </c>
      <c r="B4" s="198">
        <v>2</v>
      </c>
      <c r="C4" s="199">
        <v>3</v>
      </c>
      <c r="D4" s="199">
        <v>4</v>
      </c>
      <c r="E4" s="199">
        <v>5</v>
      </c>
    </row>
    <row r="5" spans="1:5" s="204" customFormat="1" ht="12" customHeight="1" thickBot="1" x14ac:dyDescent="0.25">
      <c r="A5" s="18" t="s">
        <v>94</v>
      </c>
      <c r="B5" s="19" t="s">
        <v>247</v>
      </c>
      <c r="C5" s="108">
        <f>+C6+C7+C8+C9+C10+C11</f>
        <v>90910</v>
      </c>
      <c r="D5" s="108">
        <f>+D6+D7+D8+D9+D10+D11</f>
        <v>90910</v>
      </c>
      <c r="E5" s="108">
        <f>+E6+E7+E8+E9+E10+E11</f>
        <v>90910</v>
      </c>
    </row>
    <row r="6" spans="1:5" s="204" customFormat="1" ht="12" customHeight="1" x14ac:dyDescent="0.2">
      <c r="A6" s="13" t="s">
        <v>156</v>
      </c>
      <c r="B6" s="205" t="s">
        <v>248</v>
      </c>
      <c r="C6" s="111">
        <v>90910</v>
      </c>
      <c r="D6" s="111">
        <v>90910</v>
      </c>
      <c r="E6" s="111">
        <v>90910</v>
      </c>
    </row>
    <row r="7" spans="1:5" s="204" customFormat="1" ht="12" customHeight="1" x14ac:dyDescent="0.2">
      <c r="A7" s="12" t="s">
        <v>157</v>
      </c>
      <c r="B7" s="206" t="s">
        <v>249</v>
      </c>
      <c r="C7" s="110"/>
      <c r="D7" s="110"/>
      <c r="E7" s="110"/>
    </row>
    <row r="8" spans="1:5" s="204" customFormat="1" ht="12" customHeight="1" x14ac:dyDescent="0.2">
      <c r="A8" s="12" t="s">
        <v>158</v>
      </c>
      <c r="B8" s="206" t="s">
        <v>250</v>
      </c>
      <c r="C8" s="110"/>
      <c r="D8" s="110"/>
      <c r="E8" s="110"/>
    </row>
    <row r="9" spans="1:5" s="204" customFormat="1" ht="12" customHeight="1" x14ac:dyDescent="0.2">
      <c r="A9" s="12" t="s">
        <v>159</v>
      </c>
      <c r="B9" s="206" t="s">
        <v>251</v>
      </c>
      <c r="C9" s="110"/>
      <c r="D9" s="110"/>
      <c r="E9" s="110"/>
    </row>
    <row r="10" spans="1:5" s="204" customFormat="1" ht="12" customHeight="1" x14ac:dyDescent="0.2">
      <c r="A10" s="12" t="s">
        <v>176</v>
      </c>
      <c r="B10" s="206" t="s">
        <v>252</v>
      </c>
      <c r="C10" s="110"/>
      <c r="D10" s="110"/>
      <c r="E10" s="110"/>
    </row>
    <row r="11" spans="1:5" s="204" customFormat="1" ht="12" customHeight="1" thickBot="1" x14ac:dyDescent="0.25">
      <c r="A11" s="14" t="s">
        <v>160</v>
      </c>
      <c r="B11" s="207" t="s">
        <v>253</v>
      </c>
      <c r="C11" s="110"/>
      <c r="D11" s="110"/>
      <c r="E11" s="110"/>
    </row>
    <row r="12" spans="1:5" s="204" customFormat="1" ht="12" customHeight="1" thickBot="1" x14ac:dyDescent="0.25">
      <c r="A12" s="18" t="s">
        <v>95</v>
      </c>
      <c r="B12" s="103" t="s">
        <v>254</v>
      </c>
      <c r="C12" s="108">
        <f>+C13+C14+C15+C16+C17</f>
        <v>0</v>
      </c>
      <c r="D12" s="108">
        <f>+D13+D14+D15+D16+D17</f>
        <v>2398</v>
      </c>
      <c r="E12" s="108">
        <f>+E13+E14+E15+E16+E17</f>
        <v>2594</v>
      </c>
    </row>
    <row r="13" spans="1:5" s="204" customFormat="1" ht="12" customHeight="1" x14ac:dyDescent="0.2">
      <c r="A13" s="13" t="s">
        <v>162</v>
      </c>
      <c r="B13" s="205" t="s">
        <v>255</v>
      </c>
      <c r="C13" s="111"/>
      <c r="D13" s="111"/>
      <c r="E13" s="111"/>
    </row>
    <row r="14" spans="1:5" s="204" customFormat="1" ht="12" customHeight="1" x14ac:dyDescent="0.2">
      <c r="A14" s="12" t="s">
        <v>163</v>
      </c>
      <c r="B14" s="206" t="s">
        <v>256</v>
      </c>
      <c r="C14" s="110"/>
      <c r="D14" s="110"/>
      <c r="E14" s="110"/>
    </row>
    <row r="15" spans="1:5" s="204" customFormat="1" ht="12" customHeight="1" x14ac:dyDescent="0.2">
      <c r="A15" s="12" t="s">
        <v>164</v>
      </c>
      <c r="B15" s="206" t="s">
        <v>473</v>
      </c>
      <c r="C15" s="110"/>
      <c r="D15" s="110"/>
      <c r="E15" s="110"/>
    </row>
    <row r="16" spans="1:5" s="204" customFormat="1" ht="12" customHeight="1" x14ac:dyDescent="0.2">
      <c r="A16" s="12" t="s">
        <v>165</v>
      </c>
      <c r="B16" s="206" t="s">
        <v>474</v>
      </c>
      <c r="C16" s="110"/>
      <c r="D16" s="110"/>
      <c r="E16" s="110"/>
    </row>
    <row r="17" spans="1:5" s="204" customFormat="1" ht="12" customHeight="1" x14ac:dyDescent="0.2">
      <c r="A17" s="12" t="s">
        <v>166</v>
      </c>
      <c r="B17" s="206" t="s">
        <v>595</v>
      </c>
      <c r="C17" s="110"/>
      <c r="D17" s="110">
        <v>2398</v>
      </c>
      <c r="E17" s="110">
        <v>2594</v>
      </c>
    </row>
    <row r="18" spans="1:5" s="204" customFormat="1" ht="12" customHeight="1" thickBot="1" x14ac:dyDescent="0.25">
      <c r="A18" s="14" t="s">
        <v>172</v>
      </c>
      <c r="B18" s="207" t="s">
        <v>258</v>
      </c>
      <c r="C18" s="112"/>
      <c r="D18" s="112"/>
      <c r="E18" s="112"/>
    </row>
    <row r="19" spans="1:5" s="204" customFormat="1" ht="12" customHeight="1" thickBot="1" x14ac:dyDescent="0.25">
      <c r="A19" s="18" t="s">
        <v>96</v>
      </c>
      <c r="B19" s="19" t="s">
        <v>259</v>
      </c>
      <c r="C19" s="108">
        <f>+C20+C21+C22+C23+C24</f>
        <v>0</v>
      </c>
      <c r="D19" s="108">
        <f>+D20+D21+D22+D23+D24</f>
        <v>0</v>
      </c>
      <c r="E19" s="108">
        <f>+E20+E21+E22+E23+E24</f>
        <v>0</v>
      </c>
    </row>
    <row r="20" spans="1:5" s="204" customFormat="1" ht="12" customHeight="1" x14ac:dyDescent="0.2">
      <c r="A20" s="13" t="s">
        <v>145</v>
      </c>
      <c r="B20" s="205" t="s">
        <v>260</v>
      </c>
      <c r="C20" s="111"/>
      <c r="D20" s="111"/>
      <c r="E20" s="111"/>
    </row>
    <row r="21" spans="1:5" s="204" customFormat="1" ht="12" customHeight="1" x14ac:dyDescent="0.2">
      <c r="A21" s="12" t="s">
        <v>146</v>
      </c>
      <c r="B21" s="206" t="s">
        <v>261</v>
      </c>
      <c r="C21" s="110"/>
      <c r="D21" s="110"/>
      <c r="E21" s="110"/>
    </row>
    <row r="22" spans="1:5" s="204" customFormat="1" ht="12" customHeight="1" x14ac:dyDescent="0.2">
      <c r="A22" s="12" t="s">
        <v>147</v>
      </c>
      <c r="B22" s="206" t="s">
        <v>475</v>
      </c>
      <c r="C22" s="110"/>
      <c r="D22" s="110"/>
      <c r="E22" s="110"/>
    </row>
    <row r="23" spans="1:5" s="204" customFormat="1" ht="12" customHeight="1" x14ac:dyDescent="0.2">
      <c r="A23" s="12" t="s">
        <v>148</v>
      </c>
      <c r="B23" s="206" t="s">
        <v>476</v>
      </c>
      <c r="C23" s="110"/>
      <c r="D23" s="110"/>
      <c r="E23" s="110"/>
    </row>
    <row r="24" spans="1:5" s="204" customFormat="1" ht="12" customHeight="1" x14ac:dyDescent="0.2">
      <c r="A24" s="12" t="s">
        <v>189</v>
      </c>
      <c r="B24" s="206" t="s">
        <v>262</v>
      </c>
      <c r="C24" s="110"/>
      <c r="D24" s="110"/>
      <c r="E24" s="110"/>
    </row>
    <row r="25" spans="1:5" s="204" customFormat="1" ht="12" customHeight="1" thickBot="1" x14ac:dyDescent="0.25">
      <c r="A25" s="14" t="s">
        <v>190</v>
      </c>
      <c r="B25" s="207" t="s">
        <v>263</v>
      </c>
      <c r="C25" s="112"/>
      <c r="D25" s="112"/>
      <c r="E25" s="112"/>
    </row>
    <row r="26" spans="1:5" s="204" customFormat="1" ht="12" customHeight="1" thickBot="1" x14ac:dyDescent="0.25">
      <c r="A26" s="18" t="s">
        <v>191</v>
      </c>
      <c r="B26" s="19" t="s">
        <v>264</v>
      </c>
      <c r="C26" s="114">
        <f>+C27+C30+C31+C32</f>
        <v>0</v>
      </c>
      <c r="D26" s="114">
        <f>+D27+D30+D31+D32</f>
        <v>0</v>
      </c>
      <c r="E26" s="114">
        <f>+E27+E30+E31+E32</f>
        <v>0</v>
      </c>
    </row>
    <row r="27" spans="1:5" s="204" customFormat="1" ht="12" customHeight="1" x14ac:dyDescent="0.2">
      <c r="A27" s="13" t="s">
        <v>265</v>
      </c>
      <c r="B27" s="205" t="s">
        <v>271</v>
      </c>
      <c r="C27" s="200">
        <f>+C28+C29</f>
        <v>0</v>
      </c>
      <c r="D27" s="200">
        <f>+D28+D29</f>
        <v>0</v>
      </c>
      <c r="E27" s="200">
        <f>+E28+E29</f>
        <v>0</v>
      </c>
    </row>
    <row r="28" spans="1:5" s="204" customFormat="1" ht="12" customHeight="1" x14ac:dyDescent="0.2">
      <c r="A28" s="12" t="s">
        <v>266</v>
      </c>
      <c r="B28" s="206" t="s">
        <v>272</v>
      </c>
      <c r="C28" s="110"/>
      <c r="D28" s="110"/>
      <c r="E28" s="110"/>
    </row>
    <row r="29" spans="1:5" s="204" customFormat="1" ht="12" customHeight="1" x14ac:dyDescent="0.2">
      <c r="A29" s="12" t="s">
        <v>267</v>
      </c>
      <c r="B29" s="206" t="s">
        <v>273</v>
      </c>
      <c r="C29" s="110"/>
      <c r="D29" s="110"/>
      <c r="E29" s="110"/>
    </row>
    <row r="30" spans="1:5" s="204" customFormat="1" ht="12" customHeight="1" x14ac:dyDescent="0.2">
      <c r="A30" s="12" t="s">
        <v>268</v>
      </c>
      <c r="B30" s="206" t="s">
        <v>274</v>
      </c>
      <c r="C30" s="110"/>
      <c r="D30" s="110"/>
      <c r="E30" s="110"/>
    </row>
    <row r="31" spans="1:5" s="204" customFormat="1" ht="12" customHeight="1" x14ac:dyDescent="0.2">
      <c r="A31" s="12" t="s">
        <v>269</v>
      </c>
      <c r="B31" s="206" t="s">
        <v>275</v>
      </c>
      <c r="C31" s="110"/>
      <c r="D31" s="110"/>
      <c r="E31" s="110"/>
    </row>
    <row r="32" spans="1:5" s="204" customFormat="1" ht="12" customHeight="1" thickBot="1" x14ac:dyDescent="0.25">
      <c r="A32" s="14" t="s">
        <v>270</v>
      </c>
      <c r="B32" s="207" t="s">
        <v>276</v>
      </c>
      <c r="C32" s="112"/>
      <c r="D32" s="112"/>
      <c r="E32" s="112"/>
    </row>
    <row r="33" spans="1:5" s="204" customFormat="1" ht="12" customHeight="1" thickBot="1" x14ac:dyDescent="0.25">
      <c r="A33" s="18" t="s">
        <v>98</v>
      </c>
      <c r="B33" s="19" t="s">
        <v>277</v>
      </c>
      <c r="C33" s="108">
        <f>SUM(C34:C43)</f>
        <v>0</v>
      </c>
      <c r="D33" s="108">
        <f>SUM(D34:D43)</f>
        <v>0</v>
      </c>
      <c r="E33" s="108"/>
    </row>
    <row r="34" spans="1:5" s="204" customFormat="1" ht="12" customHeight="1" x14ac:dyDescent="0.2">
      <c r="A34" s="13" t="s">
        <v>149</v>
      </c>
      <c r="B34" s="205" t="s">
        <v>280</v>
      </c>
      <c r="C34" s="111"/>
      <c r="D34" s="111"/>
      <c r="E34" s="111"/>
    </row>
    <row r="35" spans="1:5" s="204" customFormat="1" ht="12" customHeight="1" x14ac:dyDescent="0.2">
      <c r="A35" s="12" t="s">
        <v>150</v>
      </c>
      <c r="B35" s="206" t="s">
        <v>281</v>
      </c>
      <c r="C35" s="110"/>
      <c r="D35" s="110"/>
      <c r="E35" s="110"/>
    </row>
    <row r="36" spans="1:5" s="204" customFormat="1" ht="12" customHeight="1" x14ac:dyDescent="0.2">
      <c r="A36" s="12" t="s">
        <v>151</v>
      </c>
      <c r="B36" s="206" t="s">
        <v>282</v>
      </c>
      <c r="C36" s="110"/>
      <c r="D36" s="110"/>
      <c r="E36" s="110"/>
    </row>
    <row r="37" spans="1:5" s="204" customFormat="1" ht="12" customHeight="1" x14ac:dyDescent="0.2">
      <c r="A37" s="12" t="s">
        <v>193</v>
      </c>
      <c r="B37" s="206" t="s">
        <v>283</v>
      </c>
      <c r="C37" s="110"/>
      <c r="D37" s="110"/>
      <c r="E37" s="110"/>
    </row>
    <row r="38" spans="1:5" s="204" customFormat="1" ht="12" customHeight="1" x14ac:dyDescent="0.2">
      <c r="A38" s="12" t="s">
        <v>194</v>
      </c>
      <c r="B38" s="206" t="s">
        <v>284</v>
      </c>
      <c r="C38" s="110"/>
      <c r="D38" s="110"/>
      <c r="E38" s="110"/>
    </row>
    <row r="39" spans="1:5" s="204" customFormat="1" ht="12" customHeight="1" x14ac:dyDescent="0.2">
      <c r="A39" s="12" t="s">
        <v>195</v>
      </c>
      <c r="B39" s="206" t="s">
        <v>285</v>
      </c>
      <c r="C39" s="110"/>
      <c r="D39" s="110"/>
      <c r="E39" s="110"/>
    </row>
    <row r="40" spans="1:5" s="204" customFormat="1" ht="12" customHeight="1" x14ac:dyDescent="0.2">
      <c r="A40" s="12" t="s">
        <v>196</v>
      </c>
      <c r="B40" s="206" t="s">
        <v>286</v>
      </c>
      <c r="C40" s="110"/>
      <c r="D40" s="110"/>
      <c r="E40" s="110"/>
    </row>
    <row r="41" spans="1:5" s="204" customFormat="1" ht="12" customHeight="1" x14ac:dyDescent="0.2">
      <c r="A41" s="12" t="s">
        <v>197</v>
      </c>
      <c r="B41" s="206" t="s">
        <v>287</v>
      </c>
      <c r="C41" s="110"/>
      <c r="D41" s="110"/>
      <c r="E41" s="110"/>
    </row>
    <row r="42" spans="1:5" s="204" customFormat="1" ht="12" customHeight="1" x14ac:dyDescent="0.2">
      <c r="A42" s="12" t="s">
        <v>278</v>
      </c>
      <c r="B42" s="206" t="s">
        <v>288</v>
      </c>
      <c r="C42" s="113"/>
      <c r="D42" s="113"/>
      <c r="E42" s="113"/>
    </row>
    <row r="43" spans="1:5" s="204" customFormat="1" ht="12" customHeight="1" thickBot="1" x14ac:dyDescent="0.25">
      <c r="A43" s="14" t="s">
        <v>279</v>
      </c>
      <c r="B43" s="207" t="s">
        <v>289</v>
      </c>
      <c r="C43" s="194"/>
      <c r="D43" s="194"/>
      <c r="E43" s="194"/>
    </row>
    <row r="44" spans="1:5" s="204" customFormat="1" ht="12" customHeight="1" thickBot="1" x14ac:dyDescent="0.25">
      <c r="A44" s="18" t="s">
        <v>99</v>
      </c>
      <c r="B44" s="19" t="s">
        <v>290</v>
      </c>
      <c r="C44" s="108">
        <f>SUM(C45:C49)</f>
        <v>0</v>
      </c>
      <c r="D44" s="108">
        <f>SUM(D45:D49)</f>
        <v>0</v>
      </c>
      <c r="E44" s="108">
        <f>SUM(E45:E49)</f>
        <v>0</v>
      </c>
    </row>
    <row r="45" spans="1:5" s="204" customFormat="1" ht="12" customHeight="1" x14ac:dyDescent="0.2">
      <c r="A45" s="13" t="s">
        <v>152</v>
      </c>
      <c r="B45" s="205" t="s">
        <v>294</v>
      </c>
      <c r="C45" s="251"/>
      <c r="D45" s="251"/>
      <c r="E45" s="251"/>
    </row>
    <row r="46" spans="1:5" s="204" customFormat="1" ht="12" customHeight="1" x14ac:dyDescent="0.2">
      <c r="A46" s="12" t="s">
        <v>153</v>
      </c>
      <c r="B46" s="206" t="s">
        <v>295</v>
      </c>
      <c r="C46" s="113"/>
      <c r="D46" s="113"/>
      <c r="E46" s="113"/>
    </row>
    <row r="47" spans="1:5" s="204" customFormat="1" ht="12" customHeight="1" x14ac:dyDescent="0.2">
      <c r="A47" s="12" t="s">
        <v>291</v>
      </c>
      <c r="B47" s="206" t="s">
        <v>296</v>
      </c>
      <c r="C47" s="113"/>
      <c r="D47" s="113"/>
      <c r="E47" s="113"/>
    </row>
    <row r="48" spans="1:5" s="204" customFormat="1" ht="12" customHeight="1" x14ac:dyDescent="0.2">
      <c r="A48" s="12" t="s">
        <v>292</v>
      </c>
      <c r="B48" s="206" t="s">
        <v>297</v>
      </c>
      <c r="C48" s="113"/>
      <c r="D48" s="113"/>
      <c r="E48" s="113"/>
    </row>
    <row r="49" spans="1:5" s="204" customFormat="1" ht="12" customHeight="1" thickBot="1" x14ac:dyDescent="0.25">
      <c r="A49" s="14" t="s">
        <v>293</v>
      </c>
      <c r="B49" s="207" t="s">
        <v>298</v>
      </c>
      <c r="C49" s="194"/>
      <c r="D49" s="194"/>
      <c r="E49" s="194"/>
    </row>
    <row r="50" spans="1:5" s="204" customFormat="1" ht="12" customHeight="1" thickBot="1" x14ac:dyDescent="0.25">
      <c r="A50" s="18" t="s">
        <v>198</v>
      </c>
      <c r="B50" s="19" t="s">
        <v>299</v>
      </c>
      <c r="C50" s="108">
        <f>SUM(C51:C53)</f>
        <v>0</v>
      </c>
      <c r="D50" s="108">
        <f>SUM(D51:D53)</f>
        <v>0</v>
      </c>
      <c r="E50" s="108">
        <f>SUM(E51:E53)</f>
        <v>0</v>
      </c>
    </row>
    <row r="51" spans="1:5" s="204" customFormat="1" ht="12" customHeight="1" x14ac:dyDescent="0.2">
      <c r="A51" s="13" t="s">
        <v>154</v>
      </c>
      <c r="B51" s="205" t="s">
        <v>300</v>
      </c>
      <c r="C51" s="111"/>
      <c r="D51" s="111"/>
      <c r="E51" s="111"/>
    </row>
    <row r="52" spans="1:5" s="204" customFormat="1" ht="12" customHeight="1" x14ac:dyDescent="0.2">
      <c r="A52" s="12" t="s">
        <v>155</v>
      </c>
      <c r="B52" s="206" t="s">
        <v>477</v>
      </c>
      <c r="C52" s="110"/>
      <c r="D52" s="110"/>
      <c r="E52" s="110"/>
    </row>
    <row r="53" spans="1:5" s="204" customFormat="1" ht="12" customHeight="1" x14ac:dyDescent="0.2">
      <c r="A53" s="12" t="s">
        <v>303</v>
      </c>
      <c r="B53" s="206" t="s">
        <v>301</v>
      </c>
      <c r="C53" s="110"/>
      <c r="D53" s="110"/>
      <c r="E53" s="110"/>
    </row>
    <row r="54" spans="1:5" s="204" customFormat="1" ht="12" customHeight="1" thickBot="1" x14ac:dyDescent="0.25">
      <c r="A54" s="14" t="s">
        <v>304</v>
      </c>
      <c r="B54" s="207" t="s">
        <v>302</v>
      </c>
      <c r="C54" s="112"/>
      <c r="D54" s="112"/>
      <c r="E54" s="112"/>
    </row>
    <row r="55" spans="1:5" s="204" customFormat="1" ht="12" customHeight="1" thickBot="1" x14ac:dyDescent="0.25">
      <c r="A55" s="18" t="s">
        <v>101</v>
      </c>
      <c r="B55" s="103" t="s">
        <v>305</v>
      </c>
      <c r="C55" s="108">
        <f>SUM(C56:C58)</f>
        <v>0</v>
      </c>
      <c r="D55" s="108">
        <f>SUM(D56:D58)</f>
        <v>0</v>
      </c>
      <c r="E55" s="108">
        <f>SUM(E56:E58)</f>
        <v>0</v>
      </c>
    </row>
    <row r="56" spans="1:5" s="204" customFormat="1" ht="12" customHeight="1" x14ac:dyDescent="0.2">
      <c r="A56" s="13" t="s">
        <v>199</v>
      </c>
      <c r="B56" s="205" t="s">
        <v>307</v>
      </c>
      <c r="C56" s="113"/>
      <c r="D56" s="113"/>
      <c r="E56" s="113"/>
    </row>
    <row r="57" spans="1:5" s="204" customFormat="1" ht="12" customHeight="1" x14ac:dyDescent="0.2">
      <c r="A57" s="12" t="s">
        <v>200</v>
      </c>
      <c r="B57" s="206" t="s">
        <v>478</v>
      </c>
      <c r="C57" s="113"/>
      <c r="D57" s="113"/>
      <c r="E57" s="113"/>
    </row>
    <row r="58" spans="1:5" s="204" customFormat="1" ht="12" customHeight="1" x14ac:dyDescent="0.2">
      <c r="A58" s="12" t="s">
        <v>225</v>
      </c>
      <c r="B58" s="206" t="s">
        <v>308</v>
      </c>
      <c r="C58" s="113"/>
      <c r="D58" s="113"/>
      <c r="E58" s="113"/>
    </row>
    <row r="59" spans="1:5" s="204" customFormat="1" ht="12" customHeight="1" thickBot="1" x14ac:dyDescent="0.25">
      <c r="A59" s="14" t="s">
        <v>306</v>
      </c>
      <c r="B59" s="207" t="s">
        <v>309</v>
      </c>
      <c r="C59" s="113"/>
      <c r="D59" s="113"/>
      <c r="E59" s="113"/>
    </row>
    <row r="60" spans="1:5" s="204" customFormat="1" ht="12" customHeight="1" thickBot="1" x14ac:dyDescent="0.25">
      <c r="A60" s="18" t="s">
        <v>102</v>
      </c>
      <c r="B60" s="19" t="s">
        <v>310</v>
      </c>
      <c r="C60" s="114">
        <f>+C5+C12+C19+C26+C33+C44+C50+C55</f>
        <v>90910</v>
      </c>
      <c r="D60" s="114">
        <f>+D5+D12+D19+D26+D33+D44+D50+D55</f>
        <v>93308</v>
      </c>
      <c r="E60" s="114">
        <f>+E5+E12+E19+E26+E33+E44+E50+E55</f>
        <v>93504</v>
      </c>
    </row>
    <row r="61" spans="1:5" s="204" customFormat="1" ht="12" customHeight="1" thickBot="1" x14ac:dyDescent="0.25">
      <c r="A61" s="208" t="s">
        <v>311</v>
      </c>
      <c r="B61" s="103" t="s">
        <v>312</v>
      </c>
      <c r="C61" s="108">
        <f>SUM(C62:C64)</f>
        <v>0</v>
      </c>
      <c r="D61" s="108">
        <f>SUM(D62:D64)</f>
        <v>0</v>
      </c>
      <c r="E61" s="108">
        <f>SUM(E62:E64)</f>
        <v>0</v>
      </c>
    </row>
    <row r="62" spans="1:5" s="204" customFormat="1" ht="12" customHeight="1" x14ac:dyDescent="0.2">
      <c r="A62" s="13" t="s">
        <v>345</v>
      </c>
      <c r="B62" s="205" t="s">
        <v>313</v>
      </c>
      <c r="C62" s="113"/>
      <c r="D62" s="113"/>
      <c r="E62" s="113"/>
    </row>
    <row r="63" spans="1:5" s="204" customFormat="1" ht="12" customHeight="1" x14ac:dyDescent="0.2">
      <c r="A63" s="12" t="s">
        <v>354</v>
      </c>
      <c r="B63" s="206" t="s">
        <v>314</v>
      </c>
      <c r="C63" s="113"/>
      <c r="D63" s="113"/>
      <c r="E63" s="113"/>
    </row>
    <row r="64" spans="1:5" s="204" customFormat="1" ht="12" customHeight="1" thickBot="1" x14ac:dyDescent="0.25">
      <c r="A64" s="14" t="s">
        <v>355</v>
      </c>
      <c r="B64" s="209" t="s">
        <v>315</v>
      </c>
      <c r="C64" s="113"/>
      <c r="D64" s="113"/>
      <c r="E64" s="113"/>
    </row>
    <row r="65" spans="1:5" s="204" customFormat="1" ht="12" customHeight="1" thickBot="1" x14ac:dyDescent="0.25">
      <c r="A65" s="208" t="s">
        <v>316</v>
      </c>
      <c r="B65" s="103" t="s">
        <v>317</v>
      </c>
      <c r="C65" s="108">
        <f>SUM(C66:C69)</f>
        <v>0</v>
      </c>
      <c r="D65" s="108">
        <f>SUM(D66:D69)</f>
        <v>0</v>
      </c>
      <c r="E65" s="108">
        <f>SUM(E66:E69)</f>
        <v>0</v>
      </c>
    </row>
    <row r="66" spans="1:5" s="204" customFormat="1" ht="12" customHeight="1" x14ac:dyDescent="0.2">
      <c r="A66" s="13" t="s">
        <v>177</v>
      </c>
      <c r="B66" s="205" t="s">
        <v>318</v>
      </c>
      <c r="C66" s="113"/>
      <c r="D66" s="113"/>
      <c r="E66" s="113"/>
    </row>
    <row r="67" spans="1:5" s="204" customFormat="1" ht="12" customHeight="1" x14ac:dyDescent="0.2">
      <c r="A67" s="12" t="s">
        <v>178</v>
      </c>
      <c r="B67" s="206" t="s">
        <v>319</v>
      </c>
      <c r="C67" s="113"/>
      <c r="D67" s="113"/>
      <c r="E67" s="113"/>
    </row>
    <row r="68" spans="1:5" s="204" customFormat="1" ht="12" customHeight="1" x14ac:dyDescent="0.2">
      <c r="A68" s="12" t="s">
        <v>346</v>
      </c>
      <c r="B68" s="206" t="s">
        <v>320</v>
      </c>
      <c r="C68" s="113"/>
      <c r="D68" s="113"/>
      <c r="E68" s="113"/>
    </row>
    <row r="69" spans="1:5" s="204" customFormat="1" ht="12" customHeight="1" thickBot="1" x14ac:dyDescent="0.25">
      <c r="A69" s="14" t="s">
        <v>347</v>
      </c>
      <c r="B69" s="207" t="s">
        <v>321</v>
      </c>
      <c r="C69" s="113"/>
      <c r="D69" s="113"/>
      <c r="E69" s="113"/>
    </row>
    <row r="70" spans="1:5" s="204" customFormat="1" ht="12" customHeight="1" thickBot="1" x14ac:dyDescent="0.25">
      <c r="A70" s="208" t="s">
        <v>322</v>
      </c>
      <c r="B70" s="103" t="s">
        <v>323</v>
      </c>
      <c r="C70" s="108">
        <f>SUM(C71:C72)</f>
        <v>0</v>
      </c>
      <c r="D70" s="108">
        <f>SUM(D71:D72)</f>
        <v>0</v>
      </c>
      <c r="E70" s="108">
        <f>SUM(E71:E72)</f>
        <v>2967</v>
      </c>
    </row>
    <row r="71" spans="1:5" s="204" customFormat="1" ht="12" customHeight="1" x14ac:dyDescent="0.2">
      <c r="A71" s="13" t="s">
        <v>348</v>
      </c>
      <c r="B71" s="205" t="s">
        <v>324</v>
      </c>
      <c r="C71" s="113"/>
      <c r="D71" s="113"/>
      <c r="E71" s="113">
        <v>2967</v>
      </c>
    </row>
    <row r="72" spans="1:5" s="204" customFormat="1" ht="12" customHeight="1" thickBot="1" x14ac:dyDescent="0.25">
      <c r="A72" s="14" t="s">
        <v>349</v>
      </c>
      <c r="B72" s="207" t="s">
        <v>325</v>
      </c>
      <c r="C72" s="113"/>
      <c r="D72" s="113"/>
      <c r="E72" s="113"/>
    </row>
    <row r="73" spans="1:5" s="204" customFormat="1" ht="12" customHeight="1" thickBot="1" x14ac:dyDescent="0.25">
      <c r="A73" s="208" t="s">
        <v>326</v>
      </c>
      <c r="B73" s="103" t="s">
        <v>327</v>
      </c>
      <c r="C73" s="108">
        <f>SUM(C74:C76)</f>
        <v>0</v>
      </c>
      <c r="D73" s="108">
        <f>SUM(D74:D76)</f>
        <v>0</v>
      </c>
      <c r="E73" s="108">
        <f>SUM(E74:E76)</f>
        <v>0</v>
      </c>
    </row>
    <row r="74" spans="1:5" s="204" customFormat="1" ht="12" customHeight="1" x14ac:dyDescent="0.2">
      <c r="A74" s="13" t="s">
        <v>350</v>
      </c>
      <c r="B74" s="205" t="s">
        <v>328</v>
      </c>
      <c r="C74" s="113"/>
      <c r="D74" s="113"/>
      <c r="E74" s="113"/>
    </row>
    <row r="75" spans="1:5" s="204" customFormat="1" ht="12" customHeight="1" x14ac:dyDescent="0.2">
      <c r="A75" s="12" t="s">
        <v>351</v>
      </c>
      <c r="B75" s="206" t="s">
        <v>329</v>
      </c>
      <c r="C75" s="113"/>
      <c r="D75" s="113"/>
      <c r="E75" s="113"/>
    </row>
    <row r="76" spans="1:5" s="204" customFormat="1" ht="12" customHeight="1" thickBot="1" x14ac:dyDescent="0.25">
      <c r="A76" s="14" t="s">
        <v>352</v>
      </c>
      <c r="B76" s="207" t="s">
        <v>330</v>
      </c>
      <c r="C76" s="113"/>
      <c r="D76" s="113"/>
      <c r="E76" s="113"/>
    </row>
    <row r="77" spans="1:5" s="204" customFormat="1" ht="12" customHeight="1" thickBot="1" x14ac:dyDescent="0.25">
      <c r="A77" s="208" t="s">
        <v>331</v>
      </c>
      <c r="B77" s="103" t="s">
        <v>353</v>
      </c>
      <c r="C77" s="108">
        <f>SUM(C78:C81)</f>
        <v>0</v>
      </c>
      <c r="D77" s="108">
        <f>SUM(D78:D81)</f>
        <v>0</v>
      </c>
      <c r="E77" s="108">
        <f>SUM(E78:E81)</f>
        <v>0</v>
      </c>
    </row>
    <row r="78" spans="1:5" s="204" customFormat="1" ht="12" customHeight="1" x14ac:dyDescent="0.2">
      <c r="A78" s="210" t="s">
        <v>332</v>
      </c>
      <c r="B78" s="205" t="s">
        <v>333</v>
      </c>
      <c r="C78" s="113"/>
      <c r="D78" s="113"/>
      <c r="E78" s="113"/>
    </row>
    <row r="79" spans="1:5" s="204" customFormat="1" ht="12" customHeight="1" x14ac:dyDescent="0.2">
      <c r="A79" s="211" t="s">
        <v>334</v>
      </c>
      <c r="B79" s="206" t="s">
        <v>335</v>
      </c>
      <c r="C79" s="113"/>
      <c r="D79" s="113"/>
      <c r="E79" s="113"/>
    </row>
    <row r="80" spans="1:5" s="204" customFormat="1" ht="12" customHeight="1" x14ac:dyDescent="0.2">
      <c r="A80" s="211" t="s">
        <v>336</v>
      </c>
      <c r="B80" s="206" t="s">
        <v>337</v>
      </c>
      <c r="C80" s="113"/>
      <c r="D80" s="113"/>
      <c r="E80" s="113"/>
    </row>
    <row r="81" spans="1:5" s="204" customFormat="1" ht="12" customHeight="1" thickBot="1" x14ac:dyDescent="0.25">
      <c r="A81" s="212" t="s">
        <v>338</v>
      </c>
      <c r="B81" s="207" t="s">
        <v>339</v>
      </c>
      <c r="C81" s="113"/>
      <c r="D81" s="113"/>
      <c r="E81" s="113"/>
    </row>
    <row r="82" spans="1:5" s="204" customFormat="1" ht="13.5" customHeight="1" thickBot="1" x14ac:dyDescent="0.25">
      <c r="A82" s="208" t="s">
        <v>340</v>
      </c>
      <c r="B82" s="103" t="s">
        <v>341</v>
      </c>
      <c r="C82" s="252"/>
      <c r="D82" s="252"/>
      <c r="E82" s="252"/>
    </row>
    <row r="83" spans="1:5" s="204" customFormat="1" ht="15.75" customHeight="1" thickBot="1" x14ac:dyDescent="0.25">
      <c r="A83" s="208" t="s">
        <v>342</v>
      </c>
      <c r="B83" s="213" t="s">
        <v>343</v>
      </c>
      <c r="C83" s="114">
        <f>+C61+C65+C70+C73+C77+C82</f>
        <v>0</v>
      </c>
      <c r="D83" s="114">
        <f>+D61+D65+D70+D73+D77+D82</f>
        <v>0</v>
      </c>
      <c r="E83" s="114">
        <f>+E61+E65+E70+E73+E77+E82</f>
        <v>2967</v>
      </c>
    </row>
    <row r="84" spans="1:5" s="204" customFormat="1" ht="26.25" customHeight="1" thickBot="1" x14ac:dyDescent="0.25">
      <c r="A84" s="214" t="s">
        <v>356</v>
      </c>
      <c r="B84" s="215" t="s">
        <v>344</v>
      </c>
      <c r="C84" s="114">
        <f>+C60+C83</f>
        <v>90910</v>
      </c>
      <c r="D84" s="114">
        <f>+D60+D83</f>
        <v>93308</v>
      </c>
      <c r="E84" s="114">
        <f>+E60+E83</f>
        <v>96471</v>
      </c>
    </row>
    <row r="85" spans="1:5" s="204" customFormat="1" ht="83.25" customHeight="1" x14ac:dyDescent="0.2">
      <c r="A85" s="987"/>
      <c r="B85" s="987"/>
      <c r="C85" s="987"/>
      <c r="D85" s="987"/>
      <c r="E85" s="987"/>
    </row>
    <row r="86" spans="1:5" ht="16.5" customHeight="1" x14ac:dyDescent="0.25">
      <c r="A86" s="989" t="s">
        <v>122</v>
      </c>
      <c r="B86" s="989"/>
      <c r="C86" s="989"/>
      <c r="D86" s="989"/>
      <c r="E86" s="989"/>
    </row>
    <row r="87" spans="1:5" s="216" customFormat="1" ht="16.5" customHeight="1" thickBot="1" x14ac:dyDescent="0.3">
      <c r="A87" s="990" t="s">
        <v>181</v>
      </c>
      <c r="B87" s="990"/>
      <c r="C87" s="495"/>
      <c r="D87" s="495"/>
      <c r="E87" s="917" t="s">
        <v>224</v>
      </c>
    </row>
    <row r="88" spans="1:5" ht="38.1" customHeight="1" thickBot="1" x14ac:dyDescent="0.3">
      <c r="A88" s="21" t="s">
        <v>144</v>
      </c>
      <c r="B88" s="22" t="s">
        <v>123</v>
      </c>
      <c r="C88" s="857" t="s">
        <v>246</v>
      </c>
      <c r="D88" s="22" t="s">
        <v>815</v>
      </c>
      <c r="E88" s="873" t="s">
        <v>816</v>
      </c>
    </row>
    <row r="89" spans="1:5" s="203" customFormat="1" ht="12" customHeight="1" thickBot="1" x14ac:dyDescent="0.25">
      <c r="A89" s="26">
        <v>1</v>
      </c>
      <c r="B89" s="27">
        <v>2</v>
      </c>
      <c r="C89" s="478">
        <v>3</v>
      </c>
      <c r="D89" s="27">
        <v>4</v>
      </c>
      <c r="E89" s="874">
        <v>5</v>
      </c>
    </row>
    <row r="90" spans="1:5" ht="12" customHeight="1" thickBot="1" x14ac:dyDescent="0.3">
      <c r="A90" s="20" t="s">
        <v>94</v>
      </c>
      <c r="B90" s="25" t="s">
        <v>359</v>
      </c>
      <c r="C90" s="479">
        <v>90910</v>
      </c>
      <c r="D90" s="875">
        <f>SUM(D91:D95)</f>
        <v>93949</v>
      </c>
      <c r="E90" s="938">
        <f>SUM(E91:E95)</f>
        <v>94134</v>
      </c>
    </row>
    <row r="91" spans="1:5" ht="12" customHeight="1" x14ac:dyDescent="0.25">
      <c r="A91" s="15" t="s">
        <v>156</v>
      </c>
      <c r="B91" s="8" t="s">
        <v>124</v>
      </c>
      <c r="C91" s="512">
        <v>60085</v>
      </c>
      <c r="D91" s="512">
        <v>62246</v>
      </c>
      <c r="E91" s="920">
        <v>62468</v>
      </c>
    </row>
    <row r="92" spans="1:5" ht="12" customHeight="1" x14ac:dyDescent="0.25">
      <c r="A92" s="12" t="s">
        <v>157</v>
      </c>
      <c r="B92" s="6" t="s">
        <v>201</v>
      </c>
      <c r="C92" s="513">
        <v>16245</v>
      </c>
      <c r="D92" s="513">
        <v>16903</v>
      </c>
      <c r="E92" s="101">
        <v>16963</v>
      </c>
    </row>
    <row r="93" spans="1:5" ht="12" customHeight="1" x14ac:dyDescent="0.25">
      <c r="A93" s="12" t="s">
        <v>158</v>
      </c>
      <c r="B93" s="6" t="s">
        <v>175</v>
      </c>
      <c r="C93" s="513">
        <v>14580</v>
      </c>
      <c r="D93" s="513">
        <v>14800</v>
      </c>
      <c r="E93" s="102">
        <v>14703</v>
      </c>
    </row>
    <row r="94" spans="1:5" ht="12" customHeight="1" x14ac:dyDescent="0.25">
      <c r="A94" s="12" t="s">
        <v>159</v>
      </c>
      <c r="B94" s="9" t="s">
        <v>202</v>
      </c>
      <c r="C94" s="6"/>
      <c r="D94" s="856"/>
      <c r="E94" s="921"/>
    </row>
    <row r="95" spans="1:5" ht="12" customHeight="1" x14ac:dyDescent="0.25">
      <c r="A95" s="12" t="s">
        <v>167</v>
      </c>
      <c r="B95" s="17" t="s">
        <v>203</v>
      </c>
      <c r="C95" s="6"/>
      <c r="D95" s="856"/>
      <c r="E95" s="921"/>
    </row>
    <row r="96" spans="1:5" ht="12" customHeight="1" x14ac:dyDescent="0.25">
      <c r="A96" s="12" t="s">
        <v>160</v>
      </c>
      <c r="B96" s="6" t="s">
        <v>360</v>
      </c>
      <c r="C96" s="480"/>
      <c r="D96" s="856"/>
      <c r="E96" s="922"/>
    </row>
    <row r="97" spans="1:5" ht="12" customHeight="1" x14ac:dyDescent="0.25">
      <c r="A97" s="12" t="s">
        <v>161</v>
      </c>
      <c r="B97" s="62" t="s">
        <v>361</v>
      </c>
      <c r="C97" s="481"/>
      <c r="D97" s="856"/>
      <c r="E97" s="923"/>
    </row>
    <row r="98" spans="1:5" ht="12" customHeight="1" x14ac:dyDescent="0.25">
      <c r="A98" s="12" t="s">
        <v>168</v>
      </c>
      <c r="B98" s="63" t="s">
        <v>362</v>
      </c>
      <c r="C98" s="482"/>
      <c r="D98" s="856"/>
      <c r="E98" s="924"/>
    </row>
    <row r="99" spans="1:5" ht="12" customHeight="1" x14ac:dyDescent="0.25">
      <c r="A99" s="12" t="s">
        <v>169</v>
      </c>
      <c r="B99" s="63" t="s">
        <v>363</v>
      </c>
      <c r="C99" s="482"/>
      <c r="D99" s="856"/>
      <c r="E99" s="924"/>
    </row>
    <row r="100" spans="1:5" ht="12" customHeight="1" x14ac:dyDescent="0.25">
      <c r="A100" s="12" t="s">
        <v>170</v>
      </c>
      <c r="B100" s="62" t="s">
        <v>364</v>
      </c>
      <c r="C100" s="481"/>
      <c r="D100" s="856"/>
      <c r="E100" s="923"/>
    </row>
    <row r="101" spans="1:5" ht="12" customHeight="1" x14ac:dyDescent="0.25">
      <c r="A101" s="12" t="s">
        <v>171</v>
      </c>
      <c r="B101" s="62" t="s">
        <v>365</v>
      </c>
      <c r="C101" s="481"/>
      <c r="D101" s="856"/>
      <c r="E101" s="923"/>
    </row>
    <row r="102" spans="1:5" ht="12" customHeight="1" x14ac:dyDescent="0.25">
      <c r="A102" s="12" t="s">
        <v>173</v>
      </c>
      <c r="B102" s="63" t="s">
        <v>366</v>
      </c>
      <c r="C102" s="482"/>
      <c r="D102" s="856"/>
      <c r="E102" s="924"/>
    </row>
    <row r="103" spans="1:5" ht="12" customHeight="1" x14ac:dyDescent="0.25">
      <c r="A103" s="11" t="s">
        <v>204</v>
      </c>
      <c r="B103" s="64" t="s">
        <v>367</v>
      </c>
      <c r="C103" s="482"/>
      <c r="D103" s="856"/>
      <c r="E103" s="924"/>
    </row>
    <row r="104" spans="1:5" ht="12" customHeight="1" x14ac:dyDescent="0.25">
      <c r="A104" s="12" t="s">
        <v>357</v>
      </c>
      <c r="B104" s="64" t="s">
        <v>368</v>
      </c>
      <c r="C104" s="482"/>
      <c r="D104" s="856"/>
      <c r="E104" s="924"/>
    </row>
    <row r="105" spans="1:5" ht="12" customHeight="1" thickBot="1" x14ac:dyDescent="0.3">
      <c r="A105" s="16" t="s">
        <v>358</v>
      </c>
      <c r="B105" s="65" t="s">
        <v>369</v>
      </c>
      <c r="C105" s="483"/>
      <c r="D105" s="866"/>
      <c r="E105" s="925"/>
    </row>
    <row r="106" spans="1:5" ht="12" customHeight="1" thickBot="1" x14ac:dyDescent="0.3">
      <c r="A106" s="18" t="s">
        <v>95</v>
      </c>
      <c r="B106" s="24" t="s">
        <v>370</v>
      </c>
      <c r="C106" s="484"/>
      <c r="D106" s="855">
        <f>+D107+D109+D111</f>
        <v>0</v>
      </c>
      <c r="E106" s="28">
        <v>217</v>
      </c>
    </row>
    <row r="107" spans="1:5" ht="12" customHeight="1" x14ac:dyDescent="0.25">
      <c r="A107" s="13" t="s">
        <v>162</v>
      </c>
      <c r="B107" s="6" t="s">
        <v>223</v>
      </c>
      <c r="C107" s="485"/>
      <c r="D107" s="854"/>
      <c r="E107" s="926">
        <v>217</v>
      </c>
    </row>
    <row r="108" spans="1:5" ht="12" customHeight="1" x14ac:dyDescent="0.25">
      <c r="A108" s="13" t="s">
        <v>163</v>
      </c>
      <c r="B108" s="10" t="s">
        <v>374</v>
      </c>
      <c r="C108" s="486"/>
      <c r="D108" s="854"/>
      <c r="E108" s="927"/>
    </row>
    <row r="109" spans="1:5" ht="12" customHeight="1" x14ac:dyDescent="0.25">
      <c r="A109" s="13" t="s">
        <v>164</v>
      </c>
      <c r="B109" s="10" t="s">
        <v>205</v>
      </c>
      <c r="C109" s="10"/>
      <c r="D109" s="867"/>
      <c r="E109" s="922"/>
    </row>
    <row r="110" spans="1:5" ht="12" customHeight="1" x14ac:dyDescent="0.25">
      <c r="A110" s="13" t="s">
        <v>165</v>
      </c>
      <c r="B110" s="10" t="s">
        <v>375</v>
      </c>
      <c r="C110" s="10"/>
      <c r="D110" s="867"/>
      <c r="E110" s="922"/>
    </row>
    <row r="111" spans="1:5" ht="12" customHeight="1" x14ac:dyDescent="0.25">
      <c r="A111" s="13" t="s">
        <v>166</v>
      </c>
      <c r="B111" s="105" t="s">
        <v>226</v>
      </c>
      <c r="C111" s="105"/>
      <c r="D111" s="867"/>
      <c r="E111" s="928"/>
    </row>
    <row r="112" spans="1:5" ht="12" customHeight="1" x14ac:dyDescent="0.25">
      <c r="A112" s="13" t="s">
        <v>172</v>
      </c>
      <c r="B112" s="104" t="s">
        <v>479</v>
      </c>
      <c r="C112" s="104"/>
      <c r="D112" s="867"/>
      <c r="E112" s="929"/>
    </row>
    <row r="113" spans="1:5" ht="12" customHeight="1" x14ac:dyDescent="0.25">
      <c r="A113" s="13" t="s">
        <v>174</v>
      </c>
      <c r="B113" s="201" t="s">
        <v>380</v>
      </c>
      <c r="C113" s="201"/>
      <c r="D113" s="867"/>
      <c r="E113" s="930"/>
    </row>
    <row r="114" spans="1:5" ht="22.5" x14ac:dyDescent="0.25">
      <c r="A114" s="13" t="s">
        <v>206</v>
      </c>
      <c r="B114" s="63" t="s">
        <v>363</v>
      </c>
      <c r="C114" s="63"/>
      <c r="D114" s="867"/>
      <c r="E114" s="931"/>
    </row>
    <row r="115" spans="1:5" ht="12" customHeight="1" x14ac:dyDescent="0.25">
      <c r="A115" s="13" t="s">
        <v>207</v>
      </c>
      <c r="B115" s="63" t="s">
        <v>379</v>
      </c>
      <c r="C115" s="63"/>
      <c r="D115" s="867"/>
      <c r="E115" s="931"/>
    </row>
    <row r="116" spans="1:5" ht="12" customHeight="1" x14ac:dyDescent="0.25">
      <c r="A116" s="13" t="s">
        <v>208</v>
      </c>
      <c r="B116" s="63" t="s">
        <v>378</v>
      </c>
      <c r="C116" s="63"/>
      <c r="D116" s="867"/>
      <c r="E116" s="931"/>
    </row>
    <row r="117" spans="1:5" ht="12" customHeight="1" x14ac:dyDescent="0.25">
      <c r="A117" s="13" t="s">
        <v>371</v>
      </c>
      <c r="B117" s="63" t="s">
        <v>366</v>
      </c>
      <c r="C117" s="63"/>
      <c r="D117" s="867"/>
      <c r="E117" s="931"/>
    </row>
    <row r="118" spans="1:5" ht="12" customHeight="1" x14ac:dyDescent="0.25">
      <c r="A118" s="13" t="s">
        <v>372</v>
      </c>
      <c r="B118" s="63" t="s">
        <v>377</v>
      </c>
      <c r="C118" s="63"/>
      <c r="D118" s="867"/>
      <c r="E118" s="931"/>
    </row>
    <row r="119" spans="1:5" ht="23.25" thickBot="1" x14ac:dyDescent="0.3">
      <c r="A119" s="11" t="s">
        <v>373</v>
      </c>
      <c r="B119" s="63" t="s">
        <v>376</v>
      </c>
      <c r="C119" s="65"/>
      <c r="D119" s="868"/>
      <c r="E119" s="925"/>
    </row>
    <row r="120" spans="1:5" ht="12" customHeight="1" thickBot="1" x14ac:dyDescent="0.3">
      <c r="A120" s="18" t="s">
        <v>96</v>
      </c>
      <c r="B120" s="58" t="s">
        <v>381</v>
      </c>
      <c r="C120" s="487"/>
      <c r="D120" s="855">
        <f>+D121+D122</f>
        <v>0</v>
      </c>
      <c r="E120" s="932"/>
    </row>
    <row r="121" spans="1:5" ht="12" customHeight="1" x14ac:dyDescent="0.25">
      <c r="A121" s="13" t="s">
        <v>145</v>
      </c>
      <c r="B121" s="7" t="s">
        <v>133</v>
      </c>
      <c r="C121" s="485"/>
      <c r="D121" s="854"/>
      <c r="E121" s="933"/>
    </row>
    <row r="122" spans="1:5" ht="12" customHeight="1" thickBot="1" x14ac:dyDescent="0.3">
      <c r="A122" s="14" t="s">
        <v>146</v>
      </c>
      <c r="B122" s="10" t="s">
        <v>134</v>
      </c>
      <c r="C122" s="480"/>
      <c r="D122" s="856"/>
      <c r="E122" s="922"/>
    </row>
    <row r="123" spans="1:5" ht="12" customHeight="1" thickBot="1" x14ac:dyDescent="0.3">
      <c r="A123" s="18" t="s">
        <v>97</v>
      </c>
      <c r="B123" s="58" t="s">
        <v>382</v>
      </c>
      <c r="C123" s="514">
        <v>90910</v>
      </c>
      <c r="D123" s="855">
        <f>+D90+D106+D120</f>
        <v>93949</v>
      </c>
      <c r="E123" s="108">
        <f>+E90+E106+E120</f>
        <v>94351</v>
      </c>
    </row>
    <row r="124" spans="1:5" ht="12" customHeight="1" thickBot="1" x14ac:dyDescent="0.3">
      <c r="A124" s="18" t="s">
        <v>98</v>
      </c>
      <c r="B124" s="58" t="s">
        <v>383</v>
      </c>
      <c r="C124" s="487"/>
      <c r="D124" s="855">
        <f>+D125+D126+D127</f>
        <v>0</v>
      </c>
      <c r="E124" s="932"/>
    </row>
    <row r="125" spans="1:5" ht="12" customHeight="1" x14ac:dyDescent="0.25">
      <c r="A125" s="13" t="s">
        <v>149</v>
      </c>
      <c r="B125" s="7" t="s">
        <v>384</v>
      </c>
      <c r="C125" s="8"/>
      <c r="D125" s="867"/>
      <c r="E125" s="934"/>
    </row>
    <row r="126" spans="1:5" ht="12" customHeight="1" x14ac:dyDescent="0.25">
      <c r="A126" s="13" t="s">
        <v>150</v>
      </c>
      <c r="B126" s="7" t="s">
        <v>385</v>
      </c>
      <c r="C126" s="7"/>
      <c r="D126" s="867"/>
      <c r="E126" s="933"/>
    </row>
    <row r="127" spans="1:5" ht="12" customHeight="1" thickBot="1" x14ac:dyDescent="0.3">
      <c r="A127" s="11" t="s">
        <v>151</v>
      </c>
      <c r="B127" s="5" t="s">
        <v>386</v>
      </c>
      <c r="C127" s="497"/>
      <c r="D127" s="867"/>
      <c r="E127" s="935"/>
    </row>
    <row r="128" spans="1:5" ht="12" customHeight="1" thickBot="1" x14ac:dyDescent="0.3">
      <c r="A128" s="18" t="s">
        <v>99</v>
      </c>
      <c r="B128" s="58" t="s">
        <v>443</v>
      </c>
      <c r="C128" s="487"/>
      <c r="D128" s="855">
        <f>+D129+D130+D131+D132</f>
        <v>0</v>
      </c>
      <c r="E128" s="932"/>
    </row>
    <row r="129" spans="1:10" ht="12" customHeight="1" x14ac:dyDescent="0.25">
      <c r="A129" s="13" t="s">
        <v>152</v>
      </c>
      <c r="B129" s="7" t="s">
        <v>387</v>
      </c>
      <c r="C129" s="8"/>
      <c r="D129" s="867"/>
      <c r="E129" s="934"/>
    </row>
    <row r="130" spans="1:10" ht="12" customHeight="1" x14ac:dyDescent="0.25">
      <c r="A130" s="13" t="s">
        <v>153</v>
      </c>
      <c r="B130" s="7" t="s">
        <v>388</v>
      </c>
      <c r="C130" s="7"/>
      <c r="D130" s="867"/>
      <c r="E130" s="933"/>
    </row>
    <row r="131" spans="1:10" ht="12" customHeight="1" x14ac:dyDescent="0.25">
      <c r="A131" s="13" t="s">
        <v>291</v>
      </c>
      <c r="B131" s="7" t="s">
        <v>389</v>
      </c>
      <c r="C131" s="7"/>
      <c r="D131" s="867"/>
      <c r="E131" s="933"/>
    </row>
    <row r="132" spans="1:10" ht="12" customHeight="1" thickBot="1" x14ac:dyDescent="0.3">
      <c r="A132" s="11" t="s">
        <v>292</v>
      </c>
      <c r="B132" s="5" t="s">
        <v>390</v>
      </c>
      <c r="C132" s="5"/>
      <c r="D132" s="867"/>
      <c r="E132" s="927"/>
    </row>
    <row r="133" spans="1:10" ht="12" customHeight="1" thickBot="1" x14ac:dyDescent="0.3">
      <c r="A133" s="18" t="s">
        <v>100</v>
      </c>
      <c r="B133" s="58" t="s">
        <v>391</v>
      </c>
      <c r="C133" s="58"/>
      <c r="D133" s="871">
        <f>+D134+D135+D136+D137</f>
        <v>0</v>
      </c>
      <c r="E133" s="932"/>
    </row>
    <row r="134" spans="1:10" ht="12" customHeight="1" x14ac:dyDescent="0.25">
      <c r="A134" s="13" t="s">
        <v>154</v>
      </c>
      <c r="B134" s="7" t="s">
        <v>392</v>
      </c>
      <c r="C134" s="7"/>
      <c r="D134" s="867"/>
      <c r="E134" s="933"/>
    </row>
    <row r="135" spans="1:10" ht="12" customHeight="1" x14ac:dyDescent="0.25">
      <c r="A135" s="13" t="s">
        <v>155</v>
      </c>
      <c r="B135" s="7" t="s">
        <v>402</v>
      </c>
      <c r="C135" s="7"/>
      <c r="D135" s="867"/>
      <c r="E135" s="933"/>
    </row>
    <row r="136" spans="1:10" ht="12" customHeight="1" x14ac:dyDescent="0.25">
      <c r="A136" s="13" t="s">
        <v>303</v>
      </c>
      <c r="B136" s="7" t="s">
        <v>393</v>
      </c>
      <c r="C136" s="7"/>
      <c r="D136" s="867"/>
      <c r="E136" s="933"/>
    </row>
    <row r="137" spans="1:10" ht="12" customHeight="1" thickBot="1" x14ac:dyDescent="0.3">
      <c r="A137" s="11" t="s">
        <v>304</v>
      </c>
      <c r="B137" s="5" t="s">
        <v>394</v>
      </c>
      <c r="C137" s="5"/>
      <c r="D137" s="867"/>
      <c r="E137" s="927"/>
    </row>
    <row r="138" spans="1:10" ht="12" customHeight="1" thickBot="1" x14ac:dyDescent="0.3">
      <c r="A138" s="18" t="s">
        <v>101</v>
      </c>
      <c r="B138" s="58" t="s">
        <v>395</v>
      </c>
      <c r="C138" s="58"/>
      <c r="D138" s="872">
        <f>+D139+D140+D141+D142</f>
        <v>0</v>
      </c>
      <c r="E138" s="932"/>
    </row>
    <row r="139" spans="1:10" ht="12" customHeight="1" x14ac:dyDescent="0.25">
      <c r="A139" s="13" t="s">
        <v>199</v>
      </c>
      <c r="B139" s="7" t="s">
        <v>396</v>
      </c>
      <c r="C139" s="7"/>
      <c r="D139" s="867"/>
      <c r="E139" s="933"/>
    </row>
    <row r="140" spans="1:10" ht="12" customHeight="1" x14ac:dyDescent="0.25">
      <c r="A140" s="13" t="s">
        <v>200</v>
      </c>
      <c r="B140" s="7" t="s">
        <v>397</v>
      </c>
      <c r="C140" s="7"/>
      <c r="D140" s="867"/>
      <c r="E140" s="933"/>
    </row>
    <row r="141" spans="1:10" ht="12" customHeight="1" x14ac:dyDescent="0.25">
      <c r="A141" s="13" t="s">
        <v>225</v>
      </c>
      <c r="B141" s="7" t="s">
        <v>398</v>
      </c>
      <c r="C141" s="7"/>
      <c r="D141" s="867"/>
      <c r="E141" s="933"/>
    </row>
    <row r="142" spans="1:10" ht="12" customHeight="1" thickBot="1" x14ac:dyDescent="0.3">
      <c r="A142" s="13" t="s">
        <v>306</v>
      </c>
      <c r="B142" s="7" t="s">
        <v>399</v>
      </c>
      <c r="C142" s="497"/>
      <c r="D142" s="867"/>
      <c r="E142" s="935"/>
    </row>
    <row r="143" spans="1:10" ht="15" customHeight="1" thickBot="1" x14ac:dyDescent="0.3">
      <c r="A143" s="18" t="s">
        <v>102</v>
      </c>
      <c r="B143" s="58" t="s">
        <v>400</v>
      </c>
      <c r="C143" s="487"/>
      <c r="D143" s="869">
        <f>+D124+D128+D133+D138</f>
        <v>0</v>
      </c>
      <c r="E143" s="932"/>
      <c r="G143" s="218"/>
      <c r="H143" s="219"/>
      <c r="I143" s="219"/>
      <c r="J143" s="219"/>
    </row>
    <row r="144" spans="1:10" ht="15" customHeight="1" thickBot="1" x14ac:dyDescent="0.3">
      <c r="A144" s="18" t="s">
        <v>103</v>
      </c>
      <c r="B144" s="849" t="s">
        <v>771</v>
      </c>
      <c r="C144" s="910"/>
      <c r="D144" s="869"/>
      <c r="E144" s="936"/>
      <c r="G144" s="218"/>
      <c r="H144" s="219"/>
      <c r="I144" s="219"/>
      <c r="J144" s="219"/>
    </row>
    <row r="145" spans="1:10" ht="15" customHeight="1" thickBot="1" x14ac:dyDescent="0.3">
      <c r="A145" s="18" t="s">
        <v>104</v>
      </c>
      <c r="B145" s="849" t="s">
        <v>770</v>
      </c>
      <c r="C145" s="910"/>
      <c r="D145" s="869"/>
      <c r="E145" s="937"/>
      <c r="G145" s="218"/>
      <c r="H145" s="219"/>
      <c r="I145" s="219"/>
      <c r="J145" s="219"/>
    </row>
    <row r="146" spans="1:10" s="204" customFormat="1" ht="12.95" customHeight="1" thickBot="1" x14ac:dyDescent="0.25">
      <c r="A146" s="18" t="s">
        <v>105</v>
      </c>
      <c r="B146" s="182" t="s">
        <v>776</v>
      </c>
      <c r="C146" s="515">
        <v>90910</v>
      </c>
      <c r="D146" s="217">
        <f>+D123+D143</f>
        <v>93949</v>
      </c>
      <c r="E146" s="217">
        <f>+E123+E143+E144+E145</f>
        <v>94351</v>
      </c>
    </row>
    <row r="147" spans="1:10" ht="7.5" customHeight="1" x14ac:dyDescent="0.25"/>
    <row r="148" spans="1:10" x14ac:dyDescent="0.25">
      <c r="A148" s="992" t="s">
        <v>403</v>
      </c>
      <c r="B148" s="992"/>
      <c r="C148" s="992"/>
      <c r="D148" s="992"/>
      <c r="E148" s="992"/>
    </row>
    <row r="149" spans="1:10" ht="15" customHeight="1" thickBot="1" x14ac:dyDescent="0.3">
      <c r="A149" s="988" t="s">
        <v>182</v>
      </c>
      <c r="B149" s="988"/>
      <c r="C149" s="496"/>
      <c r="D149" s="496"/>
      <c r="E149" s="914" t="s">
        <v>224</v>
      </c>
    </row>
    <row r="150" spans="1:10" ht="13.5" customHeight="1" thickBot="1" x14ac:dyDescent="0.3">
      <c r="A150" s="18">
        <v>1</v>
      </c>
      <c r="B150" s="24" t="s">
        <v>404</v>
      </c>
      <c r="C150" s="894">
        <f>+C60-C123</f>
        <v>0</v>
      </c>
      <c r="D150" s="894">
        <f t="shared" ref="D150:E150" si="0">+D60-D123</f>
        <v>-641</v>
      </c>
      <c r="E150" s="986">
        <f t="shared" si="0"/>
        <v>-847</v>
      </c>
    </row>
    <row r="151" spans="1:10" ht="13.5" customHeight="1" thickBot="1" x14ac:dyDescent="0.3">
      <c r="A151" s="18" t="s">
        <v>95</v>
      </c>
      <c r="B151" s="24" t="s">
        <v>405</v>
      </c>
      <c r="C151" s="894">
        <f>+C83-C143</f>
        <v>0</v>
      </c>
      <c r="D151" s="894">
        <f t="shared" ref="D151:E151" si="1">+D83-D143</f>
        <v>0</v>
      </c>
      <c r="E151" s="986">
        <f t="shared" si="1"/>
        <v>2967</v>
      </c>
    </row>
    <row r="152" spans="1:10" ht="27.75" customHeight="1" x14ac:dyDescent="0.25">
      <c r="A152" s="987" t="s">
        <v>847</v>
      </c>
      <c r="B152" s="987"/>
      <c r="C152" s="987"/>
      <c r="D152" s="987"/>
      <c r="E152" s="987"/>
    </row>
    <row r="155" spans="1:10" x14ac:dyDescent="0.25">
      <c r="A155" s="987"/>
      <c r="B155" s="987"/>
      <c r="C155" s="987"/>
      <c r="D155" s="987"/>
      <c r="E155" s="987"/>
    </row>
  </sheetData>
  <mergeCells count="9">
    <mergeCell ref="A155:E155"/>
    <mergeCell ref="A152:E152"/>
    <mergeCell ref="A148:E148"/>
    <mergeCell ref="A149:B149"/>
    <mergeCell ref="A1:E1"/>
    <mergeCell ref="A2:B2"/>
    <mergeCell ref="A86:E86"/>
    <mergeCell ref="A87:B87"/>
    <mergeCell ref="A85:E85"/>
  </mergeCells>
  <phoneticPr fontId="25" type="noConversion"/>
  <printOptions horizontalCentered="1"/>
  <pageMargins left="0" right="0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Tát Város Önkormányzat
2014. ÉVI KÖLTSÉGVETÉS
ÁLLAMI (ÁLLAMIGAZGATÁSI) FELADATOK MÉRLEGE
&amp;R&amp;"Times New Roman CE,Félkövér dőlt"&amp;11 1.4. melléklet a  1/2014. (I.28.) önkormányzati rendelethez*</oddHeader>
  </headerFooter>
  <rowBreaks count="1" manualBreakCount="1">
    <brk id="85" max="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2"/>
  <sheetViews>
    <sheetView zoomScale="115" zoomScaleNormal="115" zoomScaleSheetLayoutView="100" workbookViewId="0">
      <selection activeCell="J1" sqref="J1:J31"/>
    </sheetView>
  </sheetViews>
  <sheetFormatPr defaultRowHeight="12.75" x14ac:dyDescent="0.2"/>
  <cols>
    <col min="1" max="1" width="6" style="42" customWidth="1"/>
    <col min="2" max="2" width="46" style="68" customWidth="1"/>
    <col min="3" max="3" width="10.1640625" style="68" customWidth="1"/>
    <col min="4" max="4" width="11.5" style="68" customWidth="1"/>
    <col min="5" max="5" width="9" style="42" customWidth="1"/>
    <col min="6" max="6" width="45" style="42" customWidth="1"/>
    <col min="7" max="7" width="9.6640625" style="42" customWidth="1"/>
    <col min="8" max="8" width="10.1640625" style="42" customWidth="1"/>
    <col min="9" max="9" width="10" style="42" customWidth="1"/>
    <col min="10" max="10" width="3.33203125" style="42" customWidth="1"/>
    <col min="11" max="11" width="3" style="42" customWidth="1"/>
    <col min="12" max="16384" width="9.33203125" style="42"/>
  </cols>
  <sheetData>
    <row r="1" spans="1:11" ht="32.25" customHeight="1" x14ac:dyDescent="0.2">
      <c r="B1" s="129" t="s">
        <v>185</v>
      </c>
      <c r="C1" s="129"/>
      <c r="D1" s="129"/>
      <c r="E1" s="130"/>
      <c r="F1" s="130"/>
      <c r="G1" s="130"/>
      <c r="H1" s="130"/>
      <c r="I1" s="130"/>
      <c r="J1" s="997" t="s">
        <v>848</v>
      </c>
      <c r="K1" s="997" t="s">
        <v>758</v>
      </c>
    </row>
    <row r="2" spans="1:11" ht="14.25" thickBot="1" x14ac:dyDescent="0.25">
      <c r="I2" s="131" t="s">
        <v>137</v>
      </c>
      <c r="J2" s="997"/>
      <c r="K2" s="997"/>
    </row>
    <row r="3" spans="1:11" ht="18" customHeight="1" thickBot="1" x14ac:dyDescent="0.25">
      <c r="A3" s="995" t="s">
        <v>144</v>
      </c>
      <c r="B3" s="132" t="s">
        <v>130</v>
      </c>
      <c r="C3" s="488"/>
      <c r="D3" s="488"/>
      <c r="E3" s="133"/>
      <c r="F3" s="132" t="s">
        <v>131</v>
      </c>
      <c r="G3" s="491"/>
      <c r="H3" s="491"/>
      <c r="I3" s="134"/>
      <c r="J3" s="997"/>
      <c r="K3" s="997"/>
    </row>
    <row r="4" spans="1:11" s="135" customFormat="1" ht="47.25" customHeight="1" thickBot="1" x14ac:dyDescent="0.25">
      <c r="A4" s="996"/>
      <c r="B4" s="69" t="s">
        <v>138</v>
      </c>
      <c r="C4" s="901" t="s">
        <v>246</v>
      </c>
      <c r="D4" s="901" t="s">
        <v>815</v>
      </c>
      <c r="E4" s="901" t="s">
        <v>816</v>
      </c>
      <c r="F4" s="69" t="s">
        <v>138</v>
      </c>
      <c r="G4" s="599" t="s">
        <v>246</v>
      </c>
      <c r="H4" s="599" t="s">
        <v>815</v>
      </c>
      <c r="I4" s="599" t="s">
        <v>816</v>
      </c>
      <c r="J4" s="997"/>
      <c r="K4" s="997"/>
    </row>
    <row r="5" spans="1:11" s="140" customFormat="1" ht="12" customHeight="1" thickBot="1" x14ac:dyDescent="0.25">
      <c r="A5" s="136">
        <v>1</v>
      </c>
      <c r="B5" s="137">
        <v>2</v>
      </c>
      <c r="C5" s="138">
        <v>3</v>
      </c>
      <c r="D5" s="138">
        <v>4</v>
      </c>
      <c r="E5" s="138">
        <v>5</v>
      </c>
      <c r="F5" s="137">
        <v>6</v>
      </c>
      <c r="G5" s="139">
        <v>7</v>
      </c>
      <c r="H5" s="139">
        <v>8</v>
      </c>
      <c r="I5" s="139">
        <v>9</v>
      </c>
      <c r="J5" s="997"/>
      <c r="K5" s="997"/>
    </row>
    <row r="6" spans="1:11" ht="12.95" customHeight="1" x14ac:dyDescent="0.2">
      <c r="A6" s="141" t="s">
        <v>94</v>
      </c>
      <c r="B6" s="142" t="s">
        <v>406</v>
      </c>
      <c r="C6" s="118">
        <v>319414</v>
      </c>
      <c r="D6" s="118">
        <v>325596</v>
      </c>
      <c r="E6" s="118">
        <v>326349</v>
      </c>
      <c r="F6" s="142" t="s">
        <v>139</v>
      </c>
      <c r="G6" s="124">
        <v>167319</v>
      </c>
      <c r="H6" s="124">
        <v>181317</v>
      </c>
      <c r="I6" s="124">
        <v>198439</v>
      </c>
      <c r="J6" s="997"/>
      <c r="K6" s="997"/>
    </row>
    <row r="7" spans="1:11" ht="12.95" customHeight="1" x14ac:dyDescent="0.2">
      <c r="A7" s="143" t="s">
        <v>95</v>
      </c>
      <c r="B7" s="144" t="s">
        <v>407</v>
      </c>
      <c r="C7" s="119">
        <v>8592</v>
      </c>
      <c r="D7" s="119">
        <v>24784</v>
      </c>
      <c r="E7" s="119">
        <v>35165</v>
      </c>
      <c r="F7" s="144" t="s">
        <v>201</v>
      </c>
      <c r="G7" s="125">
        <v>45319</v>
      </c>
      <c r="H7" s="125">
        <v>49306</v>
      </c>
      <c r="I7" s="125">
        <v>53930</v>
      </c>
      <c r="J7" s="997"/>
      <c r="K7" s="997"/>
    </row>
    <row r="8" spans="1:11" ht="12.95" customHeight="1" x14ac:dyDescent="0.2">
      <c r="A8" s="143" t="s">
        <v>96</v>
      </c>
      <c r="B8" s="144" t="s">
        <v>445</v>
      </c>
      <c r="C8" s="119"/>
      <c r="D8" s="119"/>
      <c r="E8" s="119"/>
      <c r="F8" s="144" t="s">
        <v>229</v>
      </c>
      <c r="G8" s="125">
        <v>185409</v>
      </c>
      <c r="H8" s="125">
        <v>193809</v>
      </c>
      <c r="I8" s="125">
        <v>193495</v>
      </c>
      <c r="J8" s="997"/>
      <c r="K8" s="997"/>
    </row>
    <row r="9" spans="1:11" ht="12.95" customHeight="1" x14ac:dyDescent="0.2">
      <c r="A9" s="143" t="s">
        <v>97</v>
      </c>
      <c r="B9" s="144" t="s">
        <v>192</v>
      </c>
      <c r="C9" s="119">
        <v>105374</v>
      </c>
      <c r="D9" s="119">
        <v>105374</v>
      </c>
      <c r="E9" s="119">
        <v>105374</v>
      </c>
      <c r="F9" s="144" t="s">
        <v>202</v>
      </c>
      <c r="G9" s="125">
        <v>8046</v>
      </c>
      <c r="H9" s="125">
        <v>10438</v>
      </c>
      <c r="I9" s="125">
        <v>12932</v>
      </c>
      <c r="J9" s="997"/>
      <c r="K9" s="997"/>
    </row>
    <row r="10" spans="1:11" ht="12.95" customHeight="1" x14ac:dyDescent="0.2">
      <c r="A10" s="143" t="s">
        <v>98</v>
      </c>
      <c r="B10" s="145" t="s">
        <v>408</v>
      </c>
      <c r="C10" s="119"/>
      <c r="D10" s="119"/>
      <c r="E10" s="119">
        <v>350</v>
      </c>
      <c r="F10" s="144" t="s">
        <v>203</v>
      </c>
      <c r="G10" s="125">
        <v>111743</v>
      </c>
      <c r="H10" s="125">
        <v>117229</v>
      </c>
      <c r="I10" s="125">
        <v>113955</v>
      </c>
      <c r="J10" s="997"/>
      <c r="K10" s="997"/>
    </row>
    <row r="11" spans="1:11" ht="12.95" customHeight="1" x14ac:dyDescent="0.2">
      <c r="A11" s="143" t="s">
        <v>99</v>
      </c>
      <c r="B11" s="144" t="s">
        <v>409</v>
      </c>
      <c r="C11" s="120"/>
      <c r="D11" s="120"/>
      <c r="E11" s="120"/>
      <c r="F11" s="144" t="s">
        <v>125</v>
      </c>
      <c r="G11" s="125">
        <v>75185</v>
      </c>
      <c r="H11" s="125">
        <v>59642</v>
      </c>
      <c r="I11" s="125">
        <v>62504</v>
      </c>
      <c r="J11" s="997"/>
      <c r="K11" s="997"/>
    </row>
    <row r="12" spans="1:11" ht="12.95" customHeight="1" x14ac:dyDescent="0.2">
      <c r="A12" s="143" t="s">
        <v>100</v>
      </c>
      <c r="B12" s="144" t="s">
        <v>289</v>
      </c>
      <c r="C12" s="119">
        <v>99974</v>
      </c>
      <c r="D12" s="119">
        <v>101624</v>
      </c>
      <c r="E12" s="119">
        <v>101624</v>
      </c>
      <c r="F12" s="33"/>
      <c r="G12" s="125"/>
      <c r="H12" s="125"/>
      <c r="I12" s="125"/>
      <c r="J12" s="997"/>
      <c r="K12" s="997"/>
    </row>
    <row r="13" spans="1:11" ht="12.95" customHeight="1" x14ac:dyDescent="0.2">
      <c r="A13" s="143" t="s">
        <v>101</v>
      </c>
      <c r="B13" s="33"/>
      <c r="C13" s="119"/>
      <c r="D13" s="119"/>
      <c r="E13" s="119"/>
      <c r="F13" s="33"/>
      <c r="G13" s="125"/>
      <c r="H13" s="125"/>
      <c r="I13" s="125"/>
      <c r="J13" s="997"/>
      <c r="K13" s="997"/>
    </row>
    <row r="14" spans="1:11" ht="12.95" customHeight="1" x14ac:dyDescent="0.2">
      <c r="A14" s="143" t="s">
        <v>102</v>
      </c>
      <c r="B14" s="221"/>
      <c r="C14" s="120"/>
      <c r="D14" s="120"/>
      <c r="E14" s="120"/>
      <c r="F14" s="33"/>
      <c r="G14" s="125"/>
      <c r="H14" s="125"/>
      <c r="I14" s="125"/>
      <c r="J14" s="997"/>
      <c r="K14" s="997"/>
    </row>
    <row r="15" spans="1:11" ht="12.95" customHeight="1" x14ac:dyDescent="0.2">
      <c r="A15" s="143" t="s">
        <v>103</v>
      </c>
      <c r="B15" s="33"/>
      <c r="C15" s="119"/>
      <c r="D15" s="119"/>
      <c r="E15" s="119"/>
      <c r="F15" s="33"/>
      <c r="G15" s="125"/>
      <c r="H15" s="125"/>
      <c r="I15" s="125"/>
      <c r="J15" s="997"/>
      <c r="K15" s="997"/>
    </row>
    <row r="16" spans="1:11" ht="12.95" customHeight="1" x14ac:dyDescent="0.2">
      <c r="A16" s="143" t="s">
        <v>104</v>
      </c>
      <c r="B16" s="33"/>
      <c r="C16" s="119"/>
      <c r="D16" s="119"/>
      <c r="E16" s="119"/>
      <c r="F16" s="33"/>
      <c r="G16" s="125"/>
      <c r="H16" s="125"/>
      <c r="I16" s="125"/>
      <c r="J16" s="997"/>
      <c r="K16" s="997"/>
    </row>
    <row r="17" spans="1:11" ht="12.95" customHeight="1" thickBot="1" x14ac:dyDescent="0.25">
      <c r="A17" s="143" t="s">
        <v>105</v>
      </c>
      <c r="B17" s="43"/>
      <c r="C17" s="121"/>
      <c r="D17" s="121"/>
      <c r="E17" s="121"/>
      <c r="F17" s="33"/>
      <c r="G17" s="126"/>
      <c r="H17" s="126"/>
      <c r="I17" s="126"/>
      <c r="J17" s="997"/>
      <c r="K17" s="997"/>
    </row>
    <row r="18" spans="1:11" ht="15.95" customHeight="1" thickBot="1" x14ac:dyDescent="0.25">
      <c r="A18" s="146" t="s">
        <v>106</v>
      </c>
      <c r="B18" s="59" t="s">
        <v>446</v>
      </c>
      <c r="C18" s="122">
        <f>+C6+C7+C9+C10+C12+C13+C14+C15+C16+C17</f>
        <v>533354</v>
      </c>
      <c r="D18" s="122">
        <f>+D6+D7+D9+D10+D12+D13+D14+D15+D16+D17</f>
        <v>557378</v>
      </c>
      <c r="E18" s="122">
        <f>+E6+E7+E9+E10+E12+E13+E14+E15+E16+E17</f>
        <v>568862</v>
      </c>
      <c r="F18" s="59" t="s">
        <v>416</v>
      </c>
      <c r="G18" s="127">
        <f>SUM(G6:G17)</f>
        <v>593021</v>
      </c>
      <c r="H18" s="127">
        <f>SUM(H6:H17)</f>
        <v>611741</v>
      </c>
      <c r="I18" s="127">
        <f>SUM(I6:I17)</f>
        <v>635255</v>
      </c>
      <c r="J18" s="997"/>
      <c r="K18" s="997"/>
    </row>
    <row r="19" spans="1:11" ht="12.95" customHeight="1" x14ac:dyDescent="0.2">
      <c r="A19" s="147" t="s">
        <v>107</v>
      </c>
      <c r="B19" s="148" t="s">
        <v>411</v>
      </c>
      <c r="C19" s="253">
        <f>+C20+C21+C22+C23</f>
        <v>59667</v>
      </c>
      <c r="D19" s="253">
        <f>+D20+D21+D22+D23</f>
        <v>59667</v>
      </c>
      <c r="E19" s="253">
        <f>+E20+E21+E22+E23</f>
        <v>66393</v>
      </c>
      <c r="F19" s="149" t="s">
        <v>209</v>
      </c>
      <c r="G19" s="128"/>
      <c r="H19" s="128"/>
      <c r="I19" s="128"/>
      <c r="J19" s="997"/>
      <c r="K19" s="997"/>
    </row>
    <row r="20" spans="1:11" ht="12.95" customHeight="1" x14ac:dyDescent="0.2">
      <c r="A20" s="150" t="s">
        <v>108</v>
      </c>
      <c r="B20" s="149" t="s">
        <v>221</v>
      </c>
      <c r="C20" s="47">
        <v>59667</v>
      </c>
      <c r="D20" s="47">
        <v>59667</v>
      </c>
      <c r="E20" s="47">
        <v>66393</v>
      </c>
      <c r="F20" s="149" t="s">
        <v>415</v>
      </c>
      <c r="G20" s="48"/>
      <c r="H20" s="48"/>
      <c r="I20" s="48"/>
      <c r="J20" s="997"/>
      <c r="K20" s="997"/>
    </row>
    <row r="21" spans="1:11" ht="12.95" customHeight="1" x14ac:dyDescent="0.2">
      <c r="A21" s="150" t="s">
        <v>109</v>
      </c>
      <c r="B21" s="149" t="s">
        <v>222</v>
      </c>
      <c r="C21" s="47"/>
      <c r="D21" s="47"/>
      <c r="E21" s="47"/>
      <c r="F21" s="149" t="s">
        <v>183</v>
      </c>
      <c r="G21" s="48"/>
      <c r="H21" s="48"/>
      <c r="I21" s="48"/>
      <c r="J21" s="997"/>
      <c r="K21" s="997"/>
    </row>
    <row r="22" spans="1:11" ht="12.95" customHeight="1" x14ac:dyDescent="0.2">
      <c r="A22" s="150" t="s">
        <v>110</v>
      </c>
      <c r="B22" s="149" t="s">
        <v>227</v>
      </c>
      <c r="C22" s="47"/>
      <c r="D22" s="47"/>
      <c r="E22" s="47"/>
      <c r="F22" s="149" t="s">
        <v>184</v>
      </c>
      <c r="G22" s="48"/>
      <c r="H22" s="48"/>
      <c r="I22" s="48"/>
      <c r="J22" s="997"/>
      <c r="K22" s="997"/>
    </row>
    <row r="23" spans="1:11" ht="12.95" customHeight="1" x14ac:dyDescent="0.2">
      <c r="A23" s="150" t="s">
        <v>111</v>
      </c>
      <c r="B23" s="149" t="s">
        <v>228</v>
      </c>
      <c r="C23" s="47"/>
      <c r="D23" s="47"/>
      <c r="E23" s="47"/>
      <c r="F23" s="148" t="s">
        <v>230</v>
      </c>
      <c r="G23" s="48"/>
      <c r="H23" s="48"/>
      <c r="I23" s="48"/>
      <c r="J23" s="997"/>
      <c r="K23" s="997"/>
    </row>
    <row r="24" spans="1:11" ht="12.95" customHeight="1" x14ac:dyDescent="0.2">
      <c r="A24" s="150" t="s">
        <v>112</v>
      </c>
      <c r="B24" s="149" t="s">
        <v>412</v>
      </c>
      <c r="C24" s="151">
        <f>+C25</f>
        <v>0</v>
      </c>
      <c r="D24" s="151">
        <f t="shared" ref="D24:E24" si="0">+D25</f>
        <v>0</v>
      </c>
      <c r="E24" s="151">
        <f t="shared" si="0"/>
        <v>0</v>
      </c>
      <c r="F24" s="149" t="s">
        <v>210</v>
      </c>
      <c r="G24" s="48"/>
      <c r="H24" s="48"/>
      <c r="I24" s="48"/>
      <c r="J24" s="997"/>
      <c r="K24" s="997"/>
    </row>
    <row r="25" spans="1:11" ht="12.95" customHeight="1" thickBot="1" x14ac:dyDescent="0.25">
      <c r="A25" s="147" t="s">
        <v>113</v>
      </c>
      <c r="B25" s="148" t="s">
        <v>410</v>
      </c>
      <c r="C25" s="123"/>
      <c r="D25" s="123"/>
      <c r="E25" s="123"/>
      <c r="F25" s="142" t="s">
        <v>211</v>
      </c>
      <c r="G25" s="128"/>
      <c r="H25" s="128"/>
      <c r="I25" s="128"/>
      <c r="J25" s="997"/>
      <c r="K25" s="997"/>
    </row>
    <row r="26" spans="1:11" ht="21.75" customHeight="1" thickBot="1" x14ac:dyDescent="0.25">
      <c r="A26" s="146" t="s">
        <v>114</v>
      </c>
      <c r="B26" s="59" t="s">
        <v>413</v>
      </c>
      <c r="C26" s="122">
        <f>+C19+C24</f>
        <v>59667</v>
      </c>
      <c r="D26" s="122">
        <f>+D19+D24</f>
        <v>59667</v>
      </c>
      <c r="E26" s="122">
        <f>+E19+E24</f>
        <v>66393</v>
      </c>
      <c r="F26" s="59" t="s">
        <v>417</v>
      </c>
      <c r="G26" s="127">
        <f>SUM(G19:G25)</f>
        <v>0</v>
      </c>
      <c r="H26" s="127">
        <f>SUM(H19:H25)</f>
        <v>0</v>
      </c>
      <c r="I26" s="127">
        <f>SUM(I19:I25)</f>
        <v>0</v>
      </c>
      <c r="J26" s="997"/>
      <c r="K26" s="997"/>
    </row>
    <row r="27" spans="1:11" ht="15" customHeight="1" thickBot="1" x14ac:dyDescent="0.25">
      <c r="A27" s="908" t="s">
        <v>115</v>
      </c>
      <c r="B27" s="59" t="s">
        <v>780</v>
      </c>
      <c r="C27" s="905"/>
      <c r="D27" s="906"/>
      <c r="E27" s="906"/>
      <c r="F27" s="59" t="s">
        <v>770</v>
      </c>
      <c r="G27" s="173"/>
      <c r="H27" s="173"/>
      <c r="I27" s="173"/>
      <c r="J27" s="997"/>
      <c r="K27" s="997"/>
    </row>
    <row r="28" spans="1:11" ht="15" customHeight="1" thickBot="1" x14ac:dyDescent="0.25">
      <c r="A28" s="146" t="s">
        <v>116</v>
      </c>
      <c r="B28" s="59"/>
      <c r="C28" s="905"/>
      <c r="D28" s="906"/>
      <c r="E28" s="906"/>
      <c r="F28" s="59" t="s">
        <v>808</v>
      </c>
      <c r="G28" s="173"/>
      <c r="H28" s="173"/>
      <c r="I28" s="173"/>
      <c r="J28" s="997"/>
      <c r="K28" s="997"/>
    </row>
    <row r="29" spans="1:11" ht="13.5" thickBot="1" x14ac:dyDescent="0.25">
      <c r="A29" s="907" t="s">
        <v>117</v>
      </c>
      <c r="B29" s="152" t="s">
        <v>414</v>
      </c>
      <c r="C29" s="902">
        <f>+C18+C26</f>
        <v>593021</v>
      </c>
      <c r="D29" s="903">
        <f>+D18+D26</f>
        <v>617045</v>
      </c>
      <c r="E29" s="903">
        <f>+E18+E26</f>
        <v>635255</v>
      </c>
      <c r="F29" s="152" t="s">
        <v>418</v>
      </c>
      <c r="G29" s="904">
        <f>+G18+G26</f>
        <v>593021</v>
      </c>
      <c r="H29" s="904">
        <f>+H18+H26</f>
        <v>611741</v>
      </c>
      <c r="I29" s="904">
        <f>+I18+I26</f>
        <v>635255</v>
      </c>
      <c r="J29" s="997"/>
      <c r="K29" s="997"/>
    </row>
    <row r="30" spans="1:11" ht="13.5" thickBot="1" x14ac:dyDescent="0.25">
      <c r="A30" s="146" t="s">
        <v>118</v>
      </c>
      <c r="B30" s="152" t="s">
        <v>187</v>
      </c>
      <c r="C30" s="911">
        <f>IF(E18-I18&lt;0,I18-E18,"-")</f>
        <v>66393</v>
      </c>
      <c r="D30" s="911"/>
      <c r="E30" s="911"/>
      <c r="F30" s="152" t="s">
        <v>188</v>
      </c>
      <c r="G30" s="904" t="str">
        <f>IF(C18-G18&gt;0,C18-G18,"-")</f>
        <v>-</v>
      </c>
      <c r="H30" s="904" t="str">
        <f t="shared" ref="H30:I30" si="1">IF(D18-H18&gt;0,D18-H18,"-")</f>
        <v>-</v>
      </c>
      <c r="I30" s="904" t="str">
        <f t="shared" si="1"/>
        <v>-</v>
      </c>
      <c r="J30" s="997"/>
      <c r="K30" s="997"/>
    </row>
    <row r="31" spans="1:11" ht="13.5" thickBot="1" x14ac:dyDescent="0.25">
      <c r="A31" s="909" t="s">
        <v>119</v>
      </c>
      <c r="B31" s="152" t="s">
        <v>231</v>
      </c>
      <c r="C31" s="912" t="s">
        <v>566</v>
      </c>
      <c r="D31" s="912" t="s">
        <v>566</v>
      </c>
      <c r="E31" s="912" t="s">
        <v>566</v>
      </c>
      <c r="F31" s="152" t="s">
        <v>232</v>
      </c>
      <c r="G31" s="904" t="str">
        <f>IF(C18+C19-G29&gt;0,C18+C19-G29,"-")</f>
        <v>-</v>
      </c>
      <c r="H31" s="904">
        <f t="shared" ref="H31:I31" si="2">IF(D18+D19-H29&gt;0,D18+D19-H29,"-")</f>
        <v>5304</v>
      </c>
      <c r="I31" s="904" t="str">
        <f t="shared" si="2"/>
        <v>-</v>
      </c>
      <c r="J31" s="997"/>
      <c r="K31" s="997"/>
    </row>
    <row r="32" spans="1:11" ht="18.75" x14ac:dyDescent="0.2">
      <c r="B32" s="998"/>
      <c r="C32" s="998"/>
      <c r="D32" s="998"/>
      <c r="E32" s="998"/>
      <c r="F32" s="998"/>
      <c r="G32" s="493"/>
      <c r="H32" s="493"/>
    </row>
  </sheetData>
  <mergeCells count="4">
    <mergeCell ref="A3:A4"/>
    <mergeCell ref="K1:K31"/>
    <mergeCell ref="B32:F32"/>
    <mergeCell ref="J1:J31"/>
  </mergeCells>
  <phoneticPr fontId="0" type="noConversion"/>
  <printOptions horizontalCentered="1"/>
  <pageMargins left="0" right="0" top="0.9055118110236221" bottom="0.51181102362204722" header="0.6692913385826772" footer="0.27559055118110237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4"/>
  <sheetViews>
    <sheetView zoomScaleNormal="100" zoomScaleSheetLayoutView="115" workbookViewId="0">
      <selection activeCell="J1" sqref="J1:J34"/>
    </sheetView>
  </sheetViews>
  <sheetFormatPr defaultRowHeight="12.75" x14ac:dyDescent="0.2"/>
  <cols>
    <col min="1" max="1" width="6.83203125" style="42" customWidth="1"/>
    <col min="2" max="2" width="39.5" style="68" customWidth="1"/>
    <col min="3" max="3" width="9.1640625" style="68" customWidth="1"/>
    <col min="4" max="4" width="11.5" style="68" customWidth="1"/>
    <col min="5" max="5" width="11.1640625" style="42" customWidth="1"/>
    <col min="6" max="6" width="50" style="42" customWidth="1"/>
    <col min="7" max="8" width="11.1640625" style="42" customWidth="1"/>
    <col min="9" max="9" width="11.6640625" style="42" customWidth="1"/>
    <col min="10" max="10" width="4.33203125" style="42" customWidth="1"/>
    <col min="11" max="11" width="4.83203125" style="42" customWidth="1"/>
    <col min="12" max="16384" width="9.33203125" style="42"/>
  </cols>
  <sheetData>
    <row r="1" spans="1:11" ht="31.5" customHeight="1" x14ac:dyDescent="0.2">
      <c r="B1" s="129" t="s">
        <v>186</v>
      </c>
      <c r="C1" s="129"/>
      <c r="D1" s="129"/>
      <c r="E1" s="130"/>
      <c r="F1" s="130"/>
      <c r="G1" s="130"/>
      <c r="H1" s="130"/>
      <c r="I1" s="130"/>
      <c r="J1" s="997" t="s">
        <v>849</v>
      </c>
      <c r="K1" s="997" t="s">
        <v>748</v>
      </c>
    </row>
    <row r="2" spans="1:11" ht="14.25" thickBot="1" x14ac:dyDescent="0.25">
      <c r="I2" s="131" t="s">
        <v>137</v>
      </c>
      <c r="J2" s="997"/>
      <c r="K2" s="997"/>
    </row>
    <row r="3" spans="1:11" ht="13.5" thickBot="1" x14ac:dyDescent="0.25">
      <c r="A3" s="999" t="s">
        <v>144</v>
      </c>
      <c r="B3" s="132" t="s">
        <v>130</v>
      </c>
      <c r="C3" s="488"/>
      <c r="D3" s="488"/>
      <c r="E3" s="133"/>
      <c r="F3" s="132" t="s">
        <v>131</v>
      </c>
      <c r="G3" s="491"/>
      <c r="H3" s="491"/>
      <c r="I3" s="134"/>
      <c r="J3" s="997"/>
      <c r="K3" s="997"/>
    </row>
    <row r="4" spans="1:11" s="135" customFormat="1" ht="36.75" thickBot="1" x14ac:dyDescent="0.25">
      <c r="A4" s="1000"/>
      <c r="B4" s="69" t="s">
        <v>138</v>
      </c>
      <c r="C4" s="70" t="s">
        <v>246</v>
      </c>
      <c r="D4" s="70" t="s">
        <v>817</v>
      </c>
      <c r="E4" s="70" t="s">
        <v>818</v>
      </c>
      <c r="F4" s="69" t="s">
        <v>138</v>
      </c>
      <c r="G4" s="70" t="s">
        <v>246</v>
      </c>
      <c r="H4" s="70" t="s">
        <v>817</v>
      </c>
      <c r="I4" s="70" t="s">
        <v>818</v>
      </c>
      <c r="J4" s="997"/>
      <c r="K4" s="997"/>
    </row>
    <row r="5" spans="1:11" s="135" customFormat="1" ht="13.5" thickBot="1" x14ac:dyDescent="0.25">
      <c r="A5" s="136">
        <v>1</v>
      </c>
      <c r="B5" s="137">
        <v>2</v>
      </c>
      <c r="C5" s="489">
        <v>3</v>
      </c>
      <c r="D5" s="138">
        <v>4</v>
      </c>
      <c r="E5" s="138">
        <v>5</v>
      </c>
      <c r="F5" s="137">
        <v>6</v>
      </c>
      <c r="G5" s="492">
        <v>7</v>
      </c>
      <c r="H5" s="139">
        <v>8</v>
      </c>
      <c r="I5" s="139">
        <v>9</v>
      </c>
      <c r="J5" s="997"/>
      <c r="K5" s="997"/>
    </row>
    <row r="6" spans="1:11" ht="25.5" customHeight="1" x14ac:dyDescent="0.2">
      <c r="A6" s="141" t="s">
        <v>94</v>
      </c>
      <c r="B6" s="142" t="s">
        <v>549</v>
      </c>
      <c r="C6" s="118">
        <v>4274</v>
      </c>
      <c r="D6" s="118">
        <v>185274</v>
      </c>
      <c r="E6" s="118">
        <v>185478</v>
      </c>
      <c r="F6" s="142" t="s">
        <v>223</v>
      </c>
      <c r="G6" s="124">
        <v>7588</v>
      </c>
      <c r="H6" s="124">
        <v>19269</v>
      </c>
      <c r="I6" s="124">
        <v>21702</v>
      </c>
      <c r="J6" s="997"/>
      <c r="K6" s="997"/>
    </row>
    <row r="7" spans="1:11" x14ac:dyDescent="0.2">
      <c r="A7" s="143" t="s">
        <v>95</v>
      </c>
      <c r="B7" s="144" t="s">
        <v>419</v>
      </c>
      <c r="C7" s="119"/>
      <c r="D7" s="119"/>
      <c r="E7" s="119"/>
      <c r="F7" s="144" t="s">
        <v>424</v>
      </c>
      <c r="G7" s="125"/>
      <c r="H7" s="125"/>
      <c r="I7" s="125"/>
      <c r="J7" s="997"/>
      <c r="K7" s="997"/>
    </row>
    <row r="8" spans="1:11" ht="12.95" customHeight="1" x14ac:dyDescent="0.2">
      <c r="A8" s="143" t="s">
        <v>96</v>
      </c>
      <c r="B8" s="144" t="s">
        <v>91</v>
      </c>
      <c r="C8" s="119"/>
      <c r="D8" s="119"/>
      <c r="E8" s="119"/>
      <c r="F8" s="144" t="s">
        <v>205</v>
      </c>
      <c r="G8" s="125">
        <v>43412</v>
      </c>
      <c r="H8" s="125">
        <v>43412</v>
      </c>
      <c r="I8" s="125">
        <v>50412</v>
      </c>
      <c r="J8" s="997"/>
      <c r="K8" s="997"/>
    </row>
    <row r="9" spans="1:11" ht="12.95" customHeight="1" x14ac:dyDescent="0.2">
      <c r="A9" s="143" t="s">
        <v>97</v>
      </c>
      <c r="B9" s="144" t="s">
        <v>420</v>
      </c>
      <c r="C9" s="119"/>
      <c r="D9" s="119">
        <v>743</v>
      </c>
      <c r="E9" s="119">
        <v>7743</v>
      </c>
      <c r="F9" s="144" t="s">
        <v>425</v>
      </c>
      <c r="G9" s="125">
        <v>17768</v>
      </c>
      <c r="H9" s="125">
        <v>17768</v>
      </c>
      <c r="I9" s="125">
        <v>17768</v>
      </c>
      <c r="J9" s="997"/>
      <c r="K9" s="997"/>
    </row>
    <row r="10" spans="1:11" ht="12.75" customHeight="1" x14ac:dyDescent="0.2">
      <c r="A10" s="143" t="s">
        <v>98</v>
      </c>
      <c r="B10" s="144" t="s">
        <v>421</v>
      </c>
      <c r="C10" s="119"/>
      <c r="D10" s="119"/>
      <c r="E10" s="119"/>
      <c r="F10" s="144" t="s">
        <v>226</v>
      </c>
      <c r="G10" s="125">
        <v>1200</v>
      </c>
      <c r="H10" s="125">
        <v>2747</v>
      </c>
      <c r="I10" s="125">
        <v>5270</v>
      </c>
      <c r="J10" s="997"/>
      <c r="K10" s="997"/>
    </row>
    <row r="11" spans="1:11" ht="12.95" customHeight="1" x14ac:dyDescent="0.2">
      <c r="A11" s="143" t="s">
        <v>99</v>
      </c>
      <c r="B11" s="144" t="s">
        <v>422</v>
      </c>
      <c r="C11" s="120"/>
      <c r="D11" s="120"/>
      <c r="E11" s="120"/>
      <c r="F11" s="33"/>
      <c r="G11" s="125"/>
      <c r="H11" s="125"/>
      <c r="I11" s="125"/>
      <c r="J11" s="997"/>
      <c r="K11" s="997"/>
    </row>
    <row r="12" spans="1:11" ht="12.95" customHeight="1" x14ac:dyDescent="0.2">
      <c r="A12" s="143" t="s">
        <v>100</v>
      </c>
      <c r="B12" s="33"/>
      <c r="C12" s="119"/>
      <c r="D12" s="119"/>
      <c r="E12" s="119"/>
      <c r="F12" s="33"/>
      <c r="G12" s="125"/>
      <c r="H12" s="125"/>
      <c r="I12" s="125"/>
      <c r="J12" s="997"/>
      <c r="K12" s="997"/>
    </row>
    <row r="13" spans="1:11" ht="12.95" customHeight="1" x14ac:dyDescent="0.2">
      <c r="A13" s="143" t="s">
        <v>101</v>
      </c>
      <c r="B13" s="33"/>
      <c r="C13" s="119"/>
      <c r="D13" s="119"/>
      <c r="E13" s="119"/>
      <c r="F13" s="33"/>
      <c r="G13" s="125"/>
      <c r="H13" s="125"/>
      <c r="I13" s="125"/>
      <c r="J13" s="997"/>
      <c r="K13" s="997"/>
    </row>
    <row r="14" spans="1:11" ht="12.95" customHeight="1" x14ac:dyDescent="0.2">
      <c r="A14" s="143" t="s">
        <v>102</v>
      </c>
      <c r="B14" s="33"/>
      <c r="C14" s="120"/>
      <c r="D14" s="120"/>
      <c r="E14" s="120"/>
      <c r="F14" s="33"/>
      <c r="G14" s="125"/>
      <c r="H14" s="125"/>
      <c r="I14" s="125"/>
      <c r="J14" s="997"/>
      <c r="K14" s="997"/>
    </row>
    <row r="15" spans="1:11" x14ac:dyDescent="0.2">
      <c r="A15" s="143" t="s">
        <v>103</v>
      </c>
      <c r="B15" s="33"/>
      <c r="C15" s="120"/>
      <c r="D15" s="120"/>
      <c r="E15" s="120"/>
      <c r="F15" s="33"/>
      <c r="G15" s="125"/>
      <c r="H15" s="125"/>
      <c r="I15" s="125"/>
      <c r="J15" s="997"/>
      <c r="K15" s="997"/>
    </row>
    <row r="16" spans="1:11" ht="12.95" customHeight="1" thickBot="1" x14ac:dyDescent="0.25">
      <c r="A16" s="191" t="s">
        <v>104</v>
      </c>
      <c r="B16" s="222"/>
      <c r="C16" s="193"/>
      <c r="D16" s="193"/>
      <c r="E16" s="193"/>
      <c r="F16" s="192" t="s">
        <v>125</v>
      </c>
      <c r="G16" s="171">
        <v>7407</v>
      </c>
      <c r="H16" s="171">
        <v>181226</v>
      </c>
      <c r="I16" s="171">
        <v>181722</v>
      </c>
      <c r="J16" s="997"/>
      <c r="K16" s="997"/>
    </row>
    <row r="17" spans="1:11" ht="23.25" customHeight="1" thickBot="1" x14ac:dyDescent="0.25">
      <c r="A17" s="146" t="s">
        <v>105</v>
      </c>
      <c r="B17" s="59" t="s">
        <v>447</v>
      </c>
      <c r="C17" s="122">
        <f>+C6+C8+C9+C11+C12+C13+C14+C15+C16</f>
        <v>4274</v>
      </c>
      <c r="D17" s="122">
        <f>+D6+D8+D9+D11+D12+D13+D14+D15+D16</f>
        <v>186017</v>
      </c>
      <c r="E17" s="122">
        <f>+E6+E8+E9+E11+E12+E13+E14+E15+E16</f>
        <v>193221</v>
      </c>
      <c r="F17" s="59" t="s">
        <v>448</v>
      </c>
      <c r="G17" s="127">
        <f>+G6+G8+G10+G11+G12+G13+G14+G15+G16</f>
        <v>59607</v>
      </c>
      <c r="H17" s="127">
        <f>+H6+H8+H10+H11+H12+H13+H14+H15+H16</f>
        <v>246654</v>
      </c>
      <c r="I17" s="127">
        <f>+I6+I8+I10+I11+I12+I13+I14+I15+I16</f>
        <v>259106</v>
      </c>
      <c r="J17" s="997"/>
      <c r="K17" s="997"/>
    </row>
    <row r="18" spans="1:11" ht="12.95" customHeight="1" x14ac:dyDescent="0.2">
      <c r="A18" s="141" t="s">
        <v>106</v>
      </c>
      <c r="B18" s="156" t="s">
        <v>244</v>
      </c>
      <c r="C18" s="163">
        <f>+C19+C20+C21+C22+C23</f>
        <v>55333</v>
      </c>
      <c r="D18" s="163">
        <f>+D19+D20+D21+D22+D23</f>
        <v>55333</v>
      </c>
      <c r="E18" s="163">
        <f>+E19+E20+E21+E22+E23</f>
        <v>65885</v>
      </c>
      <c r="F18" s="149" t="s">
        <v>209</v>
      </c>
      <c r="G18" s="46"/>
      <c r="H18" s="46"/>
      <c r="I18" s="46"/>
      <c r="J18" s="997"/>
      <c r="K18" s="997"/>
    </row>
    <row r="19" spans="1:11" ht="12.95" customHeight="1" x14ac:dyDescent="0.2">
      <c r="A19" s="143" t="s">
        <v>107</v>
      </c>
      <c r="B19" s="157" t="s">
        <v>233</v>
      </c>
      <c r="C19" s="47">
        <v>55333</v>
      </c>
      <c r="D19" s="47">
        <v>55333</v>
      </c>
      <c r="E19" s="47">
        <v>65885</v>
      </c>
      <c r="F19" s="149" t="s">
        <v>212</v>
      </c>
      <c r="G19" s="48"/>
      <c r="H19" s="48"/>
      <c r="I19" s="48"/>
      <c r="J19" s="997"/>
      <c r="K19" s="997"/>
    </row>
    <row r="20" spans="1:11" ht="12.95" customHeight="1" x14ac:dyDescent="0.2">
      <c r="A20" s="141" t="s">
        <v>108</v>
      </c>
      <c r="B20" s="157" t="s">
        <v>234</v>
      </c>
      <c r="C20" s="47"/>
      <c r="D20" s="47"/>
      <c r="E20" s="47"/>
      <c r="F20" s="149" t="s">
        <v>183</v>
      </c>
      <c r="G20" s="48"/>
      <c r="H20" s="48"/>
      <c r="I20" s="48"/>
      <c r="J20" s="997"/>
      <c r="K20" s="997"/>
    </row>
    <row r="21" spans="1:11" ht="12.95" customHeight="1" x14ac:dyDescent="0.2">
      <c r="A21" s="143" t="s">
        <v>109</v>
      </c>
      <c r="B21" s="157" t="s">
        <v>235</v>
      </c>
      <c r="C21" s="47"/>
      <c r="D21" s="47"/>
      <c r="E21" s="47"/>
      <c r="F21" s="149" t="s">
        <v>184</v>
      </c>
      <c r="G21" s="48"/>
      <c r="H21" s="48"/>
      <c r="I21" s="48"/>
      <c r="J21" s="997"/>
      <c r="K21" s="997"/>
    </row>
    <row r="22" spans="1:11" ht="12.95" customHeight="1" x14ac:dyDescent="0.2">
      <c r="A22" s="141" t="s">
        <v>110</v>
      </c>
      <c r="B22" s="157" t="s">
        <v>236</v>
      </c>
      <c r="C22" s="47"/>
      <c r="D22" s="47"/>
      <c r="E22" s="47"/>
      <c r="F22" s="148" t="s">
        <v>230</v>
      </c>
      <c r="G22" s="48"/>
      <c r="H22" s="48"/>
      <c r="I22" s="48"/>
      <c r="J22" s="997"/>
      <c r="K22" s="997"/>
    </row>
    <row r="23" spans="1:11" ht="12.95" customHeight="1" x14ac:dyDescent="0.2">
      <c r="A23" s="143" t="s">
        <v>111</v>
      </c>
      <c r="B23" s="158" t="s">
        <v>237</v>
      </c>
      <c r="C23" s="47"/>
      <c r="D23" s="47"/>
      <c r="E23" s="47"/>
      <c r="F23" s="149" t="s">
        <v>213</v>
      </c>
      <c r="G23" s="48"/>
      <c r="H23" s="48"/>
      <c r="I23" s="48"/>
      <c r="J23" s="997"/>
      <c r="K23" s="997"/>
    </row>
    <row r="24" spans="1:11" ht="12.95" customHeight="1" x14ac:dyDescent="0.2">
      <c r="A24" s="141" t="s">
        <v>112</v>
      </c>
      <c r="B24" s="159" t="s">
        <v>238</v>
      </c>
      <c r="C24" s="151">
        <f>+C25+C26+C27+C28+C29</f>
        <v>0</v>
      </c>
      <c r="D24" s="151">
        <f>+D25+D26+D27+D28+D29</f>
        <v>0</v>
      </c>
      <c r="E24" s="151">
        <f>+E25+E26+E27+E28+E29</f>
        <v>0</v>
      </c>
      <c r="F24" s="160" t="s">
        <v>211</v>
      </c>
      <c r="G24" s="48"/>
      <c r="H24" s="48"/>
      <c r="I24" s="48"/>
      <c r="J24" s="997"/>
      <c r="K24" s="997"/>
    </row>
    <row r="25" spans="1:11" ht="12.95" customHeight="1" x14ac:dyDescent="0.2">
      <c r="A25" s="143" t="s">
        <v>113</v>
      </c>
      <c r="B25" s="158" t="s">
        <v>239</v>
      </c>
      <c r="C25" s="47"/>
      <c r="D25" s="47"/>
      <c r="E25" s="47"/>
      <c r="F25" s="160" t="s">
        <v>426</v>
      </c>
      <c r="G25" s="48"/>
      <c r="H25" s="48"/>
      <c r="I25" s="48"/>
      <c r="J25" s="997"/>
      <c r="K25" s="997"/>
    </row>
    <row r="26" spans="1:11" ht="12.95" customHeight="1" x14ac:dyDescent="0.2">
      <c r="A26" s="141" t="s">
        <v>114</v>
      </c>
      <c r="B26" s="158" t="s">
        <v>240</v>
      </c>
      <c r="C26" s="47"/>
      <c r="D26" s="47"/>
      <c r="E26" s="47"/>
      <c r="F26" s="155"/>
      <c r="G26" s="48"/>
      <c r="H26" s="48"/>
      <c r="I26" s="48"/>
      <c r="J26" s="997"/>
      <c r="K26" s="997"/>
    </row>
    <row r="27" spans="1:11" ht="12.95" customHeight="1" x14ac:dyDescent="0.2">
      <c r="A27" s="143" t="s">
        <v>115</v>
      </c>
      <c r="B27" s="157" t="s">
        <v>241</v>
      </c>
      <c r="C27" s="47"/>
      <c r="D27" s="47"/>
      <c r="E27" s="47"/>
      <c r="F27" s="57"/>
      <c r="G27" s="48"/>
      <c r="H27" s="48"/>
      <c r="I27" s="48"/>
      <c r="J27" s="997"/>
      <c r="K27" s="997"/>
    </row>
    <row r="28" spans="1:11" ht="12.95" customHeight="1" x14ac:dyDescent="0.2">
      <c r="A28" s="141" t="s">
        <v>116</v>
      </c>
      <c r="B28" s="161" t="s">
        <v>242</v>
      </c>
      <c r="C28" s="47"/>
      <c r="D28" s="47"/>
      <c r="E28" s="47"/>
      <c r="F28" s="33"/>
      <c r="G28" s="48"/>
      <c r="H28" s="48"/>
      <c r="I28" s="48"/>
      <c r="J28" s="997"/>
      <c r="K28" s="997"/>
    </row>
    <row r="29" spans="1:11" ht="12.95" customHeight="1" thickBot="1" x14ac:dyDescent="0.25">
      <c r="A29" s="143" t="s">
        <v>117</v>
      </c>
      <c r="B29" s="162" t="s">
        <v>243</v>
      </c>
      <c r="C29" s="47"/>
      <c r="D29" s="47"/>
      <c r="E29" s="47"/>
      <c r="F29" s="57"/>
      <c r="G29" s="48"/>
      <c r="H29" s="48"/>
      <c r="I29" s="48"/>
      <c r="J29" s="997"/>
      <c r="K29" s="997"/>
    </row>
    <row r="30" spans="1:11" ht="21.75" customHeight="1" thickBot="1" x14ac:dyDescent="0.25">
      <c r="A30" s="146" t="s">
        <v>118</v>
      </c>
      <c r="B30" s="59" t="s">
        <v>423</v>
      </c>
      <c r="C30" s="122">
        <f>+C18+C24</f>
        <v>55333</v>
      </c>
      <c r="D30" s="122">
        <f>+D18+D24</f>
        <v>55333</v>
      </c>
      <c r="E30" s="122">
        <f>+E18+E24</f>
        <v>65885</v>
      </c>
      <c r="F30" s="59" t="s">
        <v>427</v>
      </c>
      <c r="G30" s="127">
        <f>SUM(G18:G29)</f>
        <v>0</v>
      </c>
      <c r="H30" s="127">
        <f>SUM(H18:H29)</f>
        <v>0</v>
      </c>
      <c r="I30" s="127">
        <f>SUM(I18:I29)</f>
        <v>0</v>
      </c>
      <c r="J30" s="997"/>
      <c r="K30" s="997"/>
    </row>
    <row r="31" spans="1:11" ht="15.75" customHeight="1" thickBot="1" x14ac:dyDescent="0.25">
      <c r="A31" s="146" t="s">
        <v>119</v>
      </c>
      <c r="B31" s="59"/>
      <c r="C31" s="122"/>
      <c r="D31" s="122"/>
      <c r="E31" s="122"/>
      <c r="F31" s="59" t="s">
        <v>777</v>
      </c>
      <c r="G31" s="173"/>
      <c r="H31" s="173"/>
      <c r="I31" s="173"/>
      <c r="J31" s="997"/>
      <c r="K31" s="997"/>
    </row>
    <row r="32" spans="1:11" ht="13.5" thickBot="1" x14ac:dyDescent="0.25">
      <c r="A32" s="146" t="s">
        <v>120</v>
      </c>
      <c r="B32" s="152" t="s">
        <v>428</v>
      </c>
      <c r="C32" s="153">
        <f>+C17+C30</f>
        <v>59607</v>
      </c>
      <c r="D32" s="153">
        <f>+D17+D30</f>
        <v>241350</v>
      </c>
      <c r="E32" s="153">
        <f>+E17+E30</f>
        <v>259106</v>
      </c>
      <c r="F32" s="152" t="s">
        <v>429</v>
      </c>
      <c r="G32" s="153">
        <f>+G17+G30</f>
        <v>59607</v>
      </c>
      <c r="H32" s="153">
        <f>+H17+H30</f>
        <v>246654</v>
      </c>
      <c r="I32" s="153">
        <f>+I17+I30</f>
        <v>259106</v>
      </c>
      <c r="J32" s="997"/>
      <c r="K32" s="997"/>
    </row>
    <row r="33" spans="1:11" ht="13.5" thickBot="1" x14ac:dyDescent="0.25">
      <c r="A33" s="146" t="s">
        <v>121</v>
      </c>
      <c r="B33" s="152" t="s">
        <v>187</v>
      </c>
      <c r="C33" s="153">
        <v>55333</v>
      </c>
      <c r="D33" s="153" t="str">
        <f>IF(D17-G17&lt;0,G17-D17,"-")</f>
        <v>-</v>
      </c>
      <c r="E33" s="153">
        <f>IF(E17-H17&lt;0,H17-E17,"-")</f>
        <v>53433</v>
      </c>
      <c r="F33" s="152" t="s">
        <v>188</v>
      </c>
      <c r="G33" s="153" t="str">
        <f>IF(C17-G17&gt;0,C17-G17,"-")</f>
        <v>-</v>
      </c>
      <c r="H33" s="153" t="str">
        <f>IF(D17-H17&gt;0,D17-H17,"-")</f>
        <v>-</v>
      </c>
      <c r="I33" s="153" t="str">
        <f>IF(E17-I17&gt;0,E17-I17,"-")</f>
        <v>-</v>
      </c>
      <c r="J33" s="997"/>
      <c r="K33" s="997"/>
    </row>
    <row r="34" spans="1:11" ht="13.5" thickBot="1" x14ac:dyDescent="0.25">
      <c r="A34" s="146" t="s">
        <v>579</v>
      </c>
      <c r="B34" s="152" t="s">
        <v>231</v>
      </c>
      <c r="C34" s="490" t="s">
        <v>566</v>
      </c>
      <c r="D34" s="153" t="str">
        <f>IF(D17+D18-G32&lt;0,G32-(D17+D18),"-")</f>
        <v>-</v>
      </c>
      <c r="E34" s="153" t="str">
        <f>IF(E17+E18-H32&lt;0,H32-(E17+E18),"-")</f>
        <v>-</v>
      </c>
      <c r="F34" s="152" t="s">
        <v>232</v>
      </c>
      <c r="G34" s="153" t="str">
        <f>IF(C17+C18-G32&gt;0,C17+C18-G32,"-")</f>
        <v>-</v>
      </c>
      <c r="H34" s="153" t="str">
        <f>IF(D17+D18-H32&gt;0,D17+D18-H32,"-")</f>
        <v>-</v>
      </c>
      <c r="I34" s="153" t="str">
        <f>IF(E17+E18-I32&gt;0,E17+E18-I32,"-")</f>
        <v>-</v>
      </c>
      <c r="J34" s="997"/>
      <c r="K34" s="997"/>
    </row>
  </sheetData>
  <mergeCells count="3">
    <mergeCell ref="A3:A4"/>
    <mergeCell ref="K1:K34"/>
    <mergeCell ref="J1:J34"/>
  </mergeCells>
  <phoneticPr fontId="0" type="noConversion"/>
  <printOptions horizontalCentered="1"/>
  <pageMargins left="0" right="0" top="0.47244094488188981" bottom="0.78740157480314965" header="0.47244094488188981" footer="0.78740157480314965"/>
  <pageSetup paperSize="9" scale="93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2"/>
  <sheetViews>
    <sheetView view="pageLayout" zoomScaleNormal="100" workbookViewId="0">
      <selection activeCell="F17" sqref="F17"/>
    </sheetView>
  </sheetViews>
  <sheetFormatPr defaultRowHeight="12.75" x14ac:dyDescent="0.2"/>
  <cols>
    <col min="2" max="2" width="41.5" customWidth="1"/>
    <col min="5" max="5" width="9.33203125" customWidth="1"/>
    <col min="6" max="6" width="46.6640625" customWidth="1"/>
  </cols>
  <sheetData>
    <row r="1" spans="1:7" ht="15" x14ac:dyDescent="0.25">
      <c r="A1" s="1001" t="s">
        <v>611</v>
      </c>
      <c r="B1" s="1001"/>
      <c r="C1" s="1001"/>
      <c r="D1" s="1001"/>
      <c r="E1" s="1001"/>
      <c r="F1" s="1001"/>
      <c r="G1" s="516"/>
    </row>
    <row r="2" spans="1:7" ht="15.75" thickBot="1" x14ac:dyDescent="0.3">
      <c r="A2" s="517"/>
      <c r="B2" s="517"/>
      <c r="C2" s="1002"/>
      <c r="D2" s="1002"/>
      <c r="E2" s="1003" t="s">
        <v>127</v>
      </c>
      <c r="F2" s="1003"/>
      <c r="G2" s="518"/>
    </row>
    <row r="3" spans="1:7" ht="15" x14ac:dyDescent="0.25">
      <c r="A3" s="1004" t="s">
        <v>612</v>
      </c>
      <c r="B3" s="1006" t="s">
        <v>613</v>
      </c>
      <c r="C3" s="1006" t="s">
        <v>614</v>
      </c>
      <c r="D3" s="1006"/>
      <c r="E3" s="1006"/>
      <c r="F3" s="1008" t="s">
        <v>615</v>
      </c>
      <c r="G3" s="516"/>
    </row>
    <row r="4" spans="1:7" ht="15.75" thickBot="1" x14ac:dyDescent="0.3">
      <c r="A4" s="1005"/>
      <c r="B4" s="1007"/>
      <c r="C4" s="519" t="s">
        <v>616</v>
      </c>
      <c r="D4" s="519" t="s">
        <v>617</v>
      </c>
      <c r="E4" s="519" t="s">
        <v>618</v>
      </c>
      <c r="F4" s="1009"/>
      <c r="G4" s="516"/>
    </row>
    <row r="5" spans="1:7" ht="15.75" thickBot="1" x14ac:dyDescent="0.3">
      <c r="A5" s="520">
        <v>1</v>
      </c>
      <c r="B5" s="521">
        <v>2</v>
      </c>
      <c r="C5" s="521">
        <v>3</v>
      </c>
      <c r="D5" s="521">
        <v>4</v>
      </c>
      <c r="E5" s="521">
        <v>5</v>
      </c>
      <c r="F5" s="522">
        <v>6</v>
      </c>
      <c r="G5" s="516"/>
    </row>
    <row r="6" spans="1:7" ht="15" x14ac:dyDescent="0.25">
      <c r="A6" s="523" t="s">
        <v>94</v>
      </c>
      <c r="B6" s="524"/>
      <c r="C6" s="525"/>
      <c r="D6" s="525"/>
      <c r="E6" s="525"/>
      <c r="F6" s="526">
        <f>SUM(C6:E6)</f>
        <v>0</v>
      </c>
      <c r="G6" s="516"/>
    </row>
    <row r="7" spans="1:7" ht="15" x14ac:dyDescent="0.25">
      <c r="A7" s="527" t="s">
        <v>95</v>
      </c>
      <c r="B7" s="528"/>
      <c r="C7" s="529"/>
      <c r="D7" s="529"/>
      <c r="E7" s="529"/>
      <c r="F7" s="530">
        <f>SUM(C7:E7)</f>
        <v>0</v>
      </c>
      <c r="G7" s="516"/>
    </row>
    <row r="8" spans="1:7" ht="15" x14ac:dyDescent="0.25">
      <c r="A8" s="527" t="s">
        <v>96</v>
      </c>
      <c r="B8" s="528"/>
      <c r="C8" s="529"/>
      <c r="D8" s="529"/>
      <c r="E8" s="529"/>
      <c r="F8" s="530">
        <f>SUM(C8:E8)</f>
        <v>0</v>
      </c>
      <c r="G8" s="516"/>
    </row>
    <row r="9" spans="1:7" ht="15" x14ac:dyDescent="0.25">
      <c r="A9" s="527" t="s">
        <v>97</v>
      </c>
      <c r="B9" s="528"/>
      <c r="C9" s="529"/>
      <c r="D9" s="529"/>
      <c r="E9" s="529"/>
      <c r="F9" s="530">
        <f>SUM(C9:E9)</f>
        <v>0</v>
      </c>
      <c r="G9" s="516"/>
    </row>
    <row r="10" spans="1:7" ht="15.75" thickBot="1" x14ac:dyDescent="0.3">
      <c r="A10" s="531" t="s">
        <v>98</v>
      </c>
      <c r="B10" s="532"/>
      <c r="C10" s="533"/>
      <c r="D10" s="533"/>
      <c r="E10" s="533"/>
      <c r="F10" s="530">
        <f>SUM(C10:E10)</f>
        <v>0</v>
      </c>
      <c r="G10" s="516"/>
    </row>
    <row r="11" spans="1:7" ht="15" thickBot="1" x14ac:dyDescent="0.25">
      <c r="A11" s="534" t="s">
        <v>99</v>
      </c>
      <c r="B11" s="535" t="s">
        <v>619</v>
      </c>
      <c r="C11" s="536">
        <f>SUM(C6:C10)</f>
        <v>0</v>
      </c>
      <c r="D11" s="536">
        <f>SUM(D6:D10)</f>
        <v>0</v>
      </c>
      <c r="E11" s="536">
        <f>SUM(E6:E10)</f>
        <v>0</v>
      </c>
      <c r="F11" s="537">
        <f>SUM(F6:F10)</f>
        <v>0</v>
      </c>
      <c r="G11" s="538"/>
    </row>
    <row r="12" spans="1:7" ht="15" x14ac:dyDescent="0.25">
      <c r="A12" s="516"/>
      <c r="B12" s="516"/>
      <c r="C12" s="516"/>
      <c r="D12" s="516"/>
      <c r="E12" s="516"/>
      <c r="F12" s="516"/>
      <c r="G12" s="516"/>
    </row>
  </sheetData>
  <mergeCells count="7">
    <mergeCell ref="A1:F1"/>
    <mergeCell ref="C2:D2"/>
    <mergeCell ref="E2:F2"/>
    <mergeCell ref="A3:A4"/>
    <mergeCell ref="B3:B4"/>
    <mergeCell ref="C3:E3"/>
    <mergeCell ref="F3:F4"/>
  </mergeCells>
  <pageMargins left="0.7" right="0.7" top="0.75" bottom="0.75" header="0.3" footer="0.3"/>
  <pageSetup paperSize="9" orientation="landscape" horizontalDpi="0" verticalDpi="0" r:id="rId1"/>
  <headerFooter>
    <oddHeader>&amp;R&amp;"Times New Roman CE,Félkövér dőlt"3.sz. melléklet az 1/2014. (I.28.)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39</vt:i4>
      </vt:variant>
      <vt:variant>
        <vt:lpstr>Névvel ellátott tartományok</vt:lpstr>
      </vt:variant>
      <vt:variant>
        <vt:i4>12</vt:i4>
      </vt:variant>
    </vt:vector>
  </HeadingPairs>
  <TitlesOfParts>
    <vt:vector size="51" baseType="lpstr">
      <vt:lpstr>ÖSSZEFÜGGÉSEK</vt:lpstr>
      <vt:lpstr>Munka1</vt:lpstr>
      <vt:lpstr>1.1.sz.mell.</vt:lpstr>
      <vt:lpstr>1.2.sz.mell.</vt:lpstr>
      <vt:lpstr>1.3.sz. mell.</vt:lpstr>
      <vt:lpstr>1.4.sz.mell.</vt:lpstr>
      <vt:lpstr>2.1.sz.mell  </vt:lpstr>
      <vt:lpstr>2.2.sz.mell  </vt:lpstr>
      <vt:lpstr>3.sz.mell.</vt:lpstr>
      <vt:lpstr>4.sz.mell.</vt:lpstr>
      <vt:lpstr>5.sz.mell.</vt:lpstr>
      <vt:lpstr>6.sz.mell.</vt:lpstr>
      <vt:lpstr>7.sz.mell.</vt:lpstr>
      <vt:lpstr>8. sz.mell.</vt:lpstr>
      <vt:lpstr>9.1. sz. mell</vt:lpstr>
      <vt:lpstr>9.1.1. sz. mell </vt:lpstr>
      <vt:lpstr>9.1.2. sz. mell  </vt:lpstr>
      <vt:lpstr>9.1.3. sz. mell   </vt:lpstr>
      <vt:lpstr>9.2. sz. mell</vt:lpstr>
      <vt:lpstr>9.2.1. sz. mell</vt:lpstr>
      <vt:lpstr>9.2.2.sz.mell.</vt:lpstr>
      <vt:lpstr>9.2.3. sz. mell</vt:lpstr>
      <vt:lpstr>9.3. sz. mell</vt:lpstr>
      <vt:lpstr>9.3.1. sz. mell</vt:lpstr>
      <vt:lpstr>9.3.2.sz.mell.</vt:lpstr>
      <vt:lpstr>9.3.3.sz.mell.</vt:lpstr>
      <vt:lpstr>9.4.sz.mell.</vt:lpstr>
      <vt:lpstr>9.4.1.sz.mell.</vt:lpstr>
      <vt:lpstr>9.4.2.sz.mell.</vt:lpstr>
      <vt:lpstr>9.4.3.sz.mell.</vt:lpstr>
      <vt:lpstr>10.sz.mell.</vt:lpstr>
      <vt:lpstr>1.sz.tájékoztató</vt:lpstr>
      <vt:lpstr>2.sz.tájékoztató</vt:lpstr>
      <vt:lpstr>3.sz.tájékoztató</vt:lpstr>
      <vt:lpstr>4.sz.tájékoztató</vt:lpstr>
      <vt:lpstr>5.sz tájékoztató t.</vt:lpstr>
      <vt:lpstr>6. sz. tájékoztató</vt:lpstr>
      <vt:lpstr>7. sz tájékoztató</vt:lpstr>
      <vt:lpstr>8. sz. táblázat</vt:lpstr>
      <vt:lpstr>'9.1. sz. mell'!Nyomtatási_cím</vt:lpstr>
      <vt:lpstr>'9.1.1. sz. mell '!Nyomtatási_cím</vt:lpstr>
      <vt:lpstr>'9.1.2. sz. mell  '!Nyomtatási_cím</vt:lpstr>
      <vt:lpstr>'9.1.3. sz. mell   '!Nyomtatási_cím</vt:lpstr>
      <vt:lpstr>'9.2. sz. mell'!Nyomtatási_cím</vt:lpstr>
      <vt:lpstr>'9.2.1. sz. mell'!Nyomtatási_cím</vt:lpstr>
      <vt:lpstr>'9.2.3. sz. mell'!Nyomtatási_cím</vt:lpstr>
      <vt:lpstr>'9.3. sz. mell'!Nyomtatási_cím</vt:lpstr>
      <vt:lpstr>'9.3.1. sz. mell'!Nyomtatási_cím</vt:lpstr>
      <vt:lpstr>'1.1.sz.mell.'!Nyomtatási_terület</vt:lpstr>
      <vt:lpstr>'1.2.sz.mell.'!Nyomtatási_terület</vt:lpstr>
      <vt:lpstr>'1.4.sz.mell.'!Nyomtatási_terület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Titkárság</cp:lastModifiedBy>
  <cp:lastPrinted>2014-09-25T13:18:40Z</cp:lastPrinted>
  <dcterms:created xsi:type="dcterms:W3CDTF">1999-10-30T10:30:45Z</dcterms:created>
  <dcterms:modified xsi:type="dcterms:W3CDTF">2014-10-03T10:27:29Z</dcterms:modified>
</cp:coreProperties>
</file>