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firstSheet="14" activeTab="18"/>
  </bookViews>
  <sheets>
    <sheet name=" 1. címrend" sheetId="1" r:id="rId1"/>
    <sheet name="2. pénzmaradvány" sheetId="2" r:id="rId2"/>
    <sheet name="3.finanszírozási c. műveletek" sheetId="3" r:id="rId3"/>
    <sheet name="4.Mérleg" sheetId="4" r:id="rId4"/>
    <sheet name="5.bev. forrásonként" sheetId="5" r:id="rId5"/>
    <sheet name="6. Kiadások" sheetId="6" r:id="rId6"/>
    <sheet name="7. lak. szolg. tám." sheetId="7" r:id="rId7"/>
    <sheet name="8. Hivatal bevétele, kiadása" sheetId="8" r:id="rId8"/>
    <sheet name="9. Felújítás" sheetId="9" r:id="rId9"/>
    <sheet name="10. Beruházások" sheetId="10" r:id="rId10"/>
    <sheet name="11. EU projekt" sheetId="11" r:id="rId11"/>
    <sheet name="12. létszám-előir." sheetId="12" r:id="rId12"/>
    <sheet name="13.közfogl." sheetId="13" r:id="rId13"/>
    <sheet name="14. adósság" sheetId="14" r:id="rId14"/>
    <sheet name="15. céltartalék" sheetId="15" r:id="rId15"/>
    <sheet name="16. többéves" sheetId="16" r:id="rId16"/>
    <sheet name="17. előir.- falhaszn. ütemterv" sheetId="17" r:id="rId17"/>
    <sheet name="18.  közvetett támogatások" sheetId="18" r:id="rId18"/>
    <sheet name="19. egyéb működési tám" sheetId="19" r:id="rId19"/>
  </sheets>
  <definedNames>
    <definedName name="_xlnm.Print_Area" localSheetId="0">' 1. címrend'!$A$1:$B$43</definedName>
    <definedName name="_xlnm.Print_Area" localSheetId="4">'5.bev. forrásonként'!$A$1:$H$125</definedName>
  </definedNames>
  <calcPr fullCalcOnLoad="1"/>
</workbook>
</file>

<file path=xl/sharedStrings.xml><?xml version="1.0" encoding="utf-8"?>
<sst xmlns="http://schemas.openxmlformats.org/spreadsheetml/2006/main" count="1142" uniqueCount="696">
  <si>
    <t>cél megnevezése</t>
  </si>
  <si>
    <t>összeg</t>
  </si>
  <si>
    <t>Megnevezés</t>
  </si>
  <si>
    <t>Bevételek</t>
  </si>
  <si>
    <t>Kiadások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</si>
  <si>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</si>
  <si>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</si>
  <si>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</si>
  <si>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</si>
  <si>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</si>
  <si>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</si>
  <si>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</si>
  <si>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</si>
  <si>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</si>
  <si>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</si>
  <si>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</si>
  <si>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</si>
  <si>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</si>
  <si>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</si>
  <si>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</si>
  <si>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</si>
  <si>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</si>
  <si>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</si>
  <si>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</si>
  <si>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</si>
  <si>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</si>
  <si>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</si>
  <si>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</si>
  <si>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</si>
  <si>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</si>
  <si>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</si>
  <si>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</si>
  <si>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</si>
  <si>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</si>
  <si>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</si>
  <si>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</si>
  <si>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</si>
  <si>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</si>
  <si>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</si>
  <si>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</si>
  <si>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</si>
  <si>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</si>
  <si>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</si>
  <si>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</si>
  <si>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</si>
  <si>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</si>
  <si>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</si>
  <si>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</si>
  <si>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</si>
  <si>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</si>
  <si>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</si>
  <si>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</si>
  <si>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</si>
  <si>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</si>
  <si>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</si>
  <si>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</si>
  <si>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</si>
  <si>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</si>
  <si>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</si>
  <si>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</si>
  <si>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</si>
  <si>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</si>
  <si>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</si>
  <si>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</si>
  <si>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</si>
  <si>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</si>
  <si>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</si>
  <si>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</si>
  <si>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</si>
  <si>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</si>
  <si>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</si>
  <si>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</si>
  <si>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</si>
  <si>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</si>
  <si>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Címrend</t>
  </si>
  <si>
    <t>A költségvetési hiány belső finanszírozására szolgáló előző évek pénzmaradványa</t>
  </si>
  <si>
    <t>előirányzat</t>
  </si>
  <si>
    <t xml:space="preserve"> - értékpapírból</t>
  </si>
  <si>
    <t>2. Felhalmozási célú pénzmaradvány igénybevétele</t>
  </si>
  <si>
    <t xml:space="preserve">    - értékpapÍrból</t>
  </si>
  <si>
    <t>Hitelek</t>
  </si>
  <si>
    <t xml:space="preserve">A. </t>
  </si>
  <si>
    <t>Közhatalmi bevételek</t>
  </si>
  <si>
    <t xml:space="preserve">I. </t>
  </si>
  <si>
    <t>Felhalmozási bevételek</t>
  </si>
  <si>
    <t>Létszám-előirányzat</t>
  </si>
  <si>
    <t>fő</t>
  </si>
  <si>
    <t>Közfoglalkoztatottak éves létszám-előirányzata</t>
  </si>
  <si>
    <t>EU támogatással megvalósuló programok, projektek, bevételei, kiadásai</t>
  </si>
  <si>
    <t>Céltartalék felosztása</t>
  </si>
  <si>
    <t xml:space="preserve">A többéves kihatással járó feladatok előirányzatai </t>
  </si>
  <si>
    <t>Évek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</si>
  <si>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</si>
  <si>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</si>
  <si>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</si>
  <si>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</si>
  <si>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</si>
  <si>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</si>
  <si>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</si>
  <si>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</si>
  <si>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</si>
  <si>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</si>
  <si>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</si>
  <si>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>ÖSSZESEN</t>
  </si>
  <si>
    <t xml:space="preserve">Kiadások mindösszesen: </t>
  </si>
  <si>
    <t xml:space="preserve">Önkormányzat </t>
  </si>
  <si>
    <t>Igazgatási tevékenység</t>
  </si>
  <si>
    <t>Mindösszesen:</t>
  </si>
  <si>
    <t>Feladatok</t>
  </si>
  <si>
    <t>Pénzforgalom nélküli kiadások</t>
  </si>
  <si>
    <t>Város- és Községgazdálkodás,Dologi kiadások</t>
  </si>
  <si>
    <t>KÖLCSÖNÖK, HITELEK</t>
  </si>
  <si>
    <t xml:space="preserve"> - kommunális adóból: bejelentett lakcímmel rendelkező magánszemély </t>
  </si>
  <si>
    <t xml:space="preserve">Beruházások összesen: </t>
  </si>
  <si>
    <t xml:space="preserve">Mindösszesen: </t>
  </si>
  <si>
    <t>A.</t>
  </si>
  <si>
    <t>B.</t>
  </si>
  <si>
    <t>Cím</t>
  </si>
  <si>
    <t>Sszám</t>
  </si>
  <si>
    <t xml:space="preserve"> - ebből folyószámlahitel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</si>
  <si>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</si>
  <si>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</si>
  <si>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</si>
  <si>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</si>
  <si>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</si>
  <si>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</si>
  <si>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</si>
  <si>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</si>
  <si>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</si>
  <si>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</si>
  <si>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</si>
  <si>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Kormányzati beruházások</t>
  </si>
  <si>
    <t>Egyéb felhalmozási kiadások</t>
  </si>
  <si>
    <t>Intézményi működési bevételek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</si>
  <si>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</si>
  <si>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</si>
  <si>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</si>
  <si>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</si>
  <si>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</si>
  <si>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</si>
  <si>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</si>
  <si>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</si>
  <si>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</si>
  <si>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</si>
  <si>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</si>
  <si>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működésre</t>
  </si>
  <si>
    <t>felújításra</t>
  </si>
  <si>
    <t>beruházásra</t>
  </si>
  <si>
    <t>Támogatásértékű működési bevételek</t>
  </si>
  <si>
    <t>Hitel bevételek</t>
  </si>
  <si>
    <t>Egyéb működési kiadások megoszlása</t>
  </si>
  <si>
    <t>hónap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</si>
  <si>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</si>
  <si>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</si>
  <si>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</si>
  <si>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</si>
  <si>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</si>
  <si>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Díjak, pótloékok, bírságok</t>
  </si>
  <si>
    <t>Tárgyi eszközök, immateriális javask, vagyoni értékű jog értékestése és hasznosítása, vagyonhasznosításból származó bevétel</t>
  </si>
  <si>
    <t>Osztalék, koncsessziós díjak</t>
  </si>
  <si>
    <t>Helyi adók</t>
  </si>
  <si>
    <t>Vállalat értékesítéséből, privazitációból származó bev.</t>
  </si>
  <si>
    <t>Saját bevételek összesen:</t>
  </si>
  <si>
    <t>Saját bevételek 50%-a</t>
  </si>
  <si>
    <t xml:space="preserve">Fizetési kötelezettség összesen: </t>
  </si>
  <si>
    <t>hitel előző években felvett</t>
  </si>
  <si>
    <t>Fejlesztési célok megnevezése</t>
  </si>
  <si>
    <t>Adósságot keletkeztető ügylet összege</t>
  </si>
  <si>
    <t xml:space="preserve">ei. 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</si>
  <si>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</si>
  <si>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</si>
  <si>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</si>
  <si>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</si>
  <si>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</si>
  <si>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</si>
  <si>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</si>
  <si>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</si>
  <si>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</si>
  <si>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</si>
  <si>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</si>
  <si>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</si>
  <si>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</si>
  <si>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</si>
  <si>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 xml:space="preserve">E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</si>
  <si>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</si>
  <si>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</si>
  <si>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</si>
  <si>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</si>
  <si>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</si>
  <si>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</si>
  <si>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Működési hitel felvétele, csak likvid hitel  van tervezte</t>
  </si>
  <si>
    <t xml:space="preserve"> I. Saját bevételek</t>
  </si>
  <si>
    <t>Központi támogatásra igény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</si>
  <si>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</si>
  <si>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</si>
  <si>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</si>
  <si>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</si>
  <si>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</si>
  <si>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</si>
  <si>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</si>
  <si>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</si>
  <si>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</si>
  <si>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</si>
  <si>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</si>
  <si>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</si>
  <si>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</si>
  <si>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</si>
  <si>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</si>
  <si>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</si>
  <si>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</si>
  <si>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</si>
  <si>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</si>
  <si>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</si>
  <si>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</si>
  <si>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Önkormányzatnál</t>
  </si>
  <si>
    <t>Megállapított támogatás</t>
  </si>
  <si>
    <t>Kifizetés várható ez évben</t>
  </si>
  <si>
    <t>Működési célra átvett Áh. Kívülről</t>
  </si>
  <si>
    <t>Felhalmozási támogatásértékű</t>
  </si>
  <si>
    <t>Felhalmozásra átvett</t>
  </si>
  <si>
    <t>Működési támogatás</t>
  </si>
  <si>
    <t>Foglalkoztatás módja- programonként</t>
  </si>
  <si>
    <t>1. Működési célú pénzmaradvány igénybevétele</t>
  </si>
  <si>
    <t>átlag fő/év</t>
  </si>
  <si>
    <t>Nincs tervezve fejlesztési hitel felvétele, csak tám.megel</t>
  </si>
  <si>
    <t>Ft/fő</t>
  </si>
  <si>
    <t>egyéb nyújtott kedvezmény vagy kölcsön elengedésének összege- hulladékszállítás átvállalása</t>
  </si>
  <si>
    <t>Támogatások</t>
  </si>
  <si>
    <t>Egyéb működési kiadások</t>
  </si>
  <si>
    <t xml:space="preserve">Állami támogatásból működési hiányra 3. ból. </t>
  </si>
  <si>
    <t>Önként vállalt</t>
  </si>
  <si>
    <t>Kötelező feladat</t>
  </si>
  <si>
    <t>Lakosságnak juttatott támogatások , szociális ellátások</t>
  </si>
  <si>
    <t xml:space="preserve">Ssz. </t>
  </si>
  <si>
    <t xml:space="preserve">Sz.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</si>
  <si>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</si>
  <si>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</si>
  <si>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 xml:space="preserve">C: </t>
  </si>
  <si>
    <t xml:space="preserve">D: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</si>
  <si>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</si>
  <si>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</si>
  <si>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</si>
  <si>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</si>
  <si>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</si>
  <si>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</si>
  <si>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</si>
  <si>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</si>
  <si>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</si>
  <si>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</si>
  <si>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</si>
  <si>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</si>
  <si>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</si>
  <si>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</si>
  <si>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</si>
  <si>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</si>
  <si>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</si>
  <si>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</si>
  <si>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</si>
  <si>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</si>
  <si>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</si>
  <si>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</si>
  <si>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</si>
  <si>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</si>
  <si>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</si>
  <si>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</si>
  <si>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</si>
  <si>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</si>
  <si>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</si>
  <si>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</si>
  <si>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</si>
  <si>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</si>
  <si>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</si>
  <si>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</si>
  <si>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</si>
  <si>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</si>
  <si>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</si>
  <si>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</si>
  <si>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</si>
  <si>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</si>
  <si>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</si>
  <si>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</si>
  <si>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</si>
  <si>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</si>
  <si>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</si>
  <si>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</si>
  <si>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</si>
  <si>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</si>
  <si>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</si>
  <si>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</si>
  <si>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</si>
  <si>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</si>
  <si>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</si>
  <si>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</si>
  <si>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</si>
  <si>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</si>
  <si>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</si>
  <si>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</si>
  <si>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</si>
  <si>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</si>
  <si>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</si>
  <si>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</si>
  <si>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</si>
  <si>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</si>
  <si>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</si>
  <si>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</si>
  <si>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</si>
  <si>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</si>
  <si>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</si>
  <si>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</si>
  <si>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</si>
  <si>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</si>
  <si>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</si>
  <si>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</si>
  <si>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</si>
  <si>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</si>
  <si>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</si>
  <si>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</si>
  <si>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</si>
  <si>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</si>
  <si>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</si>
  <si>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</si>
  <si>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</si>
  <si>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</si>
  <si>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</si>
  <si>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</si>
  <si>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</si>
  <si>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</si>
  <si>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</si>
  <si>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</si>
  <si>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</si>
  <si>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</si>
  <si>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</si>
  <si>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</si>
  <si>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</si>
  <si>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</si>
  <si>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</si>
  <si>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</si>
  <si>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</si>
  <si>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</si>
  <si>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</si>
  <si>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</si>
  <si>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</si>
  <si>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</si>
  <si>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</si>
  <si>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</si>
  <si>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</si>
  <si>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</si>
  <si>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</si>
  <si>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</si>
  <si>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</si>
  <si>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</si>
  <si>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</si>
  <si>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</si>
  <si>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</si>
  <si>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</si>
  <si>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</si>
  <si>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</si>
  <si>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</si>
  <si>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</si>
  <si>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</si>
  <si>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</si>
  <si>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</si>
  <si>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</si>
  <si>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</si>
  <si>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</si>
  <si>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</si>
  <si>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</si>
  <si>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</si>
  <si>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</si>
  <si>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</si>
  <si>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</si>
  <si>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</si>
  <si>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</si>
  <si>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</si>
  <si>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</si>
  <si>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</si>
  <si>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</si>
  <si>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</si>
  <si>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</si>
  <si>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</si>
  <si>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</si>
  <si>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</si>
  <si>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</si>
  <si>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</si>
  <si>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</si>
  <si>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</si>
  <si>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</si>
  <si>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</si>
  <si>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</si>
  <si>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</si>
  <si>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</si>
  <si>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</si>
  <si>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</si>
  <si>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</si>
  <si>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</si>
  <si>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</si>
  <si>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</si>
  <si>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</si>
  <si>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</si>
  <si>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</si>
  <si>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</si>
  <si>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</si>
  <si>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</si>
  <si>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</si>
  <si>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</si>
  <si>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</si>
  <si>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</si>
  <si>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</si>
  <si>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</si>
  <si>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</si>
  <si>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</si>
  <si>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 xml:space="preserve"> - 1- ből önormányzat működési célú pénzmaradványa</t>
  </si>
  <si>
    <t>Sorszám</t>
  </si>
  <si>
    <t>Személyi és munkaadói juttatások</t>
  </si>
  <si>
    <t>Közhatalmi bevétel</t>
  </si>
  <si>
    <t xml:space="preserve"> Helyi önk.kieg.támogatása</t>
  </si>
  <si>
    <t>1- ből Kiegészítés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</si>
  <si>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</si>
  <si>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</si>
  <si>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</si>
  <si>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041237 - Közfoglalkoztatási mintaprogram</t>
  </si>
  <si>
    <t xml:space="preserve"> - ebből előző évi pénzmaradványból önkormányzati</t>
  </si>
  <si>
    <t xml:space="preserve">   - ebből előző évi pénzmaradványból</t>
  </si>
  <si>
    <t>3-ból települési önk.szoc.feladatai</t>
  </si>
  <si>
    <t>3-ból rászoruló gyermekek szünidei étkezéae</t>
  </si>
  <si>
    <t>5 - ből Munkaügyi Központtól közfoglalkoztatásra</t>
  </si>
  <si>
    <t>5 - ből egyes jövedelempótló támogatások</t>
  </si>
  <si>
    <t>XV.</t>
  </si>
  <si>
    <t>előir.    Ft</t>
  </si>
  <si>
    <t>Ft</t>
  </si>
  <si>
    <t>Ft-ban</t>
  </si>
  <si>
    <t>Bevételek kötelező, önként vállalt és államigazgatási feladatok megosztásában forintban</t>
  </si>
  <si>
    <t>1- ből Lakott külterülettel kapcsolatos feladatok</t>
  </si>
  <si>
    <t xml:space="preserve">Összeg </t>
  </si>
  <si>
    <t>Ssz.</t>
  </si>
  <si>
    <t>Felújítási cél megnevezése</t>
  </si>
  <si>
    <t>Állami</t>
  </si>
  <si>
    <t>Tervezett</t>
  </si>
  <si>
    <t>Hozzájárulás önkormányzaton kívüli projekthez</t>
  </si>
  <si>
    <t>BxC/12</t>
  </si>
  <si>
    <t xml:space="preserve">START - Mezőgazdaság </t>
  </si>
  <si>
    <t>I. A saját bevételek és az adósságot keletkeztető ügyletekből és kezességvállalásokból fennálló kötelezettségek aránya</t>
  </si>
  <si>
    <t>Kezességvállalással kapcsolatos megtérülés</t>
  </si>
  <si>
    <t>Részvények, részesedeések értékesítés</t>
  </si>
  <si>
    <t>II. Adósságot keletkeztető ügyletek</t>
  </si>
  <si>
    <t xml:space="preserve">pénzügyi lízing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</si>
  <si>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</si>
  <si>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</si>
  <si>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Összesen: kiadások</t>
  </si>
  <si>
    <t>Ssz:</t>
  </si>
  <si>
    <t>Közvetett és közvetlen támogatások Ft-ban</t>
  </si>
  <si>
    <t>Ft -ban</t>
  </si>
  <si>
    <t>ÁH-n belüli pénzeszközátadások</t>
  </si>
  <si>
    <t xml:space="preserve">II. Egyéb működési kiadásokon belül Áh.-n kívülre átadott támogatások:   </t>
  </si>
  <si>
    <t>041232 - Téli közfoglalkoztatás</t>
  </si>
  <si>
    <t>082092 - 910502 Közművelődés</t>
  </si>
  <si>
    <t>013320 - 960302 Köztemető fenntartás</t>
  </si>
  <si>
    <t>Ellátotak pénzbeli juttatásai</t>
  </si>
  <si>
    <t xml:space="preserve"> Ft-ban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</si>
  <si>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</si>
  <si>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</si>
  <si>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</si>
  <si>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</si>
  <si>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</si>
  <si>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</si>
  <si>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</si>
  <si>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</si>
  <si>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</si>
  <si>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5 - ből Munkaügyi Központtól közfoglalkoztatásra (felhalmozási)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</si>
  <si>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</si>
  <si>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</si>
  <si>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</si>
  <si>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</si>
  <si>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</si>
  <si>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</si>
  <si>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</si>
  <si>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</si>
  <si>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</si>
  <si>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</si>
  <si>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</si>
  <si>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</si>
  <si>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</si>
  <si>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</si>
  <si>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</si>
  <si>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</si>
  <si>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</si>
  <si>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</si>
  <si>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</si>
  <si>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</si>
  <si>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</si>
  <si>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</si>
  <si>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</si>
  <si>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</si>
  <si>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</si>
  <si>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</si>
  <si>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</si>
  <si>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</si>
  <si>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</si>
  <si>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</si>
  <si>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</si>
  <si>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</si>
  <si>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</si>
  <si>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</si>
  <si>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</si>
  <si>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</si>
  <si>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</si>
  <si>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</si>
  <si>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</si>
  <si>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</si>
  <si>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</si>
  <si>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</si>
  <si>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</si>
  <si>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</si>
  <si>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</si>
  <si>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107060 Egyéb szociális pénzbeni és természetbeni ellátások, támogatások</t>
  </si>
  <si>
    <t>I. Támogatások, támogatásértékű kiadások működési</t>
  </si>
  <si>
    <t>084031 - Civil szervezetek támogatás</t>
  </si>
  <si>
    <t>104042 - Gyermekjóléti szolg.</t>
  </si>
  <si>
    <t>107060 - Egyéb szociális pénzbeni és természetbeni ellátások, támogatások</t>
  </si>
  <si>
    <t>072111 - Háziorvosi alapellátás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</si>
  <si>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</si>
  <si>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</si>
  <si>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</si>
  <si>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</si>
  <si>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041231 - Rövid időtartamú közfoglalkoztatás</t>
  </si>
  <si>
    <t>063020 - Vízműkezelés</t>
  </si>
  <si>
    <t>081030 - Sportlétesítmény működtetése</t>
  </si>
  <si>
    <t>013350 - Az önkormányzati vagyonnal való gazdálkodással kapcsolatos feladatok</t>
  </si>
  <si>
    <t>082092 - 910502 Közművelődés - hagyományos közösségi kulturális értékek gondozása</t>
  </si>
  <si>
    <t>107054 - Családsegítés</t>
  </si>
  <si>
    <t>084070 - A fitalok táradalmi integrációját segítő struktúra, szakmai szolg. fejl.működt.</t>
  </si>
  <si>
    <t>045120 - Út, autópálya építése</t>
  </si>
  <si>
    <t>061020 - Lakóépület építése</t>
  </si>
  <si>
    <t>042130 - Növénytermesztés, állattenyésztés és kapcsolódó szolgáltatások</t>
  </si>
  <si>
    <t>063020 - Víztermelés, -kezelés, -ellátás</t>
  </si>
  <si>
    <t>081045 - Szabadidősport- (rekreációs sport-) tevékenység és támogatása</t>
  </si>
  <si>
    <t>082091 - Közművelődés - közösségi és társadalmi részvétel fejlesztése</t>
  </si>
  <si>
    <t>104037 - Intézményen kívüli gyermekétkeztetés</t>
  </si>
  <si>
    <t>084031 - Civil szervezetek támogatása</t>
  </si>
  <si>
    <t>Megelőleg. vissza</t>
  </si>
  <si>
    <t>Áht-on belüli megelőlegezések visszafizetése</t>
  </si>
  <si>
    <t>091140 - Óvodai nevelés, ellátás működtetési feladatai</t>
  </si>
  <si>
    <t>a) Intézményi beruházások</t>
  </si>
  <si>
    <t>Áht.belüli megelőlegezés</t>
  </si>
  <si>
    <t>Közfoglalkoztatáshoz eszközök</t>
  </si>
  <si>
    <t>Szennyvízterv</t>
  </si>
  <si>
    <t>Művelődési Ház érdekeltség növelő pályázat beruházás</t>
  </si>
  <si>
    <t>Kommunális</t>
  </si>
  <si>
    <t>AHT-n belüli megelőlegezés visszavizetése</t>
  </si>
  <si>
    <t>Felhalmozási célú hiteltörlesztés</t>
  </si>
  <si>
    <t>Batéi Közös Önkormányzati Hivatal 011130</t>
  </si>
  <si>
    <t>Baté Községi Önkormányzat</t>
  </si>
  <si>
    <t xml:space="preserve"> Kormányzati funkciók és szakfeladatok szerint</t>
  </si>
  <si>
    <t>045160 - Közutak, hidak, alagutak üzemeltetése, fenntartása</t>
  </si>
  <si>
    <t>074031 - Család és nővédelmi egészségügyi gondozás</t>
  </si>
  <si>
    <t>081041- Versenysport és utánpótlás nevelési tevékenység támogatása</t>
  </si>
  <si>
    <t>Az önkormányzat önállóan  működő és gazdálkodó költségvetési szerve külön alkot egy címet</t>
  </si>
  <si>
    <t xml:space="preserve">Batéi Közös Önkormányzati Hivatal </t>
  </si>
  <si>
    <t>011130 - Igazgatási tevékenység</t>
  </si>
  <si>
    <t>Az önkormányzat költségvetésében szereplő nem intézményi kiadások külön alkotnak címet</t>
  </si>
  <si>
    <t>Kiadások mindösszesen:</t>
  </si>
  <si>
    <t>II. Intézmények:</t>
  </si>
  <si>
    <t xml:space="preserve">Önkormányzat kiadásai összesen: </t>
  </si>
  <si>
    <t>Hivatal</t>
  </si>
  <si>
    <t>kis értékű tárgyi eszközök beszerzése</t>
  </si>
  <si>
    <t xml:space="preserve">Baté </t>
  </si>
  <si>
    <t>Intézmény:</t>
  </si>
  <si>
    <t>Intézmény összesen:</t>
  </si>
  <si>
    <t>Művelődési házak tev.</t>
  </si>
  <si>
    <t>Védőnői szolgálat</t>
  </si>
  <si>
    <t>Város- és községgazdálkodási sz.</t>
  </si>
  <si>
    <t>Baté</t>
  </si>
  <si>
    <t xml:space="preserve"> - ebből a Hivatal maradványa</t>
  </si>
  <si>
    <t>Batéi Közös Önkormányzati Hivatal bevételei és kiadásai Ft-ban</t>
  </si>
  <si>
    <t>Sszám:</t>
  </si>
  <si>
    <t>Szám</t>
  </si>
  <si>
    <t>Bevételi jogcím</t>
  </si>
  <si>
    <t>Települési önkormányzatok szociális gyermekjóléti és gyermekétkeztetési feladatainak támogatása</t>
  </si>
  <si>
    <t>Települési önkormányzatok szociális gyermekjóléti és gyermekétkeztetési feladatainak támogatása- kistelepülések szoc. Feladataihoz</t>
  </si>
  <si>
    <t>Működési célú központosított előirányzatok - lakott külterület</t>
  </si>
  <si>
    <t>Helyi önkormányzatok kiegészítő támogatásai - hiányra</t>
  </si>
  <si>
    <t>Működési célú támogatások államháztartáson belülről (4+…+5)</t>
  </si>
  <si>
    <t>12- ből egyes jövedelempótló támogatások</t>
  </si>
  <si>
    <t>18- ből Leader pályázatból Teleházra</t>
  </si>
  <si>
    <t>Jövedelemadók (1-2)</t>
  </si>
  <si>
    <t xml:space="preserve">Termékek és szolgáltatások adói (=1- 8) </t>
  </si>
  <si>
    <t xml:space="preserve">Egyéb közhatalmi bevételek </t>
  </si>
  <si>
    <t>Hivatal bevételei</t>
  </si>
  <si>
    <t>32-ből: egyéb közhatalmi</t>
  </si>
  <si>
    <t>32-ből Hivatal bevételei</t>
  </si>
  <si>
    <t>Kamatbevételek</t>
  </si>
  <si>
    <t>Egyéb működési bevételek</t>
  </si>
  <si>
    <t>Működési bevételek összesen:</t>
  </si>
  <si>
    <t>Felhalmozási bevételek összesen:</t>
  </si>
  <si>
    <t>Egyéb működési célú átvett pénzeszközök</t>
  </si>
  <si>
    <t xml:space="preserve">Működési célú átvett pénzeszközök Áh: kívül mind: </t>
  </si>
  <si>
    <t xml:space="preserve">Felhalmozási célú átvett pénzeszközök Áh kívül mind: </t>
  </si>
  <si>
    <t xml:space="preserve">Hosszú lejáratú hitelek, kölcsönök felvétele </t>
  </si>
  <si>
    <t xml:space="preserve">Rövid lejáratú hitelek, kölcsönök felvétele  </t>
  </si>
  <si>
    <t xml:space="preserve">Hitel-, kölcsönfelvétel államháztartáson kívülről összesen: 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</si>
  <si>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</si>
  <si>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</si>
  <si>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</si>
  <si>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Belföldi értékpapírok bevételei összesen:</t>
  </si>
  <si>
    <t xml:space="preserve"> - 69-ből Hivatal működési célú pénzmadványa</t>
  </si>
  <si>
    <t xml:space="preserve"> - 69- ből Önkormányzat felhatalmozási célú pénzmaradványa értékpapírból</t>
  </si>
  <si>
    <t>Maradvány igénybevétele összesen:</t>
  </si>
  <si>
    <t>Betétek megszüntetése</t>
  </si>
  <si>
    <t>Belföldi finanszírozás bevételei összesen:</t>
  </si>
  <si>
    <t>Forgatási célú külföldi értékpapírok beváltása,  értékesítése</t>
  </si>
  <si>
    <t xml:space="preserve">Külföldi hitelek, kölcsönök felvétele </t>
  </si>
  <si>
    <t>Külföldi finanszírozás bevételei összesen:</t>
  </si>
  <si>
    <t xml:space="preserve">Költségvetési  és finanszírozási bevételelek mindösszesen: </t>
  </si>
  <si>
    <t>MŰKÖDÉSI KIADÁSOK</t>
  </si>
  <si>
    <t>Személyi kiadások</t>
  </si>
  <si>
    <t>Munkaadót terhelő járulékok</t>
  </si>
  <si>
    <t>Dologi jellegű kiadások</t>
  </si>
  <si>
    <t>Ellátottak pénzbeli jutattásai</t>
  </si>
  <si>
    <t>összesen</t>
  </si>
  <si>
    <t>létszám</t>
  </si>
  <si>
    <t xml:space="preserve">         011130 - Igazgatási tevékenység</t>
  </si>
  <si>
    <t>FELHALMOZÁSI KIADÁSOK</t>
  </si>
  <si>
    <t>Intézményi ber.</t>
  </si>
  <si>
    <t>felújítások</t>
  </si>
  <si>
    <t>Egyéb felhalmozási kiadás</t>
  </si>
  <si>
    <t>Mindösszesen</t>
  </si>
  <si>
    <t>Tartalékok</t>
  </si>
  <si>
    <t xml:space="preserve">Az önkormányzat összevont költségvetési mérlege </t>
  </si>
  <si>
    <t>Termékek és szolgáltatások adói (1+…+8)</t>
  </si>
  <si>
    <t>Működési bevételek összesen  (1+…+10)</t>
  </si>
  <si>
    <t>Felhalmozási bevételek összesen  (1+…+5)</t>
  </si>
  <si>
    <t>XVIII.</t>
  </si>
  <si>
    <t xml:space="preserve">Működési célú átvett pénzeszközök Áh-on kívül mind: </t>
  </si>
  <si>
    <t xml:space="preserve">Felhalmozási célú átvett pénzeszközök Áh-on kívül mind: </t>
  </si>
  <si>
    <t xml:space="preserve"> - 70-ből Hivatal működési célú pénzmadványa</t>
  </si>
  <si>
    <t>1. ből: Önkormányzati Hivatal támogatására</t>
  </si>
  <si>
    <t>h</t>
  </si>
  <si>
    <t>i</t>
  </si>
  <si>
    <t>1- ből 2016. évről áthúzódó bérkopmenzáció</t>
  </si>
  <si>
    <t>5 - ből Igalra átvett</t>
  </si>
  <si>
    <t>5 - ből Védőnői szolgálatra MEP-től</t>
  </si>
  <si>
    <t>11- ből Hivatal bevételei</t>
  </si>
  <si>
    <t>11- ből Baté bevételei</t>
  </si>
  <si>
    <t>Kis értékű tárgyi eszközök beszerzése orvos</t>
  </si>
  <si>
    <t>Kis értékű tárgyi eszközök beszerzése védőnő</t>
  </si>
  <si>
    <t>Köztemetőbe padok, hamvszoró</t>
  </si>
  <si>
    <t>Víztisztító berenezés</t>
  </si>
  <si>
    <t>Térfigyelő kamera rendszer</t>
  </si>
  <si>
    <t>Közvilágítás Vasút u.</t>
  </si>
  <si>
    <t>Óvoda felújításhoz önerő</t>
  </si>
  <si>
    <t>ASP pályázatból gépek, egyéb</t>
  </si>
  <si>
    <t>Képzéses téli I.</t>
  </si>
  <si>
    <t>Képzéses téli II.</t>
  </si>
  <si>
    <t>START - Mezőgazdaság 2017</t>
  </si>
  <si>
    <t>Képzéses őszi</t>
  </si>
  <si>
    <t xml:space="preserve"> - Igal és Környéke Alapszolgáltatási Központ Baté</t>
  </si>
  <si>
    <t xml:space="preserve"> - Mosdós óvoda- batéi tagóvodája </t>
  </si>
  <si>
    <t xml:space="preserve"> - belső ellenőrzésre </t>
  </si>
  <si>
    <t xml:space="preserve"> - Hulladékgazdálkodási társulásnak</t>
  </si>
  <si>
    <t xml:space="preserve"> - Katasztrófavédelmi Ig. - polgárvédelem</t>
  </si>
  <si>
    <t xml:space="preserve"> - Munka és Tűzvédelmi társulás Megye</t>
  </si>
  <si>
    <t xml:space="preserve"> - étkezési térítési díj átadása önkormányzatoknak (Nagyberki)</t>
  </si>
  <si>
    <t xml:space="preserve"> - Kaposvári Hunánszolg. (fogászati ügyelet)</t>
  </si>
  <si>
    <t>Zselici lámpások</t>
  </si>
  <si>
    <t xml:space="preserve"> - NEFELA (jégeső elhárítás)</t>
  </si>
  <si>
    <t xml:space="preserve"> - Kaposvölgyi Vízitársulat</t>
  </si>
  <si>
    <t>1. melléklet a(z) 1/2017.(II….28..) önkormányzati rendelethez</t>
  </si>
  <si>
    <t>2. melléklet a(z)   1/2017.(II.28….)önkormányzati rendelethez</t>
  </si>
  <si>
    <t>3. melléklet a(z)    1/2017.(II…28..) önkormányzati rendelethez</t>
  </si>
  <si>
    <t>4. melléklet a(z)   1/2017.(II.28…...) önkormányzati rendelethez</t>
  </si>
  <si>
    <t xml:space="preserve">5. melléklet a  1/2017.(II….28..) önkormányzati rendeletethez: Az önkormányzat és a Hivatal bevételei összesítve  </t>
  </si>
  <si>
    <t>6.  melléklet a(z)  1/2017.(II.28…..) önkormányzati rendelethez</t>
  </si>
  <si>
    <t>7.  melléklet a(z)   1/2017.(II.28…...) önkormányzati rendelethez</t>
  </si>
  <si>
    <t>8. melléklet a(z) 1/2017. (II…28...) önkormányzati rendelethez</t>
  </si>
  <si>
    <t>9. melléklet a(z)   1/2017.(II…28. ...) önkormányzati rendelethez</t>
  </si>
  <si>
    <t>10. melléklet a(z)    1/2017.(II.28 …....) önkormányzati rendelethez</t>
  </si>
  <si>
    <t>11. melléklet a(z)    1/2017.(II.21. …..) önkormányzati rendelethez</t>
  </si>
  <si>
    <t xml:space="preserve">ASP </t>
  </si>
  <si>
    <t>12. melléklet a(z) 1/2017 (II..28. ..) önkormányzati rendelethez</t>
  </si>
  <si>
    <t>13. melléklet a(z)     1/2017.(II…28. ...) önkormányzati rendelethez</t>
  </si>
  <si>
    <t>14. melléklet a(z)     1/2017.(II…28..) önkormányzati rendelethez</t>
  </si>
  <si>
    <t>15. melléklet a(z)      1/2017.(II…28...) önkormányzati rendelethez</t>
  </si>
  <si>
    <t>16. melléklet a(z)    1/2017.(II…28....) önkormányzati rendelethez</t>
  </si>
  <si>
    <t>17. melléklet a(z)     1/2017(II…28..) önkormányzati rendelethez</t>
  </si>
  <si>
    <t>18. melléklet a(z)     1/2017.(II…28.....) önkormányzati rendelethez</t>
  </si>
  <si>
    <t>19. melléklet a    1/2017.(II…28. ...) önkormnyzati rendelethez</t>
  </si>
  <si>
    <t>Beruházások Önkormányzat</t>
  </si>
  <si>
    <t xml:space="preserve">Önkormányzat összesen: </t>
  </si>
  <si>
    <t>játszótéri eszközök beszerzése</t>
  </si>
  <si>
    <t>Gyógyszertár áttelepítés (ingatlanfelújítással)</t>
  </si>
  <si>
    <t xml:space="preserve">Hivatal összesen: </t>
  </si>
  <si>
    <t>104037 Intézmények kívül gyermekétkeztetés</t>
  </si>
  <si>
    <t xml:space="preserve">106020- Lakásfenntartással, lakhatással kapcsolatos feladatok </t>
  </si>
  <si>
    <t>106020 lakásfenntartási támogatás</t>
  </si>
  <si>
    <t>Civil szervezetek támogatása: Batéi Romák Egyesülete, Batéi  Közművelődési és Hagyományőrző Egyesület, Batéi Sportegyesület, Batéi Polgárőregyesület, Őszi Rózsák Nyugdíjas Klub- Igal Alapszolg. Keresztül</t>
  </si>
  <si>
    <t xml:space="preserve"> - Igal és Környéke Alapszolgáltatási Központ gyermekjóléti továbbutalás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</si>
</sst>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.0\ _F_t_-;\-* #,##0.0\ _F_t_-;_-* &quot;-&quot;??\ _F_t_-;_-@_-"/>
    <numFmt numFmtId="166" formatCode="_-* #,##0\ _F_t_-;\-* #,##0\ _F_t_-;_-* &quot;-&quot;??\ _F_t_-;_-@_-"/>
    <numFmt numFmtId="167" formatCode="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_-* #,##0.00\ _F_t_-;\-* #,##0.00\ _F_t_-;_-* \-??\ _F_t_-;_-@_-"/>
    <numFmt numFmtId="173" formatCode="_-* #,##0\ _F_t_-;\-* #,##0\ _F_t_-;_-* \-??\ _F_t_-;_-@_-"/>
    <numFmt numFmtId="174" formatCode="#,##0.0"/>
  </numFmts>
  <fonts count="5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1" borderId="7" applyNumberFormat="0" applyFon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8" applyNumberFormat="0" applyAlignment="0" applyProtection="0"/>
    <xf numFmtId="0" fontId="51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29" borderId="1" applyNumberFormat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8" fillId="0" borderId="10" xfId="54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0" fillId="0" borderId="10" xfId="54" applyFont="1" applyBorder="1">
      <alignment/>
      <protection/>
    </xf>
    <xf numFmtId="3" fontId="17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4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3" fontId="14" fillId="0" borderId="10" xfId="54" applyNumberFormat="1" applyFont="1" applyFill="1" applyBorder="1">
      <alignment/>
      <protection/>
    </xf>
    <xf numFmtId="0" fontId="15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56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12" xfId="0" applyBorder="1" applyAlignment="1">
      <alignment/>
    </xf>
    <xf numFmtId="0" fontId="0" fillId="0" borderId="12" xfId="56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1" fillId="0" borderId="12" xfId="56" applyNumberFormat="1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/>
      <protection/>
    </xf>
    <xf numFmtId="0" fontId="1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8" fillId="0" borderId="13" xfId="54" applyFont="1" applyFill="1" applyBorder="1" applyAlignment="1">
      <alignment horizontal="center" vertical="center"/>
      <protection/>
    </xf>
    <xf numFmtId="0" fontId="2" fillId="0" borderId="13" xfId="54" applyFont="1" applyFill="1" applyBorder="1">
      <alignment/>
      <protection/>
    </xf>
    <xf numFmtId="0" fontId="10" fillId="0" borderId="13" xfId="54" applyFont="1" applyBorder="1">
      <alignment/>
      <protection/>
    </xf>
    <xf numFmtId="0" fontId="11" fillId="0" borderId="13" xfId="54" applyFont="1" applyBorder="1">
      <alignment/>
      <protection/>
    </xf>
    <xf numFmtId="0" fontId="0" fillId="0" borderId="13" xfId="55" applyFont="1" applyFill="1" applyBorder="1" applyAlignment="1">
      <alignment/>
      <protection/>
    </xf>
    <xf numFmtId="0" fontId="0" fillId="0" borderId="13" xfId="55" applyFont="1" applyFill="1" applyBorder="1" applyAlignment="1">
      <alignment horizontal="left"/>
      <protection/>
    </xf>
    <xf numFmtId="0" fontId="12" fillId="0" borderId="13" xfId="54" applyFont="1" applyBorder="1">
      <alignment/>
      <protection/>
    </xf>
    <xf numFmtId="0" fontId="18" fillId="0" borderId="13" xfId="54" applyFont="1" applyBorder="1">
      <alignment/>
      <protection/>
    </xf>
    <xf numFmtId="0" fontId="4" fillId="0" borderId="13" xfId="54" applyFont="1" applyFill="1" applyBorder="1" applyAlignment="1">
      <alignment wrapText="1"/>
      <protection/>
    </xf>
    <xf numFmtId="0" fontId="4" fillId="0" borderId="13" xfId="54" applyFont="1" applyFill="1" applyBorder="1">
      <alignment/>
      <protection/>
    </xf>
    <xf numFmtId="0" fontId="0" fillId="0" borderId="15" xfId="0" applyFont="1" applyBorder="1" applyAlignment="1">
      <alignment horizontal="justify" wrapText="1"/>
    </xf>
    <xf numFmtId="0" fontId="0" fillId="0" borderId="16" xfId="0" applyFont="1" applyBorder="1" applyAlignment="1">
      <alignment horizontal="justify"/>
    </xf>
    <xf numFmtId="0" fontId="0" fillId="0" borderId="23" xfId="0" applyFont="1" applyFill="1" applyBorder="1" applyAlignment="1">
      <alignment horizontal="justify"/>
    </xf>
    <xf numFmtId="0" fontId="0" fillId="0" borderId="17" xfId="0" applyFont="1" applyBorder="1" applyAlignment="1">
      <alignment horizontal="justify"/>
    </xf>
    <xf numFmtId="0" fontId="1" fillId="0" borderId="14" xfId="0" applyFont="1" applyFill="1" applyBorder="1" applyAlignment="1">
      <alignment horizontal="justify"/>
    </xf>
    <xf numFmtId="0" fontId="0" fillId="0" borderId="16" xfId="0" applyFont="1" applyFill="1" applyBorder="1" applyAlignment="1">
      <alignment horizontal="justify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3" xfId="56" applyNumberFormat="1" applyFont="1" applyFill="1" applyBorder="1" applyAlignment="1" applyProtection="1">
      <alignment/>
      <protection/>
    </xf>
    <xf numFmtId="0" fontId="3" fillId="0" borderId="13" xfId="56" applyNumberFormat="1" applyFont="1" applyFill="1" applyBorder="1" applyAlignment="1" applyProtection="1">
      <alignment/>
      <protection/>
    </xf>
    <xf numFmtId="0" fontId="0" fillId="0" borderId="24" xfId="56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5" xfId="0" applyBorder="1" applyAlignment="1">
      <alignment/>
    </xf>
    <xf numFmtId="0" fontId="1" fillId="0" borderId="25" xfId="0" applyFont="1" applyBorder="1" applyAlignment="1">
      <alignment/>
    </xf>
    <xf numFmtId="0" fontId="0" fillId="0" borderId="25" xfId="0" applyFon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0" fontId="19" fillId="0" borderId="10" xfId="55" applyFont="1" applyFill="1" applyBorder="1" applyAlignment="1">
      <alignment/>
      <protection/>
    </xf>
    <xf numFmtId="0" fontId="0" fillId="0" borderId="0" xfId="0" applyAlignment="1">
      <alignment horizontal="right"/>
    </xf>
    <xf numFmtId="0" fontId="19" fillId="0" borderId="13" xfId="55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2" xfId="0" applyFill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20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Fill="1" applyBorder="1" applyAlignment="1">
      <alignment horizontal="justify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Border="1" applyAlignment="1">
      <alignment/>
    </xf>
    <xf numFmtId="0" fontId="1" fillId="0" borderId="48" xfId="0" applyFont="1" applyFill="1" applyBorder="1" applyAlignment="1">
      <alignment horizontal="justify"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left" vertical="center" wrapText="1"/>
    </xf>
    <xf numFmtId="166" fontId="0" fillId="0" borderId="10" xfId="40" applyNumberFormat="1" applyFont="1" applyBorder="1" applyAlignment="1">
      <alignment/>
    </xf>
    <xf numFmtId="166" fontId="0" fillId="0" borderId="13" xfId="40" applyNumberFormat="1" applyFont="1" applyBorder="1" applyAlignment="1">
      <alignment/>
    </xf>
    <xf numFmtId="166" fontId="1" fillId="0" borderId="13" xfId="40" applyNumberFormat="1" applyFont="1" applyBorder="1" applyAlignment="1">
      <alignment/>
    </xf>
    <xf numFmtId="166" fontId="0" fillId="0" borderId="10" xfId="40" applyNumberFormat="1" applyFont="1" applyFill="1" applyBorder="1" applyAlignment="1" applyProtection="1">
      <alignment/>
      <protection/>
    </xf>
    <xf numFmtId="166" fontId="0" fillId="0" borderId="10" xfId="40" applyNumberFormat="1" applyFont="1" applyBorder="1" applyAlignment="1">
      <alignment/>
    </xf>
    <xf numFmtId="166" fontId="0" fillId="0" borderId="13" xfId="40" applyNumberFormat="1" applyFont="1" applyBorder="1" applyAlignment="1">
      <alignment/>
    </xf>
    <xf numFmtId="166" fontId="1" fillId="0" borderId="10" xfId="40" applyNumberFormat="1" applyFont="1" applyFill="1" applyBorder="1" applyAlignment="1" applyProtection="1">
      <alignment/>
      <protection/>
    </xf>
    <xf numFmtId="166" fontId="1" fillId="0" borderId="13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6" applyNumberFormat="1" applyFont="1" applyFill="1" applyBorder="1" applyAlignment="1" applyProtection="1">
      <alignment horizontal="left"/>
      <protection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54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22" xfId="56" applyNumberFormat="1" applyFont="1" applyFill="1" applyBorder="1" applyAlignment="1" applyProtection="1">
      <alignment horizontal="left"/>
      <protection/>
    </xf>
    <xf numFmtId="0" fontId="0" fillId="0" borderId="55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Font="1" applyBorder="1" applyAlignment="1">
      <alignment wrapText="1"/>
    </xf>
    <xf numFmtId="173" fontId="0" fillId="0" borderId="10" xfId="40" applyNumberFormat="1" applyFont="1" applyBorder="1" applyAlignment="1">
      <alignment/>
    </xf>
    <xf numFmtId="16" fontId="0" fillId="0" borderId="0" xfId="0" applyNumberFormat="1" applyFont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21" xfId="0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166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 horizontal="right" vertical="center"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3" xfId="0" applyFont="1" applyFill="1" applyBorder="1" applyAlignment="1" quotePrefix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 quotePrefix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9" fillId="32" borderId="13" xfId="0" applyFont="1" applyFill="1" applyBorder="1" applyAlignment="1" quotePrefix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0" fontId="0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3" fontId="9" fillId="32" borderId="10" xfId="0" applyNumberFormat="1" applyFont="1" applyFill="1" applyBorder="1" applyAlignment="1">
      <alignment horizontal="right" vertical="center" wrapText="1"/>
    </xf>
    <xf numFmtId="3" fontId="9" fillId="32" borderId="12" xfId="0" applyNumberFormat="1" applyFont="1" applyFill="1" applyBorder="1" applyAlignment="1">
      <alignment horizontal="right" vertical="center" wrapText="1"/>
    </xf>
    <xf numFmtId="3" fontId="9" fillId="32" borderId="10" xfId="0" applyNumberFormat="1" applyFont="1" applyFill="1" applyBorder="1" applyAlignment="1">
      <alignment horizontal="right" vertical="center"/>
    </xf>
    <xf numFmtId="0" fontId="8" fillId="32" borderId="13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3" fontId="8" fillId="32" borderId="10" xfId="0" applyNumberFormat="1" applyFont="1" applyFill="1" applyBorder="1" applyAlignment="1">
      <alignment horizontal="right" vertical="center" wrapText="1"/>
    </xf>
    <xf numFmtId="3" fontId="8" fillId="32" borderId="12" xfId="0" applyNumberFormat="1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center" vertical="center"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3" fontId="56" fillId="32" borderId="12" xfId="0" applyNumberFormat="1" applyFont="1" applyFill="1" applyBorder="1" applyAlignment="1">
      <alignment horizontal="right" vertical="center" wrapText="1"/>
    </xf>
    <xf numFmtId="3" fontId="56" fillId="32" borderId="10" xfId="0" applyNumberFormat="1" applyFont="1" applyFill="1" applyBorder="1" applyAlignment="1">
      <alignment horizontal="right" vertical="center"/>
    </xf>
    <xf numFmtId="3" fontId="57" fillId="32" borderId="10" xfId="0" applyNumberFormat="1" applyFont="1" applyFill="1" applyBorder="1" applyAlignment="1">
      <alignment horizontal="right" vertical="center" wrapText="1"/>
    </xf>
    <xf numFmtId="166" fontId="0" fillId="0" borderId="0" xfId="0" applyNumberFormat="1" applyBorder="1" applyAlignment="1">
      <alignment/>
    </xf>
    <xf numFmtId="0" fontId="0" fillId="0" borderId="1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6" fillId="0" borderId="22" xfId="54" applyFont="1" applyBorder="1" applyAlignment="1">
      <alignment horizontal="center"/>
      <protection/>
    </xf>
    <xf numFmtId="0" fontId="16" fillId="0" borderId="13" xfId="54" applyFont="1" applyBorder="1" applyAlignment="1">
      <alignment horizontal="center"/>
      <protection/>
    </xf>
    <xf numFmtId="0" fontId="16" fillId="0" borderId="12" xfId="54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40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0">
      <selection activeCell="A41" sqref="A41:A43"/>
    </sheetView>
  </sheetViews>
  <sheetFormatPr defaultColWidth="9.140625" defaultRowHeight="12.75"/>
  <cols>
    <col min="1" max="1" width="7.8515625" style="0" customWidth="1"/>
    <col min="2" max="2" width="77.7109375" style="0" customWidth="1"/>
  </cols>
  <sheetData>
    <row r="1" ht="12.75">
      <c r="B1" t="s">
        <v>666</v>
      </c>
    </row>
    <row r="2" ht="12.75">
      <c r="B2" s="1" t="s">
        <v>571</v>
      </c>
    </row>
    <row r="4" ht="12.75">
      <c r="B4" s="6" t="s">
        <v>74</v>
      </c>
    </row>
    <row r="5" spans="1:2" ht="12.75">
      <c r="A5" s="11" t="s">
        <v>115</v>
      </c>
      <c r="B5" s="11" t="s">
        <v>116</v>
      </c>
    </row>
    <row r="6" spans="1:2" ht="12.75">
      <c r="A6" s="11" t="s">
        <v>118</v>
      </c>
      <c r="B6" s="11" t="s">
        <v>117</v>
      </c>
    </row>
    <row r="7" spans="1:2" ht="25.5">
      <c r="A7" s="21">
        <v>1</v>
      </c>
      <c r="B7" s="93" t="s">
        <v>556</v>
      </c>
    </row>
    <row r="8" spans="1:2" ht="12.75">
      <c r="A8" s="11">
        <v>2</v>
      </c>
      <c r="B8" s="12" t="s">
        <v>550</v>
      </c>
    </row>
    <row r="9" spans="1:2" ht="12.75">
      <c r="A9" s="21">
        <v>3</v>
      </c>
      <c r="B9" s="14" t="s">
        <v>558</v>
      </c>
    </row>
    <row r="10" spans="1:2" ht="25.5">
      <c r="A10" s="11">
        <v>4</v>
      </c>
      <c r="B10" s="93" t="s">
        <v>559</v>
      </c>
    </row>
    <row r="11" spans="1:2" ht="12.75">
      <c r="A11" s="21">
        <v>5</v>
      </c>
      <c r="B11" s="12" t="s">
        <v>551</v>
      </c>
    </row>
    <row r="12" spans="1:2" ht="12.75">
      <c r="A12" s="11">
        <v>6</v>
      </c>
      <c r="B12" s="12" t="s">
        <v>552</v>
      </c>
    </row>
    <row r="13" spans="1:2" ht="12.75">
      <c r="A13" s="21">
        <v>7</v>
      </c>
      <c r="B13" s="14" t="s">
        <v>521</v>
      </c>
    </row>
    <row r="14" spans="1:2" ht="12.75">
      <c r="A14" s="11">
        <v>8</v>
      </c>
      <c r="B14" s="14" t="s">
        <v>456</v>
      </c>
    </row>
    <row r="15" spans="1:2" ht="12.75">
      <c r="A15" s="21">
        <v>9</v>
      </c>
      <c r="B15" s="14" t="s">
        <v>527</v>
      </c>
    </row>
    <row r="16" spans="1:2" ht="12.75">
      <c r="A16" s="11">
        <v>10</v>
      </c>
      <c r="B16" s="14" t="s">
        <v>524</v>
      </c>
    </row>
    <row r="17" spans="1:2" ht="12.75">
      <c r="A17" s="21">
        <v>11</v>
      </c>
      <c r="B17" s="14" t="s">
        <v>454</v>
      </c>
    </row>
    <row r="18" spans="1:2" ht="12.75">
      <c r="A18" s="11">
        <v>12</v>
      </c>
      <c r="B18" s="14" t="s">
        <v>523</v>
      </c>
    </row>
    <row r="19" spans="1:2" ht="12.75">
      <c r="A19" s="21">
        <v>13</v>
      </c>
      <c r="B19" s="14" t="s">
        <v>420</v>
      </c>
    </row>
    <row r="20" spans="1:2" ht="12.75">
      <c r="A20" s="11">
        <v>14</v>
      </c>
      <c r="B20" s="14" t="s">
        <v>533</v>
      </c>
    </row>
    <row r="21" spans="1:2" ht="12.75">
      <c r="A21" s="21">
        <v>15</v>
      </c>
      <c r="B21" s="14" t="s">
        <v>531</v>
      </c>
    </row>
    <row r="22" spans="1:2" ht="12.75">
      <c r="A22" s="11">
        <v>16</v>
      </c>
      <c r="B22" s="14" t="s">
        <v>553</v>
      </c>
    </row>
    <row r="23" spans="1:2" ht="12.75">
      <c r="A23" s="21">
        <v>17</v>
      </c>
      <c r="B23" s="176" t="s">
        <v>532</v>
      </c>
    </row>
    <row r="24" spans="1:2" ht="12.75">
      <c r="A24" s="11">
        <v>18</v>
      </c>
      <c r="B24" s="14" t="s">
        <v>534</v>
      </c>
    </row>
    <row r="25" spans="1:2" ht="12.75">
      <c r="A25" s="21">
        <v>19</v>
      </c>
      <c r="B25" s="14" t="s">
        <v>459</v>
      </c>
    </row>
    <row r="26" spans="1:2" ht="12.75">
      <c r="A26" s="11">
        <v>20</v>
      </c>
      <c r="B26" s="14" t="s">
        <v>520</v>
      </c>
    </row>
    <row r="27" spans="1:2" ht="12.75">
      <c r="A27" s="21">
        <v>21</v>
      </c>
      <c r="B27" s="14" t="s">
        <v>519</v>
      </c>
    </row>
    <row r="28" spans="1:2" ht="12.75">
      <c r="A28" s="11">
        <v>22</v>
      </c>
      <c r="B28" s="68" t="s">
        <v>554</v>
      </c>
    </row>
    <row r="29" spans="1:2" ht="12.75">
      <c r="A29" s="21">
        <v>23</v>
      </c>
      <c r="B29" s="176" t="s">
        <v>526</v>
      </c>
    </row>
    <row r="30" spans="1:2" ht="12.75">
      <c r="A30" s="11">
        <v>24</v>
      </c>
      <c r="B30" s="186" t="s">
        <v>555</v>
      </c>
    </row>
    <row r="31" spans="1:2" ht="12.75">
      <c r="A31" s="21">
        <v>25</v>
      </c>
      <c r="B31" s="176" t="s">
        <v>535</v>
      </c>
    </row>
    <row r="32" spans="1:2" ht="12.75">
      <c r="A32" s="11">
        <v>26</v>
      </c>
      <c r="B32" s="14" t="s">
        <v>460</v>
      </c>
    </row>
    <row r="33" spans="1:2" ht="12.75">
      <c r="A33" s="21">
        <v>27</v>
      </c>
      <c r="B33" s="14" t="s">
        <v>536</v>
      </c>
    </row>
    <row r="34" spans="1:2" ht="12.75">
      <c r="A34" s="11">
        <v>28</v>
      </c>
      <c r="B34" s="14" t="s">
        <v>528</v>
      </c>
    </row>
    <row r="35" spans="1:2" ht="12.75">
      <c r="A35" s="21">
        <v>29</v>
      </c>
      <c r="B35" s="14" t="s">
        <v>516</v>
      </c>
    </row>
    <row r="36" spans="1:2" ht="12.75">
      <c r="A36" s="11">
        <v>30</v>
      </c>
      <c r="B36" s="176" t="s">
        <v>530</v>
      </c>
    </row>
    <row r="37" spans="1:2" ht="12.75">
      <c r="A37" s="21">
        <v>31</v>
      </c>
      <c r="B37" s="176" t="s">
        <v>541</v>
      </c>
    </row>
    <row r="38" spans="1:2" ht="12.75">
      <c r="A38" s="11">
        <v>32</v>
      </c>
      <c r="B38" s="14" t="s">
        <v>537</v>
      </c>
    </row>
    <row r="39" spans="1:2" ht="12.75">
      <c r="A39" s="21">
        <v>33</v>
      </c>
      <c r="B39" s="14" t="s">
        <v>692</v>
      </c>
    </row>
    <row r="40" spans="1:2" ht="12.75">
      <c r="A40" s="11">
        <v>34</v>
      </c>
      <c r="B40" s="14" t="s">
        <v>518</v>
      </c>
    </row>
    <row r="41" ht="12.75">
      <c r="A41" s="21"/>
    </row>
    <row r="42" ht="12.75">
      <c r="A42" s="11"/>
    </row>
    <row r="43" ht="12.75">
      <c r="A43" s="21"/>
    </row>
  </sheetData>
  <sheetProtection/>
  <printOptions/>
  <pageMargins left="0.75" right="0.75" top="1" bottom="1" header="0.5" footer="0.5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7">
      <selection activeCell="B25" sqref="B25"/>
    </sheetView>
  </sheetViews>
  <sheetFormatPr defaultColWidth="9.140625" defaultRowHeight="12.75"/>
  <cols>
    <col min="1" max="1" width="5.8515625" style="0" customWidth="1"/>
    <col min="2" max="2" width="50.7109375" style="0" customWidth="1"/>
    <col min="3" max="3" width="13.7109375" style="0" customWidth="1"/>
    <col min="4" max="4" width="15.00390625" style="0" customWidth="1"/>
    <col min="5" max="5" width="12.57421875" style="0" bestFit="1" customWidth="1"/>
    <col min="6" max="6" width="15.28125" style="0" bestFit="1" customWidth="1"/>
  </cols>
  <sheetData>
    <row r="1" ht="12.75">
      <c r="B1" s="1" t="s">
        <v>675</v>
      </c>
    </row>
    <row r="2" ht="12.75">
      <c r="C2" s="1" t="s">
        <v>571</v>
      </c>
    </row>
    <row r="3" spans="1:2" ht="12.75">
      <c r="A3" s="6" t="s">
        <v>144</v>
      </c>
      <c r="B3" s="2"/>
    </row>
    <row r="4" spans="2:6" ht="12.75">
      <c r="B4" t="s">
        <v>81</v>
      </c>
      <c r="C4" t="s">
        <v>116</v>
      </c>
      <c r="D4" t="s">
        <v>124</v>
      </c>
      <c r="E4" t="s">
        <v>123</v>
      </c>
      <c r="F4" t="s">
        <v>198</v>
      </c>
    </row>
    <row r="5" spans="1:6" ht="12.75">
      <c r="A5" s="12" t="s">
        <v>181</v>
      </c>
      <c r="B5" s="12" t="s">
        <v>686</v>
      </c>
      <c r="C5" s="12" t="s">
        <v>230</v>
      </c>
      <c r="D5" s="12" t="s">
        <v>231</v>
      </c>
      <c r="E5" s="22" t="s">
        <v>436</v>
      </c>
      <c r="F5" s="22" t="s">
        <v>102</v>
      </c>
    </row>
    <row r="6" spans="1:6" ht="12.75">
      <c r="A6" s="11">
        <v>1</v>
      </c>
      <c r="B6" s="14" t="s">
        <v>544</v>
      </c>
      <c r="C6" s="114"/>
      <c r="D6" s="114">
        <v>736600</v>
      </c>
      <c r="E6" s="114"/>
      <c r="F6" s="114">
        <f>SUM(C6:E6)</f>
        <v>736600</v>
      </c>
    </row>
    <row r="7" spans="1:6" ht="12.75">
      <c r="A7" s="38">
        <v>2</v>
      </c>
      <c r="B7" s="11" t="s">
        <v>236</v>
      </c>
      <c r="C7" s="114"/>
      <c r="D7" s="114">
        <v>198882</v>
      </c>
      <c r="E7" s="114"/>
      <c r="F7" s="114">
        <f>SUM(C7:E7)</f>
        <v>198882</v>
      </c>
    </row>
    <row r="8" spans="1:6" ht="12.75">
      <c r="A8" s="38">
        <v>3</v>
      </c>
      <c r="B8" s="14" t="s">
        <v>545</v>
      </c>
      <c r="C8" s="114"/>
      <c r="D8" s="114">
        <v>260000</v>
      </c>
      <c r="E8" s="114"/>
      <c r="F8" s="114">
        <f>SUM(C8:E8)</f>
        <v>260000</v>
      </c>
    </row>
    <row r="9" spans="1:6" ht="12.75">
      <c r="A9" s="38">
        <v>4</v>
      </c>
      <c r="B9" s="11" t="s">
        <v>236</v>
      </c>
      <c r="C9" s="114"/>
      <c r="D9" s="114">
        <v>70200</v>
      </c>
      <c r="E9" s="114"/>
      <c r="F9" s="114">
        <f>SUM(C9:E9)</f>
        <v>70200</v>
      </c>
    </row>
    <row r="10" spans="1:6" ht="12.75">
      <c r="A10" s="38">
        <v>5</v>
      </c>
      <c r="B10" s="14" t="s">
        <v>643</v>
      </c>
      <c r="C10" s="11"/>
      <c r="D10" s="114">
        <v>787402</v>
      </c>
      <c r="E10" s="114"/>
      <c r="F10" s="114">
        <f>SUM(D10:E10)</f>
        <v>787402</v>
      </c>
    </row>
    <row r="11" spans="1:6" ht="12.75">
      <c r="A11" s="38">
        <v>6</v>
      </c>
      <c r="B11" s="14" t="s">
        <v>236</v>
      </c>
      <c r="C11" s="11"/>
      <c r="D11" s="114">
        <v>212598</v>
      </c>
      <c r="E11" s="114"/>
      <c r="F11" s="114">
        <f>SUM(D11:E11)</f>
        <v>212598</v>
      </c>
    </row>
    <row r="12" spans="1:6" ht="12.75">
      <c r="A12" s="38">
        <v>7</v>
      </c>
      <c r="B12" s="14" t="s">
        <v>644</v>
      </c>
      <c r="C12" s="11"/>
      <c r="D12" s="114">
        <v>78740</v>
      </c>
      <c r="E12" s="114"/>
      <c r="F12" s="114">
        <f>SUM(D12:E12)</f>
        <v>78740</v>
      </c>
    </row>
    <row r="13" spans="1:6" ht="12.75">
      <c r="A13" s="38">
        <v>8</v>
      </c>
      <c r="B13" s="14" t="s">
        <v>236</v>
      </c>
      <c r="C13" s="11"/>
      <c r="D13" s="114">
        <v>21260</v>
      </c>
      <c r="E13" s="114"/>
      <c r="F13" s="114">
        <f>SUM(D13:E13)</f>
        <v>21260</v>
      </c>
    </row>
    <row r="14" spans="1:6" ht="12.75">
      <c r="A14" s="38">
        <v>9</v>
      </c>
      <c r="B14" s="178" t="s">
        <v>645</v>
      </c>
      <c r="C14" s="114">
        <v>472441</v>
      </c>
      <c r="D14" s="114"/>
      <c r="E14" s="114"/>
      <c r="F14" s="114">
        <f>SUM(C14:E14)</f>
        <v>472441</v>
      </c>
    </row>
    <row r="15" spans="1:6" ht="12.75">
      <c r="A15" s="38">
        <v>10</v>
      </c>
      <c r="B15" s="14" t="s">
        <v>236</v>
      </c>
      <c r="C15" s="114">
        <v>127559</v>
      </c>
      <c r="D15" s="114"/>
      <c r="E15" s="114"/>
      <c r="F15" s="114">
        <f>SUM(C15:E15)</f>
        <v>127559</v>
      </c>
    </row>
    <row r="16" spans="1:6" ht="12.75">
      <c r="A16" s="38">
        <v>11</v>
      </c>
      <c r="B16" s="14" t="s">
        <v>546</v>
      </c>
      <c r="C16" s="114"/>
      <c r="D16" s="114">
        <v>422047</v>
      </c>
      <c r="E16" s="114"/>
      <c r="F16" s="114">
        <f>SUM(C16:E16)</f>
        <v>422047</v>
      </c>
    </row>
    <row r="17" spans="1:6" ht="12.75">
      <c r="A17" s="38">
        <v>12</v>
      </c>
      <c r="B17" s="14" t="s">
        <v>236</v>
      </c>
      <c r="C17" s="114"/>
      <c r="D17" s="114">
        <v>113953</v>
      </c>
      <c r="E17" s="114"/>
      <c r="F17" s="114">
        <f>SUM(C17:E17)</f>
        <v>113953</v>
      </c>
    </row>
    <row r="18" spans="1:6" ht="12.75">
      <c r="A18" s="38">
        <v>13</v>
      </c>
      <c r="B18" s="178" t="s">
        <v>646</v>
      </c>
      <c r="C18" s="11"/>
      <c r="D18" s="114">
        <v>2952756</v>
      </c>
      <c r="E18" s="114"/>
      <c r="F18" s="114">
        <f>SUM(D18:E18)</f>
        <v>2952756</v>
      </c>
    </row>
    <row r="19" spans="1:6" ht="12.75">
      <c r="A19" s="38">
        <v>14</v>
      </c>
      <c r="B19" s="14" t="s">
        <v>236</v>
      </c>
      <c r="C19" s="11"/>
      <c r="D19" s="114">
        <v>797244</v>
      </c>
      <c r="E19" s="114"/>
      <c r="F19" s="114">
        <f>SUM(D19:E19)</f>
        <v>797244</v>
      </c>
    </row>
    <row r="20" spans="1:6" ht="12.75">
      <c r="A20" s="38">
        <v>15</v>
      </c>
      <c r="B20" s="14" t="s">
        <v>647</v>
      </c>
      <c r="C20" s="114">
        <v>1181102</v>
      </c>
      <c r="D20" s="114"/>
      <c r="E20" s="114"/>
      <c r="F20" s="114">
        <f aca="true" t="shared" si="0" ref="F20:F27">SUM(C20:E20)</f>
        <v>1181102</v>
      </c>
    </row>
    <row r="21" spans="1:6" ht="12.75">
      <c r="A21" s="38">
        <v>16</v>
      </c>
      <c r="B21" s="14" t="s">
        <v>236</v>
      </c>
      <c r="C21" s="114">
        <v>318898</v>
      </c>
      <c r="D21" s="114"/>
      <c r="E21" s="114"/>
      <c r="F21" s="114">
        <f t="shared" si="0"/>
        <v>318898</v>
      </c>
    </row>
    <row r="22" spans="1:6" ht="12.75">
      <c r="A22" s="38">
        <v>17</v>
      </c>
      <c r="B22" s="14" t="s">
        <v>648</v>
      </c>
      <c r="C22" s="114">
        <v>1023622</v>
      </c>
      <c r="D22" s="114"/>
      <c r="E22" s="114"/>
      <c r="F22" s="114">
        <f t="shared" si="0"/>
        <v>1023622</v>
      </c>
    </row>
    <row r="23" spans="1:6" ht="12.75">
      <c r="A23" s="38">
        <v>18</v>
      </c>
      <c r="B23" s="14" t="s">
        <v>236</v>
      </c>
      <c r="C23" s="114">
        <v>276378</v>
      </c>
      <c r="D23" s="114"/>
      <c r="E23" s="114"/>
      <c r="F23" s="114">
        <f t="shared" si="0"/>
        <v>276378</v>
      </c>
    </row>
    <row r="24" spans="1:6" ht="12.75">
      <c r="A24" s="38">
        <v>19</v>
      </c>
      <c r="B24" s="14" t="s">
        <v>688</v>
      </c>
      <c r="C24" s="114">
        <v>1181102</v>
      </c>
      <c r="D24" s="114"/>
      <c r="E24" s="114"/>
      <c r="F24" s="114">
        <f t="shared" si="0"/>
        <v>1181102</v>
      </c>
    </row>
    <row r="25" spans="1:6" ht="12.75">
      <c r="A25" s="38">
        <v>20</v>
      </c>
      <c r="B25" s="11" t="s">
        <v>236</v>
      </c>
      <c r="C25" s="114">
        <v>318898</v>
      </c>
      <c r="D25" s="114"/>
      <c r="E25" s="114"/>
      <c r="F25" s="114">
        <f t="shared" si="0"/>
        <v>318898</v>
      </c>
    </row>
    <row r="26" spans="1:6" ht="12.75">
      <c r="A26" s="38">
        <v>21</v>
      </c>
      <c r="B26" s="14" t="s">
        <v>650</v>
      </c>
      <c r="C26" s="114"/>
      <c r="D26" s="114">
        <v>5448819</v>
      </c>
      <c r="E26" s="114"/>
      <c r="F26" s="114">
        <f t="shared" si="0"/>
        <v>5448819</v>
      </c>
    </row>
    <row r="27" spans="1:6" ht="12.75">
      <c r="A27" s="38">
        <v>22</v>
      </c>
      <c r="B27" s="14" t="s">
        <v>236</v>
      </c>
      <c r="C27" s="114"/>
      <c r="D27" s="114">
        <v>1471181</v>
      </c>
      <c r="E27" s="114"/>
      <c r="F27" s="114">
        <f t="shared" si="0"/>
        <v>1471181</v>
      </c>
    </row>
    <row r="28" spans="1:6" ht="12.75">
      <c r="A28" s="38">
        <v>23</v>
      </c>
      <c r="B28" s="12" t="s">
        <v>687</v>
      </c>
      <c r="C28" s="115">
        <f>SUM(C11:C25)</f>
        <v>4900000</v>
      </c>
      <c r="D28" s="115">
        <f>SUM(D6:D27)</f>
        <v>13571682</v>
      </c>
      <c r="E28" s="115"/>
      <c r="F28" s="115">
        <f>SUM(C28:D28)</f>
        <v>18471682</v>
      </c>
    </row>
    <row r="29" ht="12.75">
      <c r="A29" s="38"/>
    </row>
    <row r="30" ht="12.75">
      <c r="A30" s="38"/>
    </row>
    <row r="31" spans="1:6" ht="12.75">
      <c r="A31" s="38">
        <v>24</v>
      </c>
      <c r="B31" s="12" t="s">
        <v>563</v>
      </c>
      <c r="C31" s="114"/>
      <c r="D31" s="114"/>
      <c r="E31" s="114"/>
      <c r="F31" s="114"/>
    </row>
    <row r="32" spans="1:6" ht="12.75">
      <c r="A32" s="38">
        <v>25</v>
      </c>
      <c r="B32" s="11" t="s">
        <v>564</v>
      </c>
      <c r="C32" s="114"/>
      <c r="D32" s="114"/>
      <c r="E32" s="114">
        <v>3351968</v>
      </c>
      <c r="F32" s="114"/>
    </row>
    <row r="33" spans="1:6" ht="12.75">
      <c r="A33" s="38">
        <v>26</v>
      </c>
      <c r="B33" s="11" t="s">
        <v>236</v>
      </c>
      <c r="C33" s="114"/>
      <c r="D33" s="114"/>
      <c r="E33" s="114">
        <v>905032</v>
      </c>
      <c r="F33" s="114"/>
    </row>
    <row r="34" spans="1:6" ht="12.75">
      <c r="A34" s="38">
        <v>27</v>
      </c>
      <c r="B34" s="11" t="s">
        <v>690</v>
      </c>
      <c r="C34" s="114">
        <v>0</v>
      </c>
      <c r="D34" s="114">
        <v>0</v>
      </c>
      <c r="E34" s="114">
        <f>SUM(E32:E33)</f>
        <v>4257000</v>
      </c>
      <c r="F34" s="114">
        <v>4257000</v>
      </c>
    </row>
    <row r="35" spans="1:6" ht="12.75">
      <c r="A35" s="11">
        <v>28</v>
      </c>
      <c r="B35" s="12" t="s">
        <v>113</v>
      </c>
      <c r="C35" s="116">
        <v>4900000</v>
      </c>
      <c r="D35" s="116">
        <v>13571682</v>
      </c>
      <c r="E35" s="116">
        <f>SUM(E6:E33)</f>
        <v>4257000</v>
      </c>
      <c r="F35" s="116">
        <f>SUM(C35:E35)</f>
        <v>22728682</v>
      </c>
    </row>
    <row r="36" spans="1:4" ht="12.75">
      <c r="A36" s="15"/>
      <c r="B36" s="15"/>
      <c r="C36" s="15"/>
      <c r="D36" s="15"/>
    </row>
    <row r="37" spans="1:4" ht="12.75">
      <c r="A37" s="15"/>
      <c r="B37" s="16"/>
      <c r="C37" s="16"/>
      <c r="D37" s="15"/>
    </row>
    <row r="38" spans="1:4" ht="12.75">
      <c r="A38" s="15"/>
      <c r="B38" s="15"/>
      <c r="C38" s="15"/>
      <c r="D38" s="15"/>
    </row>
    <row r="39" spans="1:4" ht="12.75">
      <c r="A39" s="15"/>
      <c r="B39" s="16"/>
      <c r="C39" s="238"/>
      <c r="D39" s="15"/>
    </row>
    <row r="40" spans="1:4" ht="12.75">
      <c r="A40" s="15"/>
      <c r="B40" s="15"/>
      <c r="C40" s="15"/>
      <c r="D40" s="15"/>
    </row>
    <row r="41" spans="1:4" ht="12.75">
      <c r="A41" s="15"/>
      <c r="B41" s="15"/>
      <c r="C41" s="15"/>
      <c r="D41" s="15"/>
    </row>
    <row r="42" spans="1:4" ht="12.75">
      <c r="A42" s="15"/>
      <c r="B42" s="15"/>
      <c r="C42" s="16"/>
      <c r="D42" s="15"/>
    </row>
    <row r="43" spans="1:4" ht="12.75">
      <c r="A43" s="15"/>
      <c r="B43" s="15"/>
      <c r="C43" s="15"/>
      <c r="D43" s="15"/>
    </row>
    <row r="44" spans="1:4" ht="12.75">
      <c r="A44" s="15"/>
      <c r="B44" s="16"/>
      <c r="C44" s="16"/>
      <c r="D44" s="1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20" sqref="F20"/>
    </sheetView>
  </sheetViews>
  <sheetFormatPr defaultColWidth="9.140625" defaultRowHeight="12.75"/>
  <cols>
    <col min="2" max="2" width="16.57421875" style="0" customWidth="1"/>
    <col min="3" max="3" width="23.140625" style="0" customWidth="1"/>
    <col min="5" max="5" width="12.00390625" style="0" customWidth="1"/>
    <col min="7" max="7" width="12.57421875" style="0" customWidth="1"/>
    <col min="8" max="8" width="39.00390625" style="0" customWidth="1"/>
  </cols>
  <sheetData>
    <row r="1" ht="12.75">
      <c r="C1" s="1" t="s">
        <v>676</v>
      </c>
    </row>
    <row r="3" ht="12.75">
      <c r="B3" s="1" t="s">
        <v>571</v>
      </c>
    </row>
    <row r="4" spans="2:8" ht="12.75">
      <c r="B4" s="6" t="s">
        <v>88</v>
      </c>
      <c r="H4" s="113" t="s">
        <v>430</v>
      </c>
    </row>
    <row r="6" spans="2:8" ht="12.75">
      <c r="B6" t="s">
        <v>81</v>
      </c>
      <c r="C6" t="s">
        <v>169</v>
      </c>
      <c r="D6" t="s">
        <v>124</v>
      </c>
      <c r="E6" t="s">
        <v>125</v>
      </c>
      <c r="F6" t="s">
        <v>178</v>
      </c>
      <c r="G6" t="s">
        <v>179</v>
      </c>
      <c r="H6" t="s">
        <v>180</v>
      </c>
    </row>
    <row r="7" spans="1:8" ht="12.75">
      <c r="A7" s="250" t="s">
        <v>412</v>
      </c>
      <c r="B7" s="250" t="s">
        <v>2</v>
      </c>
      <c r="C7" s="252" t="s">
        <v>215</v>
      </c>
      <c r="D7" s="250" t="s">
        <v>437</v>
      </c>
      <c r="E7" s="247" t="s">
        <v>216</v>
      </c>
      <c r="F7" s="248"/>
      <c r="G7" s="249"/>
      <c r="H7" s="250" t="s">
        <v>438</v>
      </c>
    </row>
    <row r="8" spans="1:8" ht="12.75">
      <c r="A8" s="251"/>
      <c r="B8" s="251"/>
      <c r="C8" s="253"/>
      <c r="D8" s="251"/>
      <c r="E8" s="117" t="s">
        <v>145</v>
      </c>
      <c r="F8" s="117" t="s">
        <v>146</v>
      </c>
      <c r="G8" s="117" t="s">
        <v>147</v>
      </c>
      <c r="H8" s="253"/>
    </row>
    <row r="9" spans="1:8" ht="12.75">
      <c r="A9" s="11">
        <v>1</v>
      </c>
      <c r="B9" s="12" t="s">
        <v>3</v>
      </c>
      <c r="C9" s="11"/>
      <c r="D9" s="11"/>
      <c r="E9" s="11"/>
      <c r="F9" s="11"/>
      <c r="G9" s="11"/>
      <c r="H9" s="11"/>
    </row>
    <row r="10" spans="1:8" ht="12.75">
      <c r="A10" s="11">
        <v>2</v>
      </c>
      <c r="B10" s="11"/>
      <c r="C10" s="11"/>
      <c r="D10" s="11"/>
      <c r="E10" s="11"/>
      <c r="F10" s="11"/>
      <c r="G10" s="11"/>
      <c r="H10" s="11"/>
    </row>
    <row r="11" spans="1:8" ht="12.75">
      <c r="A11" s="11">
        <v>3</v>
      </c>
      <c r="B11" s="11" t="s">
        <v>92</v>
      </c>
      <c r="C11" s="11">
        <f aca="true" t="shared" si="0" ref="C11:H11">SUM(C9:C10)</f>
        <v>0</v>
      </c>
      <c r="D11" s="11">
        <f t="shared" si="0"/>
        <v>0</v>
      </c>
      <c r="E11" s="11">
        <f t="shared" si="0"/>
        <v>0</v>
      </c>
      <c r="F11" s="11">
        <f t="shared" si="0"/>
        <v>0</v>
      </c>
      <c r="G11" s="11">
        <f t="shared" si="0"/>
        <v>0</v>
      </c>
      <c r="H11" s="11">
        <f t="shared" si="0"/>
        <v>0</v>
      </c>
    </row>
    <row r="12" spans="1:8" ht="12.75">
      <c r="A12" s="11"/>
      <c r="B12" s="11"/>
      <c r="C12" s="11"/>
      <c r="D12" s="11"/>
      <c r="E12" s="11"/>
      <c r="F12" s="11"/>
      <c r="G12" s="11"/>
      <c r="H12" s="11"/>
    </row>
    <row r="13" spans="1:8" ht="12.75">
      <c r="A13" s="11">
        <v>4</v>
      </c>
      <c r="B13" s="12" t="s">
        <v>4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ht="12.75">
      <c r="A14" s="11">
        <v>5</v>
      </c>
      <c r="B14" s="14" t="s">
        <v>677</v>
      </c>
      <c r="C14" s="11">
        <v>6920000</v>
      </c>
      <c r="D14" s="11"/>
      <c r="E14" s="11"/>
      <c r="F14" s="11"/>
      <c r="G14" s="11">
        <v>6920000</v>
      </c>
      <c r="H14" s="11"/>
    </row>
    <row r="15" spans="1:8" ht="12.75">
      <c r="A15" s="11">
        <v>6</v>
      </c>
      <c r="B15" s="11" t="s">
        <v>92</v>
      </c>
      <c r="C15" s="11">
        <f aca="true" t="shared" si="1" ref="C15:H15">SUM(C13:C14)</f>
        <v>6920000</v>
      </c>
      <c r="D15" s="11">
        <f t="shared" si="1"/>
        <v>0</v>
      </c>
      <c r="E15" s="11">
        <f t="shared" si="1"/>
        <v>0</v>
      </c>
      <c r="F15" s="11"/>
      <c r="G15" s="11">
        <f t="shared" si="1"/>
        <v>6920000</v>
      </c>
      <c r="H15" s="11">
        <f t="shared" si="1"/>
        <v>0</v>
      </c>
    </row>
  </sheetData>
  <sheetProtection/>
  <mergeCells count="6">
    <mergeCell ref="E7:G7"/>
    <mergeCell ref="A7:A8"/>
    <mergeCell ref="B7:B8"/>
    <mergeCell ref="C7:C8"/>
    <mergeCell ref="D7:D8"/>
    <mergeCell ref="H7:H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C25" sqref="C25"/>
    </sheetView>
  </sheetViews>
  <sheetFormatPr defaultColWidth="9.140625" defaultRowHeight="12.75"/>
  <cols>
    <col min="2" max="2" width="30.00390625" style="0" customWidth="1"/>
  </cols>
  <sheetData>
    <row r="1" ht="12.75">
      <c r="B1" s="1" t="s">
        <v>678</v>
      </c>
    </row>
    <row r="2" ht="12.75">
      <c r="C2" t="s">
        <v>565</v>
      </c>
    </row>
    <row r="3" ht="12.75">
      <c r="B3" s="6" t="s">
        <v>85</v>
      </c>
    </row>
    <row r="4" spans="1:3" ht="12.75">
      <c r="A4" t="s">
        <v>120</v>
      </c>
      <c r="B4" s="6" t="s">
        <v>121</v>
      </c>
      <c r="C4" t="s">
        <v>122</v>
      </c>
    </row>
    <row r="5" spans="1:4" ht="12.75">
      <c r="A5" s="11" t="s">
        <v>118</v>
      </c>
      <c r="B5" s="12" t="s">
        <v>2</v>
      </c>
      <c r="C5" s="12" t="s">
        <v>86</v>
      </c>
      <c r="D5" s="6"/>
    </row>
    <row r="6" spans="1:3" ht="12.75">
      <c r="A6" s="11">
        <v>1</v>
      </c>
      <c r="B6" s="12" t="s">
        <v>566</v>
      </c>
      <c r="C6" s="11"/>
    </row>
    <row r="7" spans="1:3" ht="12.75">
      <c r="A7" s="11">
        <v>2</v>
      </c>
      <c r="B7" s="11" t="s">
        <v>563</v>
      </c>
      <c r="C7" s="11">
        <v>20</v>
      </c>
    </row>
    <row r="8" spans="1:3" ht="12.75">
      <c r="A8" s="11"/>
      <c r="B8" s="11"/>
      <c r="C8" s="11"/>
    </row>
    <row r="9" spans="1:3" ht="12.75">
      <c r="A9" s="11">
        <v>3</v>
      </c>
      <c r="B9" s="12" t="s">
        <v>567</v>
      </c>
      <c r="C9" s="12">
        <v>20</v>
      </c>
    </row>
    <row r="10" spans="1:3" ht="12.75">
      <c r="A10" s="11"/>
      <c r="B10" s="11"/>
      <c r="C10" s="11"/>
    </row>
    <row r="11" spans="1:3" ht="12.75">
      <c r="A11" s="11">
        <v>4</v>
      </c>
      <c r="B11" s="12" t="s">
        <v>105</v>
      </c>
      <c r="C11" s="11"/>
    </row>
    <row r="12" spans="1:3" ht="12.75">
      <c r="A12" s="11">
        <v>5</v>
      </c>
      <c r="B12" s="11" t="s">
        <v>106</v>
      </c>
      <c r="C12" s="11">
        <v>2</v>
      </c>
    </row>
    <row r="13" spans="1:3" ht="12.75">
      <c r="A13" s="11">
        <v>6</v>
      </c>
      <c r="B13" s="11" t="s">
        <v>568</v>
      </c>
      <c r="C13" s="11">
        <v>2</v>
      </c>
    </row>
    <row r="14" spans="1:3" ht="12.75">
      <c r="A14" s="11">
        <v>7</v>
      </c>
      <c r="B14" s="11" t="s">
        <v>569</v>
      </c>
      <c r="C14" s="11">
        <v>1</v>
      </c>
    </row>
    <row r="15" spans="1:3" ht="12.75">
      <c r="A15" s="11">
        <v>8</v>
      </c>
      <c r="B15" s="11" t="s">
        <v>570</v>
      </c>
      <c r="C15" s="11">
        <v>0</v>
      </c>
    </row>
    <row r="16" spans="1:3" ht="12.75">
      <c r="A16" s="11">
        <v>9</v>
      </c>
      <c r="B16" s="12" t="s">
        <v>73</v>
      </c>
      <c r="C16" s="12">
        <f>SUM(C12:C15)</f>
        <v>5</v>
      </c>
    </row>
    <row r="17" spans="1:3" ht="12.75">
      <c r="A17" s="11"/>
      <c r="B17" s="11"/>
      <c r="C17" s="11"/>
    </row>
    <row r="18" spans="1:3" ht="12.75">
      <c r="A18" s="11">
        <v>10</v>
      </c>
      <c r="B18" s="12" t="s">
        <v>107</v>
      </c>
      <c r="C18" s="12">
        <v>24</v>
      </c>
    </row>
    <row r="20" spans="2:9" ht="12.75">
      <c r="B20" s="6"/>
      <c r="C20" s="6"/>
      <c r="D20" s="6"/>
      <c r="E20" s="6"/>
      <c r="F20" s="6"/>
      <c r="G20" s="6"/>
      <c r="H20" s="6"/>
      <c r="I20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D4" sqref="D4"/>
    </sheetView>
  </sheetViews>
  <sheetFormatPr defaultColWidth="9.140625" defaultRowHeight="12.75"/>
  <cols>
    <col min="2" max="2" width="44.7109375" style="0" bestFit="1" customWidth="1"/>
    <col min="5" max="5" width="10.28125" style="0" customWidth="1"/>
  </cols>
  <sheetData>
    <row r="1" ht="12.75">
      <c r="B1" s="1" t="s">
        <v>679</v>
      </c>
    </row>
    <row r="2" ht="12.75">
      <c r="C2" s="1" t="s">
        <v>571</v>
      </c>
    </row>
    <row r="3" ht="12.75">
      <c r="B3" s="6" t="s">
        <v>87</v>
      </c>
    </row>
    <row r="4" spans="1:5" ht="12.75">
      <c r="A4" t="s">
        <v>234</v>
      </c>
      <c r="B4" t="s">
        <v>81</v>
      </c>
      <c r="C4" t="s">
        <v>169</v>
      </c>
      <c r="D4" t="s">
        <v>124</v>
      </c>
      <c r="E4" t="s">
        <v>125</v>
      </c>
    </row>
    <row r="5" spans="1:5" ht="12.75">
      <c r="A5" s="11">
        <v>1</v>
      </c>
      <c r="B5" s="12" t="s">
        <v>221</v>
      </c>
      <c r="C5" s="12" t="s">
        <v>86</v>
      </c>
      <c r="D5" s="12" t="s">
        <v>151</v>
      </c>
      <c r="E5" s="12" t="s">
        <v>223</v>
      </c>
    </row>
    <row r="6" spans="1:5" ht="12.75">
      <c r="A6" s="11">
        <v>2</v>
      </c>
      <c r="B6" s="12" t="s">
        <v>214</v>
      </c>
      <c r="C6" s="12"/>
      <c r="D6" s="12"/>
      <c r="E6" s="12" t="s">
        <v>439</v>
      </c>
    </row>
    <row r="7" spans="1:5" ht="12.75">
      <c r="A7" s="11">
        <v>3</v>
      </c>
      <c r="B7" s="68" t="s">
        <v>651</v>
      </c>
      <c r="C7" s="11">
        <v>3</v>
      </c>
      <c r="D7" s="11">
        <v>3</v>
      </c>
      <c r="E7" s="106">
        <f aca="true" t="shared" si="0" ref="E7:E12">C7*D7/12</f>
        <v>0.75</v>
      </c>
    </row>
    <row r="8" spans="1:5" ht="12.75">
      <c r="A8" s="11">
        <v>4</v>
      </c>
      <c r="B8" s="68" t="s">
        <v>652</v>
      </c>
      <c r="C8" s="11">
        <v>4</v>
      </c>
      <c r="D8" s="11">
        <v>4</v>
      </c>
      <c r="E8" s="106">
        <f t="shared" si="0"/>
        <v>1.3333333333333333</v>
      </c>
    </row>
    <row r="9" spans="1:5" ht="12.75">
      <c r="A9" s="11">
        <v>5</v>
      </c>
      <c r="B9" s="68" t="s">
        <v>547</v>
      </c>
      <c r="C9" s="11">
        <v>3</v>
      </c>
      <c r="D9" s="11">
        <v>3</v>
      </c>
      <c r="E9" s="106">
        <f t="shared" si="0"/>
        <v>0.75</v>
      </c>
    </row>
    <row r="10" spans="1:5" ht="12.75">
      <c r="A10" s="11">
        <v>6</v>
      </c>
      <c r="B10" s="68" t="s">
        <v>440</v>
      </c>
      <c r="C10" s="11">
        <v>11</v>
      </c>
      <c r="D10" s="11">
        <v>3</v>
      </c>
      <c r="E10" s="106">
        <f t="shared" si="0"/>
        <v>2.75</v>
      </c>
    </row>
    <row r="11" spans="1:5" ht="12.75">
      <c r="A11" s="11">
        <v>7</v>
      </c>
      <c r="B11" s="68" t="s">
        <v>653</v>
      </c>
      <c r="C11" s="23">
        <v>12</v>
      </c>
      <c r="D11" s="11">
        <v>9</v>
      </c>
      <c r="E11" s="106">
        <f t="shared" si="0"/>
        <v>9</v>
      </c>
    </row>
    <row r="12" spans="1:5" ht="12.75">
      <c r="A12" s="11">
        <v>8</v>
      </c>
      <c r="B12" s="68" t="s">
        <v>654</v>
      </c>
      <c r="C12" s="23">
        <v>1</v>
      </c>
      <c r="D12" s="11">
        <v>1</v>
      </c>
      <c r="E12" s="106">
        <f t="shared" si="0"/>
        <v>0.08333333333333333</v>
      </c>
    </row>
    <row r="13" spans="1:5" ht="12.75">
      <c r="A13" s="11">
        <v>9</v>
      </c>
      <c r="B13" s="22" t="s">
        <v>73</v>
      </c>
      <c r="C13" s="12">
        <f>SUM(C7:C12)</f>
        <v>34</v>
      </c>
      <c r="D13" s="12">
        <f>SUM(D7:D12)</f>
        <v>23</v>
      </c>
      <c r="E13" s="107">
        <f>SUM(E7:E12)</f>
        <v>14.666666666666666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5.00390625" style="0" customWidth="1"/>
    <col min="2" max="2" width="46.28125" style="0" customWidth="1"/>
    <col min="3" max="3" width="12.8515625" style="0" customWidth="1"/>
  </cols>
  <sheetData>
    <row r="1" ht="12.75">
      <c r="B1" s="1" t="s">
        <v>680</v>
      </c>
    </row>
    <row r="3" spans="2:3" ht="12.75">
      <c r="B3" s="1" t="s">
        <v>571</v>
      </c>
      <c r="C3" s="1" t="s">
        <v>430</v>
      </c>
    </row>
    <row r="4" spans="2:12" ht="27.75" customHeight="1">
      <c r="B4" s="257" t="s">
        <v>441</v>
      </c>
      <c r="C4" s="257"/>
      <c r="D4" s="257"/>
      <c r="E4" s="257"/>
      <c r="F4" s="257"/>
      <c r="L4" s="2"/>
    </row>
    <row r="5" spans="2:3" ht="13.5" thickBot="1">
      <c r="B5" t="s">
        <v>81</v>
      </c>
      <c r="C5" t="s">
        <v>169</v>
      </c>
    </row>
    <row r="6" spans="1:3" ht="13.5" thickBot="1">
      <c r="A6" s="121">
        <v>1</v>
      </c>
      <c r="B6" s="48" t="s">
        <v>191</v>
      </c>
      <c r="C6" s="48">
        <v>2017</v>
      </c>
    </row>
    <row r="7" spans="1:3" ht="12.75">
      <c r="A7" s="122">
        <v>2</v>
      </c>
      <c r="B7" s="81" t="s">
        <v>160</v>
      </c>
      <c r="C7" s="49">
        <f>'5.bev. forrásonként'!H53</f>
        <v>12400000</v>
      </c>
    </row>
    <row r="8" spans="1:3" ht="12.75">
      <c r="A8" s="122">
        <v>3</v>
      </c>
      <c r="B8" s="82" t="s">
        <v>159</v>
      </c>
      <c r="C8" s="50"/>
    </row>
    <row r="9" spans="1:3" ht="12.75">
      <c r="A9" s="122">
        <v>4</v>
      </c>
      <c r="B9" s="82" t="s">
        <v>157</v>
      </c>
      <c r="C9" s="50">
        <f>'5.bev. forrásonként'!H54</f>
        <v>230000</v>
      </c>
    </row>
    <row r="10" spans="1:3" ht="38.25">
      <c r="A10" s="122">
        <v>5</v>
      </c>
      <c r="B10" s="82" t="s">
        <v>158</v>
      </c>
      <c r="C10" s="50">
        <f>'5.bev. forrásonként'!H72+'5.bev. forrásonként'!H73+'5.bev. forrásonként'!H74</f>
        <v>1000000</v>
      </c>
    </row>
    <row r="11" spans="1:3" ht="12.75">
      <c r="A11" s="122">
        <v>6</v>
      </c>
      <c r="B11" s="82" t="s">
        <v>443</v>
      </c>
      <c r="C11" s="50">
        <f>'5.bev. forrásonként'!H75</f>
        <v>0</v>
      </c>
    </row>
    <row r="12" spans="1:3" ht="12.75" customHeight="1">
      <c r="A12" s="122">
        <v>7</v>
      </c>
      <c r="B12" s="83" t="s">
        <v>161</v>
      </c>
      <c r="C12" s="50">
        <v>0</v>
      </c>
    </row>
    <row r="13" spans="1:3" ht="13.5" thickBot="1">
      <c r="A13" s="123">
        <v>8</v>
      </c>
      <c r="B13" s="84" t="s">
        <v>442</v>
      </c>
      <c r="C13" s="51">
        <v>0</v>
      </c>
    </row>
    <row r="14" spans="1:3" ht="13.5" thickBot="1">
      <c r="A14" s="124">
        <v>9</v>
      </c>
      <c r="B14" s="16" t="s">
        <v>162</v>
      </c>
      <c r="C14" s="127">
        <f>SUM(C7:C13)</f>
        <v>13630000</v>
      </c>
    </row>
    <row r="15" spans="1:3" ht="13.5" thickBot="1">
      <c r="A15" s="125">
        <v>10</v>
      </c>
      <c r="B15" s="126" t="s">
        <v>163</v>
      </c>
      <c r="C15" s="128">
        <f>C14/2</f>
        <v>6815000</v>
      </c>
    </row>
    <row r="16" spans="2:3" s="15" customFormat="1" ht="12.75">
      <c r="B16" s="16"/>
      <c r="C16" s="17"/>
    </row>
    <row r="17" spans="2:3" s="15" customFormat="1" ht="12.75">
      <c r="B17" s="16"/>
      <c r="C17" s="17"/>
    </row>
    <row r="18" spans="2:3" s="15" customFormat="1" ht="12.75">
      <c r="B18" s="16"/>
      <c r="C18" s="17"/>
    </row>
    <row r="19" spans="2:7" s="15" customFormat="1" ht="13.5" thickBot="1">
      <c r="B19" s="57" t="s">
        <v>81</v>
      </c>
      <c r="C19" s="15" t="s">
        <v>169</v>
      </c>
      <c r="D19" s="15" t="s">
        <v>124</v>
      </c>
      <c r="E19" s="15" t="s">
        <v>125</v>
      </c>
      <c r="F19" s="15" t="s">
        <v>178</v>
      </c>
      <c r="G19" s="15" t="s">
        <v>179</v>
      </c>
    </row>
    <row r="20" spans="1:7" ht="13.5" thickBot="1">
      <c r="A20" s="133">
        <v>11</v>
      </c>
      <c r="B20" s="85" t="s">
        <v>444</v>
      </c>
      <c r="C20" s="131">
        <v>2017</v>
      </c>
      <c r="D20" s="52">
        <v>2018</v>
      </c>
      <c r="E20" s="52">
        <v>2019</v>
      </c>
      <c r="F20" s="53">
        <v>2020</v>
      </c>
      <c r="G20" s="53">
        <v>2021</v>
      </c>
    </row>
    <row r="21" spans="1:7" ht="12.75">
      <c r="A21" s="121">
        <v>12</v>
      </c>
      <c r="B21" s="86" t="s">
        <v>165</v>
      </c>
      <c r="C21" s="54"/>
      <c r="D21" s="23"/>
      <c r="E21" s="23"/>
      <c r="F21" s="23"/>
      <c r="G21" s="55"/>
    </row>
    <row r="22" spans="1:7" ht="12.75">
      <c r="A22" s="122">
        <v>13</v>
      </c>
      <c r="B22" s="86" t="s">
        <v>152</v>
      </c>
      <c r="C22" s="54"/>
      <c r="D22" s="23"/>
      <c r="E22" s="23"/>
      <c r="F22" s="23"/>
      <c r="G22" s="55"/>
    </row>
    <row r="23" spans="1:7" ht="12.75">
      <c r="A23" s="122">
        <v>14</v>
      </c>
      <c r="B23" s="86" t="s">
        <v>153</v>
      </c>
      <c r="C23" s="54"/>
      <c r="D23" s="23"/>
      <c r="E23" s="23"/>
      <c r="F23" s="23"/>
      <c r="G23" s="55"/>
    </row>
    <row r="24" spans="1:7" ht="12.75">
      <c r="A24" s="122">
        <v>15</v>
      </c>
      <c r="B24" s="86" t="s">
        <v>445</v>
      </c>
      <c r="C24" s="54"/>
      <c r="D24" s="23"/>
      <c r="E24" s="23"/>
      <c r="F24" s="23"/>
      <c r="G24" s="55"/>
    </row>
    <row r="25" spans="1:7" ht="25.5" customHeight="1">
      <c r="A25" s="122">
        <v>16</v>
      </c>
      <c r="B25" s="86" t="s">
        <v>154</v>
      </c>
      <c r="C25" s="54"/>
      <c r="D25" s="23"/>
      <c r="E25" s="23"/>
      <c r="F25" s="23"/>
      <c r="G25" s="55"/>
    </row>
    <row r="26" spans="1:7" ht="40.5" customHeight="1">
      <c r="A26" s="122">
        <v>17</v>
      </c>
      <c r="B26" s="86" t="s">
        <v>155</v>
      </c>
      <c r="C26" s="54"/>
      <c r="D26" s="23"/>
      <c r="E26" s="23"/>
      <c r="F26" s="23"/>
      <c r="G26" s="55"/>
    </row>
    <row r="27" spans="1:7" ht="43.5" customHeight="1" thickBot="1">
      <c r="A27" s="140">
        <v>18</v>
      </c>
      <c r="B27" s="141" t="s">
        <v>156</v>
      </c>
      <c r="C27" s="142"/>
      <c r="D27" s="118"/>
      <c r="E27" s="118"/>
      <c r="F27" s="118"/>
      <c r="G27" s="143"/>
    </row>
    <row r="28" spans="1:7" ht="12.75">
      <c r="A28" s="137">
        <v>19</v>
      </c>
      <c r="B28" s="151" t="s">
        <v>92</v>
      </c>
      <c r="C28" s="150"/>
      <c r="D28" s="148"/>
      <c r="E28" s="148"/>
      <c r="F28" s="148"/>
      <c r="G28" s="149"/>
    </row>
    <row r="29" spans="1:7" ht="13.5" thickBot="1">
      <c r="A29" s="139">
        <v>20</v>
      </c>
      <c r="B29" s="152" t="s">
        <v>164</v>
      </c>
      <c r="C29" s="132">
        <v>0</v>
      </c>
      <c r="D29" s="129">
        <v>0</v>
      </c>
      <c r="E29" s="129">
        <v>0</v>
      </c>
      <c r="F29" s="129">
        <v>0</v>
      </c>
      <c r="G29" s="130">
        <v>0</v>
      </c>
    </row>
    <row r="30" spans="1:7" ht="26.25" thickBot="1">
      <c r="A30" s="144">
        <v>21</v>
      </c>
      <c r="B30" s="145" t="s">
        <v>446</v>
      </c>
      <c r="C30" s="171">
        <f>C15-C29</f>
        <v>6815000</v>
      </c>
      <c r="D30" s="146"/>
      <c r="E30" s="146"/>
      <c r="F30" s="146"/>
      <c r="G30" s="147"/>
    </row>
    <row r="31" ht="12.75">
      <c r="A31" s="15"/>
    </row>
    <row r="32" ht="12.75">
      <c r="A32" s="15"/>
    </row>
    <row r="33" spans="1:6" ht="13.5" thickBot="1">
      <c r="A33" s="15"/>
      <c r="B33" t="s">
        <v>81</v>
      </c>
      <c r="C33" t="s">
        <v>169</v>
      </c>
      <c r="D33" t="s">
        <v>124</v>
      </c>
      <c r="E33" t="s">
        <v>125</v>
      </c>
      <c r="F33" t="s">
        <v>178</v>
      </c>
    </row>
    <row r="34" spans="1:6" ht="27" customHeight="1">
      <c r="A34" s="137">
        <v>22</v>
      </c>
      <c r="B34" s="254" t="s">
        <v>447</v>
      </c>
      <c r="C34" s="255"/>
      <c r="D34" s="255"/>
      <c r="E34" s="255"/>
      <c r="F34" s="256"/>
    </row>
    <row r="35" spans="1:6" ht="12.75">
      <c r="A35" s="138">
        <v>23</v>
      </c>
      <c r="B35" s="119" t="s">
        <v>166</v>
      </c>
      <c r="C35" s="11" t="s">
        <v>167</v>
      </c>
      <c r="D35" s="11"/>
      <c r="E35" s="11"/>
      <c r="F35" s="134"/>
    </row>
    <row r="36" spans="1:6" ht="12.75">
      <c r="A36" s="138">
        <v>24</v>
      </c>
      <c r="B36" s="119" t="s">
        <v>224</v>
      </c>
      <c r="C36" s="11"/>
      <c r="D36" s="11"/>
      <c r="E36" s="11"/>
      <c r="F36" s="134"/>
    </row>
    <row r="37" spans="1:6" ht="12.75">
      <c r="A37" s="138">
        <v>25</v>
      </c>
      <c r="B37" s="119" t="s">
        <v>190</v>
      </c>
      <c r="C37" s="11"/>
      <c r="D37" s="11"/>
      <c r="E37" s="11"/>
      <c r="F37" s="134"/>
    </row>
    <row r="38" spans="1:6" ht="13.5" thickBot="1">
      <c r="A38" s="139">
        <v>26</v>
      </c>
      <c r="B38" s="120" t="s">
        <v>92</v>
      </c>
      <c r="C38" s="135"/>
      <c r="D38" s="135"/>
      <c r="E38" s="135"/>
      <c r="F38" s="136"/>
    </row>
    <row r="39" s="15" customFormat="1" ht="12.75"/>
  </sheetData>
  <sheetProtection/>
  <mergeCells count="2">
    <mergeCell ref="B34:F34"/>
    <mergeCell ref="B4:F4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D3" sqref="D3"/>
    </sheetView>
  </sheetViews>
  <sheetFormatPr defaultColWidth="9.140625" defaultRowHeight="12.75"/>
  <cols>
    <col min="2" max="2" width="40.00390625" style="0" bestFit="1" customWidth="1"/>
    <col min="4" max="4" width="23.140625" style="0" customWidth="1"/>
  </cols>
  <sheetData>
    <row r="1" ht="12.75">
      <c r="B1" s="1" t="s">
        <v>681</v>
      </c>
    </row>
    <row r="2" ht="12.75">
      <c r="B2" s="1" t="s">
        <v>571</v>
      </c>
    </row>
    <row r="5" spans="1:4" ht="12.75">
      <c r="A5" s="11"/>
      <c r="B5" s="12" t="s">
        <v>89</v>
      </c>
      <c r="C5" s="14" t="s">
        <v>430</v>
      </c>
      <c r="D5" s="15"/>
    </row>
    <row r="6" spans="1:4" ht="12.75">
      <c r="A6" s="11"/>
      <c r="B6" s="11" t="s">
        <v>81</v>
      </c>
      <c r="C6" s="11" t="s">
        <v>169</v>
      </c>
      <c r="D6" s="15"/>
    </row>
    <row r="7" spans="1:4" ht="12.75">
      <c r="A7" s="11"/>
      <c r="B7" s="12" t="s">
        <v>0</v>
      </c>
      <c r="C7" s="12" t="s">
        <v>1</v>
      </c>
      <c r="D7" s="15"/>
    </row>
    <row r="8" spans="1:4" ht="12.75">
      <c r="A8" s="11">
        <v>1</v>
      </c>
      <c r="B8" s="11" t="s">
        <v>110</v>
      </c>
      <c r="C8" s="11"/>
      <c r="D8" s="15"/>
    </row>
    <row r="9" ht="12.75">
      <c r="D9" s="15"/>
    </row>
    <row r="10" ht="12.75">
      <c r="D1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6.28125" style="0" customWidth="1"/>
  </cols>
  <sheetData>
    <row r="1" ht="12.75">
      <c r="B1" s="1" t="s">
        <v>682</v>
      </c>
    </row>
    <row r="2" ht="12.75">
      <c r="B2" s="1" t="s">
        <v>571</v>
      </c>
    </row>
    <row r="4" spans="2:5" ht="12.75">
      <c r="B4" s="6" t="s">
        <v>90</v>
      </c>
      <c r="E4" t="s">
        <v>430</v>
      </c>
    </row>
    <row r="5" spans="1:7" ht="12.75">
      <c r="A5" t="s">
        <v>233</v>
      </c>
      <c r="B5" t="s">
        <v>81</v>
      </c>
      <c r="C5" t="s">
        <v>169</v>
      </c>
      <c r="D5" t="s">
        <v>124</v>
      </c>
      <c r="E5" t="s">
        <v>125</v>
      </c>
      <c r="F5" t="s">
        <v>183</v>
      </c>
      <c r="G5" t="s">
        <v>184</v>
      </c>
    </row>
    <row r="6" spans="1:7" ht="12.75">
      <c r="A6" s="11">
        <v>1</v>
      </c>
      <c r="B6" s="12" t="s">
        <v>108</v>
      </c>
      <c r="C6" s="258" t="s">
        <v>91</v>
      </c>
      <c r="D6" s="259"/>
      <c r="E6" s="259"/>
      <c r="F6" s="259"/>
      <c r="G6" s="260"/>
    </row>
    <row r="7" spans="1:7" ht="12.75">
      <c r="A7" s="11">
        <v>2</v>
      </c>
      <c r="B7" s="11"/>
      <c r="C7" s="11">
        <v>2017</v>
      </c>
      <c r="D7" s="11">
        <v>2018</v>
      </c>
      <c r="E7" s="11">
        <v>2019</v>
      </c>
      <c r="F7" s="11">
        <v>2020</v>
      </c>
      <c r="G7" s="11">
        <v>2021</v>
      </c>
    </row>
    <row r="8" spans="1:7" ht="12.75">
      <c r="A8" s="11">
        <v>3</v>
      </c>
      <c r="B8" s="11" t="s">
        <v>5</v>
      </c>
      <c r="C8" s="11"/>
      <c r="D8" s="11"/>
      <c r="E8" s="11"/>
      <c r="F8" s="11"/>
      <c r="G8" s="11"/>
    </row>
    <row r="9" spans="1:7" ht="25.5">
      <c r="A9" s="11">
        <v>4</v>
      </c>
      <c r="B9" s="25" t="s">
        <v>9</v>
      </c>
      <c r="C9" s="11"/>
      <c r="D9" s="11"/>
      <c r="E9" s="11"/>
      <c r="F9" s="11"/>
      <c r="G9" s="11"/>
    </row>
    <row r="10" spans="1:7" ht="25.5">
      <c r="A10" s="11">
        <v>5</v>
      </c>
      <c r="B10" s="25" t="s">
        <v>10</v>
      </c>
      <c r="C10" s="11"/>
      <c r="D10" s="11"/>
      <c r="E10" s="11"/>
      <c r="F10" s="11"/>
      <c r="G10" s="11"/>
    </row>
    <row r="11" spans="1:7" ht="12.75">
      <c r="A11" s="11">
        <v>6</v>
      </c>
      <c r="B11" s="11" t="s">
        <v>6</v>
      </c>
      <c r="C11" s="11"/>
      <c r="D11" s="11"/>
      <c r="E11" s="11"/>
      <c r="F11" s="11"/>
      <c r="G11" s="11"/>
    </row>
    <row r="12" spans="1:7" ht="12.75">
      <c r="A12" s="11">
        <v>7</v>
      </c>
      <c r="B12" s="11" t="s">
        <v>7</v>
      </c>
      <c r="C12" s="11"/>
      <c r="D12" s="11"/>
      <c r="E12" s="11"/>
      <c r="F12" s="11"/>
      <c r="G12" s="11"/>
    </row>
    <row r="13" spans="1:7" ht="12.75">
      <c r="A13" s="11">
        <v>8</v>
      </c>
      <c r="B13" s="11" t="s">
        <v>8</v>
      </c>
      <c r="C13" s="11"/>
      <c r="D13" s="11"/>
      <c r="E13" s="11"/>
      <c r="F13" s="11"/>
      <c r="G13" s="11"/>
    </row>
    <row r="14" spans="1:7" ht="12.75">
      <c r="A14" s="11">
        <v>9</v>
      </c>
      <c r="B14" s="12" t="s">
        <v>92</v>
      </c>
      <c r="C14" s="12">
        <f>SUM(C8:C13)</f>
        <v>0</v>
      </c>
      <c r="D14" s="12">
        <f>SUM(D8:D13)</f>
        <v>0</v>
      </c>
      <c r="E14" s="12">
        <f>SUM(E8:E13)</f>
        <v>0</v>
      </c>
      <c r="F14" s="12">
        <f>SUM(F8:F13)</f>
        <v>0</v>
      </c>
      <c r="G14" s="12">
        <f>SUM(G8:G13)</f>
        <v>0</v>
      </c>
    </row>
  </sheetData>
  <sheetProtection/>
  <mergeCells count="1">
    <mergeCell ref="C6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C15" sqref="C15"/>
    </sheetView>
  </sheetViews>
  <sheetFormatPr defaultColWidth="9.140625" defaultRowHeight="12.75"/>
  <cols>
    <col min="1" max="1" width="3.421875" style="0" customWidth="1"/>
    <col min="2" max="2" width="32.28125" style="0" customWidth="1"/>
    <col min="3" max="3" width="10.140625" style="0" customWidth="1"/>
    <col min="4" max="5" width="10.421875" style="0" customWidth="1"/>
    <col min="6" max="6" width="10.140625" style="0" bestFit="1" customWidth="1"/>
    <col min="7" max="7" width="10.28125" style="0" customWidth="1"/>
    <col min="8" max="8" width="9.8515625" style="0" customWidth="1"/>
    <col min="9" max="9" width="10.57421875" style="0" customWidth="1"/>
    <col min="10" max="10" width="10.421875" style="0" customWidth="1"/>
    <col min="11" max="11" width="10.00390625" style="0" customWidth="1"/>
    <col min="12" max="12" width="10.28125" style="0" customWidth="1"/>
    <col min="13" max="13" width="9.8515625" style="0" customWidth="1"/>
    <col min="14" max="14" width="10.00390625" style="0" customWidth="1"/>
    <col min="15" max="15" width="15.00390625" style="0" customWidth="1"/>
  </cols>
  <sheetData>
    <row r="1" ht="12.75">
      <c r="B1" s="1" t="s">
        <v>683</v>
      </c>
    </row>
    <row r="2" ht="12.75">
      <c r="B2" s="1"/>
    </row>
    <row r="3" ht="12.75">
      <c r="D3" s="1" t="s">
        <v>571</v>
      </c>
    </row>
    <row r="4" spans="2:15" ht="12.75">
      <c r="B4" s="6" t="s">
        <v>93</v>
      </c>
      <c r="C4" s="1"/>
      <c r="D4" s="1"/>
      <c r="E4" s="1"/>
      <c r="F4" s="1"/>
      <c r="G4" s="1"/>
      <c r="H4" s="1"/>
      <c r="I4" s="1"/>
      <c r="J4" s="1"/>
      <c r="K4" s="1"/>
      <c r="O4" s="111" t="s">
        <v>430</v>
      </c>
    </row>
    <row r="5" spans="1:15" ht="12.75">
      <c r="A5" s="11"/>
      <c r="B5" s="11" t="s">
        <v>81</v>
      </c>
      <c r="C5" s="11" t="s">
        <v>169</v>
      </c>
      <c r="D5" s="11" t="s">
        <v>124</v>
      </c>
      <c r="E5" s="11" t="s">
        <v>125</v>
      </c>
      <c r="F5" s="11" t="s">
        <v>178</v>
      </c>
      <c r="G5" s="11" t="s">
        <v>179</v>
      </c>
      <c r="H5" s="11" t="s">
        <v>180</v>
      </c>
      <c r="I5" s="11" t="s">
        <v>182</v>
      </c>
      <c r="J5" s="11" t="s">
        <v>83</v>
      </c>
      <c r="K5" s="11" t="s">
        <v>185</v>
      </c>
      <c r="L5" s="11" t="s">
        <v>186</v>
      </c>
      <c r="M5" s="11" t="s">
        <v>187</v>
      </c>
      <c r="N5" s="11" t="s">
        <v>188</v>
      </c>
      <c r="O5" s="11" t="s">
        <v>189</v>
      </c>
    </row>
    <row r="6" spans="1:15" ht="12.75">
      <c r="A6" s="11">
        <v>1</v>
      </c>
      <c r="B6" s="12" t="s">
        <v>105</v>
      </c>
      <c r="C6" s="12" t="s">
        <v>60</v>
      </c>
      <c r="D6" s="12" t="s">
        <v>61</v>
      </c>
      <c r="E6" s="12" t="s">
        <v>62</v>
      </c>
      <c r="F6" s="12" t="s">
        <v>63</v>
      </c>
      <c r="G6" s="12" t="s">
        <v>64</v>
      </c>
      <c r="H6" s="12" t="s">
        <v>65</v>
      </c>
      <c r="I6" s="12" t="s">
        <v>66</v>
      </c>
      <c r="J6" s="12" t="s">
        <v>67</v>
      </c>
      <c r="K6" s="12" t="s">
        <v>68</v>
      </c>
      <c r="L6" s="12" t="s">
        <v>69</v>
      </c>
      <c r="M6" s="12" t="s">
        <v>70</v>
      </c>
      <c r="N6" s="12" t="s">
        <v>71</v>
      </c>
      <c r="O6" s="12" t="s">
        <v>135</v>
      </c>
    </row>
    <row r="7" spans="1:15" ht="12.75">
      <c r="A7" s="63">
        <v>2</v>
      </c>
      <c r="B7" s="261" t="s">
        <v>27</v>
      </c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</row>
    <row r="8" spans="1:15" ht="12.75">
      <c r="A8" s="11">
        <v>3</v>
      </c>
      <c r="B8" s="87" t="s">
        <v>227</v>
      </c>
      <c r="C8" s="163">
        <v>10901531</v>
      </c>
      <c r="D8" s="163">
        <v>10901531</v>
      </c>
      <c r="E8" s="163">
        <v>10901531</v>
      </c>
      <c r="F8" s="163">
        <v>10901531</v>
      </c>
      <c r="G8" s="163">
        <v>10901531</v>
      </c>
      <c r="H8" s="163">
        <v>10901531</v>
      </c>
      <c r="I8" s="163">
        <v>10901531</v>
      </c>
      <c r="J8" s="163">
        <v>10901532</v>
      </c>
      <c r="K8" s="163">
        <v>10901532</v>
      </c>
      <c r="L8" s="163">
        <v>10901532</v>
      </c>
      <c r="M8" s="163">
        <v>10901532</v>
      </c>
      <c r="N8" s="163">
        <v>10901532</v>
      </c>
      <c r="O8" s="154">
        <f aca="true" t="shared" si="0" ref="O8:O18">SUM(C8:N8)</f>
        <v>130818377</v>
      </c>
    </row>
    <row r="9" spans="1:15" ht="12.75">
      <c r="A9" s="11">
        <v>4</v>
      </c>
      <c r="B9" s="88" t="s">
        <v>148</v>
      </c>
      <c r="C9" s="163">
        <v>1900758</v>
      </c>
      <c r="D9" s="163">
        <v>1900758</v>
      </c>
      <c r="E9" s="163">
        <v>1900758</v>
      </c>
      <c r="F9" s="163">
        <v>1900758</v>
      </c>
      <c r="G9" s="163">
        <v>1900759</v>
      </c>
      <c r="H9" s="163">
        <v>1900759</v>
      </c>
      <c r="I9" s="163">
        <v>1900759</v>
      </c>
      <c r="J9" s="163">
        <v>1900759</v>
      </c>
      <c r="K9" s="163">
        <v>1900759</v>
      </c>
      <c r="L9" s="163">
        <v>1900759</v>
      </c>
      <c r="M9" s="163">
        <v>1900759</v>
      </c>
      <c r="N9" s="163">
        <v>1900759</v>
      </c>
      <c r="O9" s="154">
        <f t="shared" si="0"/>
        <v>22809104</v>
      </c>
    </row>
    <row r="10" spans="1:15" ht="12.75">
      <c r="A10" s="11">
        <v>5</v>
      </c>
      <c r="B10" s="87" t="s">
        <v>82</v>
      </c>
      <c r="C10" s="163">
        <v>500000</v>
      </c>
      <c r="D10" s="163">
        <v>500000</v>
      </c>
      <c r="E10" s="163">
        <v>2500000</v>
      </c>
      <c r="F10" s="163">
        <v>2500000</v>
      </c>
      <c r="G10" s="163"/>
      <c r="H10" s="163"/>
      <c r="I10" s="163"/>
      <c r="J10" s="163"/>
      <c r="K10" s="163">
        <v>2500000</v>
      </c>
      <c r="L10" s="163">
        <v>2500000</v>
      </c>
      <c r="M10" s="163">
        <v>500000</v>
      </c>
      <c r="N10" s="163">
        <v>1130000</v>
      </c>
      <c r="O10" s="154">
        <f t="shared" si="0"/>
        <v>12630000</v>
      </c>
    </row>
    <row r="11" spans="1:15" ht="12.75">
      <c r="A11" s="11">
        <v>6</v>
      </c>
      <c r="B11" s="87" t="s">
        <v>133</v>
      </c>
      <c r="C11" s="163">
        <v>326661</v>
      </c>
      <c r="D11" s="163">
        <v>326661</v>
      </c>
      <c r="E11" s="163">
        <v>326661</v>
      </c>
      <c r="F11" s="163">
        <v>326661</v>
      </c>
      <c r="G11" s="163">
        <v>326661</v>
      </c>
      <c r="H11" s="163">
        <v>326661</v>
      </c>
      <c r="I11" s="163">
        <v>326662</v>
      </c>
      <c r="J11" s="163">
        <v>326662</v>
      </c>
      <c r="K11" s="163">
        <v>326662</v>
      </c>
      <c r="L11" s="163">
        <v>326662</v>
      </c>
      <c r="M11" s="163">
        <v>326662</v>
      </c>
      <c r="N11" s="163">
        <v>326662</v>
      </c>
      <c r="O11" s="154">
        <f t="shared" si="0"/>
        <v>3919938</v>
      </c>
    </row>
    <row r="12" spans="1:15" ht="12.75">
      <c r="A12" s="11">
        <v>7</v>
      </c>
      <c r="B12" s="87" t="s">
        <v>217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54">
        <f t="shared" si="0"/>
        <v>0</v>
      </c>
    </row>
    <row r="13" spans="1:15" ht="12.75">
      <c r="A13" s="11">
        <v>8</v>
      </c>
      <c r="B13" s="87" t="s">
        <v>84</v>
      </c>
      <c r="C13" s="163"/>
      <c r="D13" s="163"/>
      <c r="E13" s="163">
        <v>500000</v>
      </c>
      <c r="F13" s="163"/>
      <c r="G13" s="163"/>
      <c r="H13" s="163">
        <v>500000</v>
      </c>
      <c r="I13" s="163"/>
      <c r="J13" s="163"/>
      <c r="K13" s="163"/>
      <c r="L13" s="163"/>
      <c r="M13" s="163"/>
      <c r="N13" s="163"/>
      <c r="O13" s="154">
        <f t="shared" si="0"/>
        <v>1000000</v>
      </c>
    </row>
    <row r="14" spans="1:15" ht="12.75">
      <c r="A14" s="11">
        <v>9</v>
      </c>
      <c r="B14" s="153" t="s">
        <v>218</v>
      </c>
      <c r="C14" s="163">
        <v>164560</v>
      </c>
      <c r="D14" s="163"/>
      <c r="E14" s="163"/>
      <c r="F14" s="163">
        <v>137922</v>
      </c>
      <c r="G14" s="163">
        <v>101600</v>
      </c>
      <c r="H14" s="163"/>
      <c r="I14" s="163">
        <v>695960</v>
      </c>
      <c r="J14" s="163"/>
      <c r="K14" s="163"/>
      <c r="L14" s="163"/>
      <c r="M14" s="163"/>
      <c r="N14" s="163"/>
      <c r="O14" s="154">
        <f>SUM(C14:N14)</f>
        <v>1100042</v>
      </c>
    </row>
    <row r="15" spans="1:15" ht="12.75">
      <c r="A15" s="11">
        <v>10</v>
      </c>
      <c r="B15" s="89" t="s">
        <v>219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54">
        <f t="shared" si="0"/>
        <v>0</v>
      </c>
    </row>
    <row r="16" spans="1:15" ht="12.75">
      <c r="A16" s="11">
        <v>11</v>
      </c>
      <c r="B16" s="87" t="s">
        <v>134</v>
      </c>
      <c r="C16" s="163">
        <v>7774500</v>
      </c>
      <c r="D16" s="163">
        <v>3106112</v>
      </c>
      <c r="E16" s="163">
        <v>6246420</v>
      </c>
      <c r="F16" s="163">
        <v>3416666</v>
      </c>
      <c r="G16" s="163">
        <v>2534146</v>
      </c>
      <c r="H16" s="163">
        <v>1638806</v>
      </c>
      <c r="I16" s="163">
        <v>2228107</v>
      </c>
      <c r="J16" s="163">
        <v>3900844</v>
      </c>
      <c r="K16" s="163">
        <v>3400844</v>
      </c>
      <c r="L16" s="163">
        <v>1907226</v>
      </c>
      <c r="M16" s="163">
        <v>2720855</v>
      </c>
      <c r="N16" s="163">
        <v>2125474</v>
      </c>
      <c r="O16" s="154">
        <f t="shared" si="0"/>
        <v>41000000</v>
      </c>
    </row>
    <row r="17" spans="1:15" ht="12.75">
      <c r="A17" s="11">
        <v>12</v>
      </c>
      <c r="B17" s="87" t="s">
        <v>149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54">
        <f t="shared" si="0"/>
        <v>0</v>
      </c>
    </row>
    <row r="18" spans="1:15" ht="28.5" customHeight="1">
      <c r="A18" s="11">
        <v>13</v>
      </c>
      <c r="B18" s="87" t="s">
        <v>229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54">
        <f t="shared" si="0"/>
        <v>0</v>
      </c>
    </row>
    <row r="19" spans="1:15" ht="12.75">
      <c r="A19" s="11">
        <v>14</v>
      </c>
      <c r="B19" s="90" t="s">
        <v>72</v>
      </c>
      <c r="C19" s="162">
        <f>SUM(C8:C18)</f>
        <v>21568010</v>
      </c>
      <c r="D19" s="162">
        <f aca="true" t="shared" si="1" ref="D19:N19">SUM(D8:D18)</f>
        <v>16735062</v>
      </c>
      <c r="E19" s="162">
        <f t="shared" si="1"/>
        <v>22375370</v>
      </c>
      <c r="F19" s="162">
        <f t="shared" si="1"/>
        <v>19183538</v>
      </c>
      <c r="G19" s="162">
        <f t="shared" si="1"/>
        <v>15764697</v>
      </c>
      <c r="H19" s="162">
        <f t="shared" si="1"/>
        <v>15267757</v>
      </c>
      <c r="I19" s="162">
        <f t="shared" si="1"/>
        <v>16053019</v>
      </c>
      <c r="J19" s="162">
        <f t="shared" si="1"/>
        <v>17029797</v>
      </c>
      <c r="K19" s="162">
        <f t="shared" si="1"/>
        <v>19029797</v>
      </c>
      <c r="L19" s="162">
        <f t="shared" si="1"/>
        <v>17536179</v>
      </c>
      <c r="M19" s="162">
        <f t="shared" si="1"/>
        <v>16349808</v>
      </c>
      <c r="N19" s="162">
        <f t="shared" si="1"/>
        <v>16384427</v>
      </c>
      <c r="O19" s="184">
        <f>SUM(O8:O18)</f>
        <v>213277461</v>
      </c>
    </row>
    <row r="20" spans="1:15" ht="12.75">
      <c r="A20" s="15"/>
      <c r="B20" s="4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15">
        <v>15</v>
      </c>
      <c r="B21" s="240" t="s">
        <v>28</v>
      </c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</row>
    <row r="22" spans="1:15" ht="12.75">
      <c r="A22" s="11">
        <v>16</v>
      </c>
      <c r="B22" s="91" t="s">
        <v>413</v>
      </c>
      <c r="C22" s="163">
        <v>10641062</v>
      </c>
      <c r="D22" s="163">
        <v>10113810</v>
      </c>
      <c r="E22" s="163">
        <v>10113810</v>
      </c>
      <c r="F22" s="163">
        <v>9690650</v>
      </c>
      <c r="G22" s="163">
        <v>9328670</v>
      </c>
      <c r="H22" s="163">
        <v>9328670</v>
      </c>
      <c r="I22" s="163">
        <v>9328670</v>
      </c>
      <c r="J22" s="163">
        <v>9328670</v>
      </c>
      <c r="K22" s="163">
        <v>9328670</v>
      </c>
      <c r="L22" s="163">
        <v>9328670</v>
      </c>
      <c r="M22" s="163">
        <v>9328680</v>
      </c>
      <c r="N22" s="163">
        <v>9328680</v>
      </c>
      <c r="O22" s="163">
        <f>SUM(C22:N22)</f>
        <v>115188712</v>
      </c>
    </row>
    <row r="23" spans="1:15" ht="12.75">
      <c r="A23" s="11">
        <v>18</v>
      </c>
      <c r="B23" s="91" t="s">
        <v>94</v>
      </c>
      <c r="C23" s="163">
        <v>3535679</v>
      </c>
      <c r="D23" s="163">
        <v>3673419</v>
      </c>
      <c r="E23" s="163">
        <v>5329727</v>
      </c>
      <c r="F23" s="163">
        <v>3828288</v>
      </c>
      <c r="G23" s="163">
        <v>3674194</v>
      </c>
      <c r="H23" s="163">
        <v>3674194</v>
      </c>
      <c r="I23" s="163">
        <v>3674194</v>
      </c>
      <c r="J23" s="163">
        <v>3536527</v>
      </c>
      <c r="K23" s="163">
        <v>3536527</v>
      </c>
      <c r="L23" s="163">
        <v>3559631</v>
      </c>
      <c r="M23" s="163">
        <v>3556528</v>
      </c>
      <c r="N23" s="163">
        <v>3612092</v>
      </c>
      <c r="O23" s="163">
        <f aca="true" t="shared" si="2" ref="O23:O29">SUM(C23:N23)</f>
        <v>45191000</v>
      </c>
    </row>
    <row r="24" spans="1:15" ht="12.75">
      <c r="A24" s="11">
        <v>19</v>
      </c>
      <c r="B24" s="91" t="s">
        <v>228</v>
      </c>
      <c r="C24" s="163">
        <v>685700</v>
      </c>
      <c r="D24" s="163">
        <v>685700</v>
      </c>
      <c r="E24" s="163">
        <v>685700</v>
      </c>
      <c r="F24" s="163">
        <v>685700</v>
      </c>
      <c r="G24" s="163">
        <v>685700</v>
      </c>
      <c r="H24" s="163">
        <v>685700</v>
      </c>
      <c r="I24" s="163">
        <v>685700</v>
      </c>
      <c r="J24" s="163">
        <v>685700</v>
      </c>
      <c r="K24" s="163">
        <v>685700</v>
      </c>
      <c r="L24" s="163">
        <v>685700</v>
      </c>
      <c r="M24" s="163">
        <v>685700</v>
      </c>
      <c r="N24" s="163">
        <v>685696</v>
      </c>
      <c r="O24" s="163">
        <f t="shared" si="2"/>
        <v>8228396</v>
      </c>
    </row>
    <row r="25" spans="1:15" ht="12.75">
      <c r="A25" s="11">
        <v>20</v>
      </c>
      <c r="B25" s="91" t="s">
        <v>457</v>
      </c>
      <c r="C25" s="163">
        <v>478900</v>
      </c>
      <c r="D25" s="163">
        <v>478900</v>
      </c>
      <c r="E25" s="163">
        <v>478900</v>
      </c>
      <c r="F25" s="163">
        <v>478900</v>
      </c>
      <c r="G25" s="163">
        <v>478900</v>
      </c>
      <c r="H25" s="163">
        <v>478900</v>
      </c>
      <c r="I25" s="163">
        <v>478900</v>
      </c>
      <c r="J25" s="163">
        <v>478900</v>
      </c>
      <c r="K25" s="163">
        <v>478900</v>
      </c>
      <c r="L25" s="163">
        <v>478900</v>
      </c>
      <c r="M25" s="163">
        <v>478900</v>
      </c>
      <c r="N25" s="163">
        <v>478830</v>
      </c>
      <c r="O25" s="163">
        <f t="shared" si="2"/>
        <v>5746730</v>
      </c>
    </row>
    <row r="26" spans="1:15" ht="12.75">
      <c r="A26" s="11">
        <v>21</v>
      </c>
      <c r="B26" s="91" t="s">
        <v>95</v>
      </c>
      <c r="C26" s="163"/>
      <c r="D26" s="163">
        <v>247233</v>
      </c>
      <c r="E26" s="163">
        <v>247233</v>
      </c>
      <c r="F26" s="163"/>
      <c r="G26" s="163">
        <v>247233</v>
      </c>
      <c r="H26" s="163">
        <v>404333</v>
      </c>
      <c r="I26" s="163">
        <v>358833</v>
      </c>
      <c r="J26" s="163"/>
      <c r="K26" s="163"/>
      <c r="L26" s="163">
        <v>384900</v>
      </c>
      <c r="M26" s="163">
        <v>1000000</v>
      </c>
      <c r="N26" s="163">
        <v>979129</v>
      </c>
      <c r="O26" s="163">
        <f t="shared" si="2"/>
        <v>3868894</v>
      </c>
    </row>
    <row r="27" spans="1:15" ht="12.75">
      <c r="A27" s="11">
        <v>22</v>
      </c>
      <c r="B27" s="91" t="s">
        <v>33</v>
      </c>
      <c r="C27" s="163"/>
      <c r="D27" s="163"/>
      <c r="E27" s="163"/>
      <c r="F27" s="163">
        <v>4500000</v>
      </c>
      <c r="G27" s="163">
        <v>750000</v>
      </c>
      <c r="H27" s="163"/>
      <c r="I27" s="163"/>
      <c r="J27" s="163">
        <v>1848378</v>
      </c>
      <c r="K27" s="163"/>
      <c r="L27" s="163"/>
      <c r="M27" s="163"/>
      <c r="N27" s="163"/>
      <c r="O27" s="163">
        <f t="shared" si="2"/>
        <v>7098378</v>
      </c>
    </row>
    <row r="28" spans="1:15" ht="12.75">
      <c r="A28" s="11">
        <v>23</v>
      </c>
      <c r="B28" s="91" t="s">
        <v>21</v>
      </c>
      <c r="C28" s="163">
        <v>1000000</v>
      </c>
      <c r="D28" s="163">
        <v>1536000</v>
      </c>
      <c r="E28" s="163">
        <v>5520000</v>
      </c>
      <c r="F28" s="163">
        <v>0</v>
      </c>
      <c r="G28" s="163">
        <v>600000</v>
      </c>
      <c r="H28" s="163">
        <v>695960</v>
      </c>
      <c r="I28" s="163">
        <v>1526722</v>
      </c>
      <c r="J28" s="163">
        <v>1151622</v>
      </c>
      <c r="K28" s="163">
        <v>5000000</v>
      </c>
      <c r="L28" s="163">
        <v>3098378</v>
      </c>
      <c r="M28" s="163">
        <v>1300000</v>
      </c>
      <c r="N28" s="163">
        <v>1300000</v>
      </c>
      <c r="O28" s="163">
        <f t="shared" si="2"/>
        <v>22728682</v>
      </c>
    </row>
    <row r="29" spans="1:15" ht="12.75">
      <c r="A29" s="11">
        <v>24</v>
      </c>
      <c r="B29" s="91" t="s">
        <v>111</v>
      </c>
      <c r="C29" s="163">
        <v>5226669</v>
      </c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>
        <f t="shared" si="2"/>
        <v>5226669</v>
      </c>
    </row>
    <row r="30" spans="1:15" ht="12.75">
      <c r="A30" s="11">
        <v>25</v>
      </c>
      <c r="B30" s="92" t="s">
        <v>448</v>
      </c>
      <c r="C30" s="162">
        <f>SUM(C22:C29)</f>
        <v>21568010</v>
      </c>
      <c r="D30" s="162">
        <f>SUM(D22:D28)</f>
        <v>16735062</v>
      </c>
      <c r="E30" s="162">
        <f>SUM(E22:E29)</f>
        <v>22375370</v>
      </c>
      <c r="F30" s="162">
        <f>SUM(F22:F29)</f>
        <v>19183538</v>
      </c>
      <c r="G30" s="162">
        <f>SUM(G22:G28)</f>
        <v>15764697</v>
      </c>
      <c r="H30" s="162">
        <f>SUM(H22:H29)</f>
        <v>15267757</v>
      </c>
      <c r="I30" s="162">
        <f>SUM(I22:I29)</f>
        <v>16053019</v>
      </c>
      <c r="J30" s="162">
        <f>SUM(J22:J29)</f>
        <v>17029797</v>
      </c>
      <c r="K30" s="162">
        <f>SUM(K22:K29)</f>
        <v>19029797</v>
      </c>
      <c r="L30" s="162">
        <f>SUM(L22:L28)</f>
        <v>17536179</v>
      </c>
      <c r="M30" s="162">
        <f>SUM(M22:M29)</f>
        <v>16349808</v>
      </c>
      <c r="N30" s="162">
        <f>SUM(N22:N29)</f>
        <v>16384427</v>
      </c>
      <c r="O30" s="162">
        <f>SUM(C30:N30)</f>
        <v>213277461</v>
      </c>
    </row>
    <row r="31" spans="3:14" ht="12.75"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</row>
    <row r="32" spans="3:15" ht="12.75"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</row>
    <row r="34" spans="3:15" ht="12.75"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89.421875" style="0" customWidth="1"/>
  </cols>
  <sheetData>
    <row r="1" ht="12.75">
      <c r="B1" s="5" t="s">
        <v>684</v>
      </c>
    </row>
    <row r="2" ht="12.75">
      <c r="B2" s="1" t="s">
        <v>571</v>
      </c>
    </row>
    <row r="3" ht="12.75">
      <c r="B3" s="10" t="s">
        <v>450</v>
      </c>
    </row>
    <row r="4" spans="2:4" ht="12.75">
      <c r="B4" s="10" t="s">
        <v>81</v>
      </c>
      <c r="C4" t="s">
        <v>169</v>
      </c>
      <c r="D4" t="s">
        <v>124</v>
      </c>
    </row>
    <row r="6" spans="1:4" ht="12.75">
      <c r="A6" s="11" t="s">
        <v>449</v>
      </c>
      <c r="B6" s="11" t="s">
        <v>2</v>
      </c>
      <c r="C6" s="11" t="s">
        <v>225</v>
      </c>
      <c r="D6" s="11" t="s">
        <v>86</v>
      </c>
    </row>
    <row r="7" spans="1:4" ht="12.75">
      <c r="A7" s="11">
        <v>1</v>
      </c>
      <c r="B7" s="20" t="s">
        <v>15</v>
      </c>
      <c r="C7" s="11"/>
      <c r="D7" s="11"/>
    </row>
    <row r="8" spans="1:4" ht="12.75">
      <c r="A8" s="11">
        <v>2</v>
      </c>
      <c r="B8" s="20" t="s">
        <v>12</v>
      </c>
      <c r="C8" s="11"/>
      <c r="D8" s="11"/>
    </row>
    <row r="9" spans="1:4" ht="12.75">
      <c r="A9" s="11">
        <v>3</v>
      </c>
      <c r="B9" s="20" t="s">
        <v>13</v>
      </c>
      <c r="C9" s="11"/>
      <c r="D9" s="11"/>
    </row>
    <row r="10" spans="1:4" ht="12.75">
      <c r="A10" s="11">
        <v>4</v>
      </c>
      <c r="B10" s="20" t="s">
        <v>112</v>
      </c>
      <c r="C10" s="23"/>
      <c r="D10" s="23"/>
    </row>
    <row r="11" spans="1:4" ht="12.75">
      <c r="A11" s="11">
        <v>5</v>
      </c>
      <c r="B11" s="20" t="s">
        <v>14</v>
      </c>
      <c r="C11" s="11"/>
      <c r="D11" s="11"/>
    </row>
    <row r="12" spans="1:4" ht="12.75">
      <c r="A12" s="11">
        <v>6</v>
      </c>
      <c r="B12" s="20" t="s">
        <v>226</v>
      </c>
      <c r="C12" s="11"/>
      <c r="D12" s="11"/>
    </row>
    <row r="13" spans="1:4" ht="12.75">
      <c r="A13" s="11">
        <v>7</v>
      </c>
      <c r="B13" s="11" t="s">
        <v>11</v>
      </c>
      <c r="C13" s="11"/>
      <c r="D13" s="11"/>
    </row>
    <row r="14" spans="1:4" ht="12.75">
      <c r="A14" s="11">
        <v>8</v>
      </c>
      <c r="B14" s="12" t="s">
        <v>73</v>
      </c>
      <c r="C14" s="12">
        <f>SUM(C7:C12)</f>
        <v>0</v>
      </c>
      <c r="D14" s="12">
        <f>SUM(D7:D12)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5.7109375" style="0" customWidth="1"/>
    <col min="2" max="2" width="61.7109375" style="0" customWidth="1"/>
    <col min="3" max="3" width="16.421875" style="0" customWidth="1"/>
    <col min="4" max="4" width="19.00390625" style="15" customWidth="1"/>
  </cols>
  <sheetData>
    <row r="1" ht="12.75">
      <c r="B1" s="1" t="s">
        <v>685</v>
      </c>
    </row>
    <row r="2" ht="12.75">
      <c r="B2" s="1" t="s">
        <v>571</v>
      </c>
    </row>
    <row r="4" spans="2:3" ht="12.75">
      <c r="B4" s="6" t="s">
        <v>150</v>
      </c>
      <c r="C4" s="177" t="s">
        <v>451</v>
      </c>
    </row>
    <row r="5" spans="1:3" ht="12.75">
      <c r="A5" s="11" t="s">
        <v>233</v>
      </c>
      <c r="B5" s="11" t="s">
        <v>81</v>
      </c>
      <c r="C5" s="11" t="s">
        <v>169</v>
      </c>
    </row>
    <row r="6" spans="1:3" ht="12.75">
      <c r="A6" s="11">
        <v>1</v>
      </c>
      <c r="B6" s="12" t="s">
        <v>2</v>
      </c>
      <c r="C6" s="11"/>
    </row>
    <row r="7" spans="1:3" ht="12.75">
      <c r="A7" s="11"/>
      <c r="B7" s="11"/>
      <c r="C7" s="11"/>
    </row>
    <row r="8" spans="1:3" ht="12.75">
      <c r="A8" s="11">
        <v>2</v>
      </c>
      <c r="B8" s="12" t="s">
        <v>515</v>
      </c>
      <c r="C8" s="12" t="s">
        <v>168</v>
      </c>
    </row>
    <row r="9" spans="1:3" ht="12.75">
      <c r="A9" s="11">
        <v>3</v>
      </c>
      <c r="B9" s="12" t="s">
        <v>452</v>
      </c>
      <c r="C9" s="114"/>
    </row>
    <row r="10" spans="1:3" ht="12.75">
      <c r="A10" s="11">
        <v>4</v>
      </c>
      <c r="B10" s="68" t="s">
        <v>655</v>
      </c>
      <c r="C10" s="114">
        <v>1033217</v>
      </c>
    </row>
    <row r="11" spans="1:3" ht="12.75">
      <c r="A11" s="11">
        <v>5</v>
      </c>
      <c r="B11" s="68" t="s">
        <v>695</v>
      </c>
      <c r="C11" s="114">
        <v>488804</v>
      </c>
    </row>
    <row r="12" spans="1:3" ht="12.75">
      <c r="A12" s="11">
        <v>6</v>
      </c>
      <c r="B12" s="68" t="s">
        <v>656</v>
      </c>
      <c r="C12" s="114">
        <v>4399375</v>
      </c>
    </row>
    <row r="13" spans="1:3" ht="12.75">
      <c r="A13" s="11">
        <v>7</v>
      </c>
      <c r="B13" s="68" t="s">
        <v>657</v>
      </c>
      <c r="C13" s="114">
        <v>180000</v>
      </c>
    </row>
    <row r="14" spans="1:3" ht="12.75">
      <c r="A14" s="11">
        <v>8</v>
      </c>
      <c r="B14" s="68" t="s">
        <v>658</v>
      </c>
      <c r="C14" s="114">
        <v>50000</v>
      </c>
    </row>
    <row r="15" spans="1:3" ht="12.75">
      <c r="A15" s="11">
        <v>9</v>
      </c>
      <c r="B15" s="68" t="s">
        <v>659</v>
      </c>
      <c r="C15" s="114">
        <v>50000</v>
      </c>
    </row>
    <row r="16" spans="1:3" ht="12.75">
      <c r="A16" s="11">
        <v>10</v>
      </c>
      <c r="B16" s="68" t="s">
        <v>660</v>
      </c>
      <c r="C16" s="114">
        <v>160000</v>
      </c>
    </row>
    <row r="17" spans="1:3" ht="12.75">
      <c r="A17" s="11">
        <v>11</v>
      </c>
      <c r="B17" s="68" t="s">
        <v>661</v>
      </c>
      <c r="C17" s="114">
        <v>185000</v>
      </c>
    </row>
    <row r="18" spans="1:3" ht="12.75">
      <c r="A18" s="11">
        <v>12</v>
      </c>
      <c r="B18" s="68" t="s">
        <v>662</v>
      </c>
      <c r="C18" s="114">
        <v>30000</v>
      </c>
    </row>
    <row r="19" spans="1:3" ht="12.75">
      <c r="A19" s="11">
        <v>13</v>
      </c>
      <c r="B19" s="12" t="s">
        <v>92</v>
      </c>
      <c r="C19" s="115">
        <f>SUM(C10:C18)</f>
        <v>6576396</v>
      </c>
    </row>
    <row r="20" spans="1:3" ht="12.75">
      <c r="A20" s="11"/>
      <c r="B20" s="11"/>
      <c r="C20" s="114"/>
    </row>
    <row r="21" spans="1:3" ht="12.75">
      <c r="A21" s="11">
        <v>14</v>
      </c>
      <c r="B21" s="12" t="s">
        <v>453</v>
      </c>
      <c r="C21" s="114"/>
    </row>
    <row r="22" spans="1:3" ht="12.75">
      <c r="A22" s="11"/>
      <c r="B22" s="12"/>
      <c r="C22" s="114"/>
    </row>
    <row r="23" spans="1:3" ht="62.25" customHeight="1">
      <c r="A23" s="14">
        <v>15</v>
      </c>
      <c r="B23" s="239" t="s">
        <v>694</v>
      </c>
      <c r="C23" s="114">
        <v>1500000</v>
      </c>
    </row>
    <row r="24" spans="1:3" ht="12.75">
      <c r="A24" s="11">
        <v>16</v>
      </c>
      <c r="B24" s="68" t="s">
        <v>663</v>
      </c>
      <c r="C24" s="114">
        <v>60000</v>
      </c>
    </row>
    <row r="25" spans="1:3" ht="12.75">
      <c r="A25" s="11">
        <v>17</v>
      </c>
      <c r="B25" s="68" t="s">
        <v>664</v>
      </c>
      <c r="C25" s="114">
        <v>30000</v>
      </c>
    </row>
    <row r="26" spans="1:3" ht="12.75">
      <c r="A26" s="11">
        <v>18</v>
      </c>
      <c r="B26" s="68" t="s">
        <v>665</v>
      </c>
      <c r="C26" s="114">
        <v>62000</v>
      </c>
    </row>
    <row r="27" spans="1:3" ht="12.75">
      <c r="A27" s="11">
        <v>19</v>
      </c>
      <c r="B27" s="12" t="s">
        <v>92</v>
      </c>
      <c r="C27" s="115">
        <f>SUM(C23:C26)</f>
        <v>1652000</v>
      </c>
    </row>
    <row r="28" spans="1:3" ht="12.75">
      <c r="A28" s="11">
        <v>20</v>
      </c>
      <c r="B28" s="12" t="s">
        <v>114</v>
      </c>
      <c r="C28" s="115">
        <f>C19+C27</f>
        <v>8228396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3" width="13.7109375" style="0" bestFit="1" customWidth="1"/>
  </cols>
  <sheetData>
    <row r="1" ht="12.75">
      <c r="B1" t="s">
        <v>667</v>
      </c>
    </row>
    <row r="2" ht="12.75">
      <c r="B2" s="1" t="s">
        <v>571</v>
      </c>
    </row>
    <row r="4" spans="1:3" ht="12.75">
      <c r="A4" s="10"/>
      <c r="B4" s="240" t="s">
        <v>75</v>
      </c>
      <c r="C4" s="240"/>
    </row>
    <row r="5" spans="2:3" ht="12.75">
      <c r="B5" s="6" t="s">
        <v>115</v>
      </c>
      <c r="C5" t="s">
        <v>116</v>
      </c>
    </row>
    <row r="6" spans="2:3" ht="12.75">
      <c r="B6" s="11" t="s">
        <v>2</v>
      </c>
      <c r="C6" s="11" t="s">
        <v>428</v>
      </c>
    </row>
    <row r="7" spans="1:3" ht="12.75">
      <c r="A7" s="11">
        <v>1</v>
      </c>
      <c r="B7" s="11" t="s">
        <v>222</v>
      </c>
      <c r="C7" s="108">
        <f>C8+C10</f>
        <v>41000000</v>
      </c>
    </row>
    <row r="8" spans="1:3" ht="12.75">
      <c r="A8" s="11">
        <v>2</v>
      </c>
      <c r="B8" s="11" t="s">
        <v>421</v>
      </c>
      <c r="C8" s="108">
        <f>'4.Mérleg'!C49</f>
        <v>41000000</v>
      </c>
    </row>
    <row r="9" spans="1:3" ht="12.75">
      <c r="A9" s="11">
        <v>3</v>
      </c>
      <c r="B9" s="14" t="s">
        <v>572</v>
      </c>
      <c r="C9" s="108"/>
    </row>
    <row r="10" spans="1:3" ht="12.75">
      <c r="A10" s="11">
        <v>4</v>
      </c>
      <c r="B10" s="11" t="s">
        <v>77</v>
      </c>
      <c r="C10" s="108"/>
    </row>
    <row r="11" spans="1:3" ht="12.75">
      <c r="A11" s="11">
        <v>5</v>
      </c>
      <c r="B11" s="11" t="s">
        <v>73</v>
      </c>
      <c r="C11" s="109">
        <f>C7</f>
        <v>41000000</v>
      </c>
    </row>
    <row r="12" spans="1:3" ht="12.75">
      <c r="A12" s="11"/>
      <c r="B12" s="11"/>
      <c r="C12" s="108"/>
    </row>
    <row r="13" spans="1:3" ht="12.75">
      <c r="A13" s="11">
        <v>6</v>
      </c>
      <c r="B13" s="11" t="s">
        <v>78</v>
      </c>
      <c r="C13" s="108">
        <f>C14+C15</f>
        <v>0</v>
      </c>
    </row>
    <row r="14" spans="1:3" ht="12.75">
      <c r="A14" s="11">
        <v>7</v>
      </c>
      <c r="B14" s="11" t="s">
        <v>422</v>
      </c>
      <c r="C14" s="108">
        <f>'4.Mérleg'!C50</f>
        <v>0</v>
      </c>
    </row>
    <row r="15" spans="1:3" ht="12.75">
      <c r="A15" s="11">
        <v>8</v>
      </c>
      <c r="B15" s="11" t="s">
        <v>79</v>
      </c>
      <c r="C15" s="108"/>
    </row>
    <row r="16" spans="1:3" ht="12.75">
      <c r="A16" s="11">
        <v>9</v>
      </c>
      <c r="B16" s="11" t="s">
        <v>73</v>
      </c>
      <c r="C16" s="109">
        <f>C13</f>
        <v>0</v>
      </c>
    </row>
    <row r="17" spans="1:3" ht="12.75">
      <c r="A17" s="11"/>
      <c r="B17" s="12"/>
      <c r="C17" s="109"/>
    </row>
    <row r="18" spans="1:3" ht="12.75">
      <c r="A18" s="11">
        <v>10</v>
      </c>
      <c r="B18" s="12" t="s">
        <v>114</v>
      </c>
      <c r="C18" s="109">
        <f>C11+C16</f>
        <v>41000000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6.421875" style="0" customWidth="1"/>
    <col min="2" max="2" width="33.8515625" style="0" customWidth="1"/>
    <col min="3" max="3" width="13.421875" style="0" customWidth="1"/>
    <col min="4" max="4" width="16.57421875" style="0" customWidth="1"/>
  </cols>
  <sheetData>
    <row r="1" ht="12.75">
      <c r="B1" t="s">
        <v>668</v>
      </c>
    </row>
    <row r="2" ht="12.75">
      <c r="B2" s="1" t="s">
        <v>571</v>
      </c>
    </row>
    <row r="4" spans="2:5" ht="30" customHeight="1">
      <c r="B4" s="241" t="s">
        <v>59</v>
      </c>
      <c r="C4" s="241"/>
      <c r="D4" s="241"/>
      <c r="E4" s="241"/>
    </row>
    <row r="5" ht="12.75">
      <c r="B5" s="7"/>
    </row>
    <row r="6" spans="2:5" ht="12.75">
      <c r="B6" t="s">
        <v>120</v>
      </c>
      <c r="C6" t="s">
        <v>121</v>
      </c>
      <c r="D6" t="s">
        <v>122</v>
      </c>
      <c r="E6" t="s">
        <v>123</v>
      </c>
    </row>
    <row r="7" spans="1:5" ht="12.75">
      <c r="A7" s="11"/>
      <c r="B7" s="11"/>
      <c r="C7" s="101" t="s">
        <v>25</v>
      </c>
      <c r="D7" s="101" t="s">
        <v>26</v>
      </c>
      <c r="E7" s="101" t="s">
        <v>135</v>
      </c>
    </row>
    <row r="8" spans="1:5" ht="12.75">
      <c r="A8" s="11">
        <v>1</v>
      </c>
      <c r="B8" s="12" t="s">
        <v>3</v>
      </c>
      <c r="C8" s="101" t="s">
        <v>429</v>
      </c>
      <c r="D8" s="101" t="s">
        <v>429</v>
      </c>
      <c r="E8" s="101" t="s">
        <v>429</v>
      </c>
    </row>
    <row r="9" spans="1:5" ht="12.75">
      <c r="A9" s="11">
        <v>2</v>
      </c>
      <c r="B9" s="11" t="s">
        <v>192</v>
      </c>
      <c r="C9" s="11">
        <v>0</v>
      </c>
      <c r="D9" s="11">
        <v>0</v>
      </c>
      <c r="E9" s="11">
        <f>C9+D9</f>
        <v>0</v>
      </c>
    </row>
    <row r="10" spans="1:5" ht="12.75">
      <c r="A10" s="11">
        <v>3</v>
      </c>
      <c r="B10" s="11" t="s">
        <v>119</v>
      </c>
      <c r="C10" s="11"/>
      <c r="D10" s="11"/>
      <c r="E10" s="11"/>
    </row>
    <row r="11" spans="1:5" ht="12.75">
      <c r="A11" s="11"/>
      <c r="B11" s="11"/>
      <c r="C11" s="11"/>
      <c r="D11" s="11"/>
      <c r="E11" s="11"/>
    </row>
    <row r="12" spans="1:5" ht="12.75">
      <c r="A12" s="11">
        <v>4</v>
      </c>
      <c r="B12" s="12" t="s">
        <v>4</v>
      </c>
      <c r="C12" s="11"/>
      <c r="D12" s="11"/>
      <c r="E12" s="11"/>
    </row>
    <row r="13" spans="1:5" ht="12.75">
      <c r="A13" s="11">
        <v>5</v>
      </c>
      <c r="B13" s="11" t="s">
        <v>80</v>
      </c>
      <c r="C13" s="11"/>
      <c r="D13" s="11"/>
      <c r="E13" s="11"/>
    </row>
    <row r="14" spans="1:5" ht="12.75">
      <c r="A14" s="11">
        <v>6</v>
      </c>
      <c r="B14" s="14" t="s">
        <v>543</v>
      </c>
      <c r="C14" s="166">
        <f>'6. Kiadások'!F35</f>
        <v>5226669</v>
      </c>
      <c r="D14" s="11"/>
      <c r="E14" s="166">
        <f>SUM(C14:D14)</f>
        <v>5226669</v>
      </c>
    </row>
    <row r="15" spans="1:5" ht="12.75">
      <c r="A15" s="11">
        <v>7</v>
      </c>
      <c r="B15" s="11" t="s">
        <v>92</v>
      </c>
      <c r="C15" s="166">
        <f>C13+C14</f>
        <v>5226669</v>
      </c>
      <c r="D15" s="166">
        <f>D13+D14</f>
        <v>0</v>
      </c>
      <c r="E15" s="166">
        <f>C15+D15</f>
        <v>5226669</v>
      </c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43">
      <selection activeCell="D46" sqref="D46"/>
    </sheetView>
  </sheetViews>
  <sheetFormatPr defaultColWidth="9.140625" defaultRowHeight="12.75"/>
  <cols>
    <col min="1" max="1" width="5.00390625" style="15" customWidth="1"/>
    <col min="2" max="2" width="51.7109375" style="0" customWidth="1"/>
    <col min="3" max="3" width="17.00390625" style="0" bestFit="1" customWidth="1"/>
    <col min="4" max="4" width="57.421875" style="0" customWidth="1"/>
    <col min="5" max="5" width="17.00390625" style="0" bestFit="1" customWidth="1"/>
  </cols>
  <sheetData>
    <row r="1" ht="12.75">
      <c r="B1" t="s">
        <v>669</v>
      </c>
    </row>
    <row r="3" ht="12.75">
      <c r="B3" s="1" t="s">
        <v>571</v>
      </c>
    </row>
    <row r="4" ht="15.75">
      <c r="B4" s="8" t="s">
        <v>627</v>
      </c>
    </row>
    <row r="5" spans="3:9" ht="12.75">
      <c r="C5" s="111" t="s">
        <v>430</v>
      </c>
      <c r="E5" s="111" t="s">
        <v>430</v>
      </c>
      <c r="H5" s="1"/>
      <c r="I5" s="1"/>
    </row>
    <row r="6" spans="1:9" ht="12.75">
      <c r="A6" s="11"/>
      <c r="B6" s="40" t="s">
        <v>115</v>
      </c>
      <c r="C6" s="11" t="s">
        <v>116</v>
      </c>
      <c r="D6" s="11" t="s">
        <v>124</v>
      </c>
      <c r="E6" s="11" t="s">
        <v>125</v>
      </c>
      <c r="H6" s="1"/>
      <c r="I6" s="1"/>
    </row>
    <row r="7" spans="1:5" ht="18">
      <c r="A7" s="11"/>
      <c r="B7" s="242" t="s">
        <v>27</v>
      </c>
      <c r="C7" s="243"/>
      <c r="D7" s="244" t="s">
        <v>28</v>
      </c>
      <c r="E7" s="243"/>
    </row>
    <row r="8" spans="1:5" ht="12.75">
      <c r="A8" s="11"/>
      <c r="B8" s="71" t="s">
        <v>2</v>
      </c>
      <c r="C8" s="27" t="s">
        <v>76</v>
      </c>
      <c r="D8" s="26" t="s">
        <v>2</v>
      </c>
      <c r="E8" s="27" t="s">
        <v>76</v>
      </c>
    </row>
    <row r="9" spans="1:5" ht="18">
      <c r="A9" s="11">
        <v>1</v>
      </c>
      <c r="B9" s="72" t="s">
        <v>53</v>
      </c>
      <c r="C9" s="29"/>
      <c r="D9" s="28" t="s">
        <v>29</v>
      </c>
      <c r="E9" s="29"/>
    </row>
    <row r="10" spans="1:5" ht="16.5">
      <c r="A10" s="11">
        <v>2</v>
      </c>
      <c r="B10" s="73" t="s">
        <v>30</v>
      </c>
      <c r="C10" s="31"/>
      <c r="D10" s="30" t="s">
        <v>31</v>
      </c>
      <c r="E10" s="31"/>
    </row>
    <row r="11" spans="1:5" ht="15.75">
      <c r="A11" s="11">
        <v>3</v>
      </c>
      <c r="B11" s="74" t="s">
        <v>17</v>
      </c>
      <c r="C11" s="33"/>
      <c r="D11" s="32" t="s">
        <v>17</v>
      </c>
      <c r="E11" s="33"/>
    </row>
    <row r="12" spans="1:5" ht="12.75">
      <c r="A12" s="11">
        <v>4</v>
      </c>
      <c r="B12" s="75" t="s">
        <v>220</v>
      </c>
      <c r="C12" s="35">
        <f>'5.bev. forrásonként'!H23</f>
        <v>130818377</v>
      </c>
      <c r="D12" s="34" t="s">
        <v>20</v>
      </c>
      <c r="E12" s="35">
        <f>'6. Kiadások'!F11</f>
        <v>95227510</v>
      </c>
    </row>
    <row r="13" spans="1:5" ht="12.75">
      <c r="A13" s="11">
        <v>5</v>
      </c>
      <c r="B13" s="76" t="s">
        <v>126</v>
      </c>
      <c r="C13" s="35">
        <f>'5.bev. forrásonként'!H33</f>
        <v>22809104</v>
      </c>
      <c r="D13" s="34" t="s">
        <v>127</v>
      </c>
      <c r="E13" s="35">
        <f>'6. Kiadások'!F12</f>
        <v>19961202</v>
      </c>
    </row>
    <row r="14" spans="1:5" ht="12.75">
      <c r="A14" s="11">
        <v>6</v>
      </c>
      <c r="B14" s="76" t="s">
        <v>414</v>
      </c>
      <c r="C14" s="35">
        <f>'5.bev. forrásonként'!H57</f>
        <v>12630000</v>
      </c>
      <c r="D14" s="34" t="s">
        <v>94</v>
      </c>
      <c r="E14" s="35">
        <f>'6. Kiadások'!F13</f>
        <v>45191000</v>
      </c>
    </row>
    <row r="15" spans="1:5" ht="12.75">
      <c r="A15" s="11">
        <v>7</v>
      </c>
      <c r="B15" s="76" t="s">
        <v>478</v>
      </c>
      <c r="C15" s="35">
        <f>'5.bev. forrásonként'!H71</f>
        <v>3919938</v>
      </c>
      <c r="D15" s="34" t="s">
        <v>32</v>
      </c>
      <c r="E15" s="35">
        <f>'6. Kiadások'!F14</f>
        <v>5746730</v>
      </c>
    </row>
    <row r="16" spans="1:5" ht="12.75">
      <c r="A16" s="11">
        <v>8</v>
      </c>
      <c r="B16" s="76" t="s">
        <v>490</v>
      </c>
      <c r="C16" s="35">
        <f>'5.bev. forrásonként'!H83</f>
        <v>0</v>
      </c>
      <c r="D16" s="34" t="s">
        <v>128</v>
      </c>
      <c r="E16" s="35">
        <f>'6. Kiadások'!F15</f>
        <v>8228396</v>
      </c>
    </row>
    <row r="17" spans="1:5" ht="14.25">
      <c r="A17" s="11">
        <v>9</v>
      </c>
      <c r="B17" s="112" t="s">
        <v>73</v>
      </c>
      <c r="C17" s="35">
        <f>SUM(C12:C16)</f>
        <v>170177419</v>
      </c>
      <c r="D17" s="110" t="s">
        <v>73</v>
      </c>
      <c r="E17" s="35">
        <f>SUM(E12:E16)</f>
        <v>174354838</v>
      </c>
    </row>
    <row r="18" spans="1:5" ht="12.75">
      <c r="A18" s="11"/>
      <c r="B18" s="75"/>
      <c r="C18" s="35"/>
      <c r="D18" s="34"/>
      <c r="E18" s="35"/>
    </row>
    <row r="19" spans="1:5" ht="15.75">
      <c r="A19" s="11">
        <v>11</v>
      </c>
      <c r="B19" s="74" t="s">
        <v>18</v>
      </c>
      <c r="C19" s="33"/>
      <c r="D19" s="32" t="s">
        <v>54</v>
      </c>
      <c r="E19" s="33"/>
    </row>
    <row r="20" spans="1:5" ht="12.75">
      <c r="A20" s="11">
        <v>12</v>
      </c>
      <c r="B20" s="75" t="s">
        <v>84</v>
      </c>
      <c r="C20" s="35">
        <f>'5.bev. forrásonként'!H77</f>
        <v>1000000</v>
      </c>
      <c r="D20" s="34" t="s">
        <v>21</v>
      </c>
      <c r="E20" s="35">
        <f>'6. Kiadások'!F20</f>
        <v>22728682</v>
      </c>
    </row>
    <row r="21" spans="1:5" ht="12.75">
      <c r="A21" s="11">
        <v>13</v>
      </c>
      <c r="B21" s="75" t="s">
        <v>129</v>
      </c>
      <c r="C21" s="35">
        <f>'5.bev. forrásonként'!H40</f>
        <v>1100042</v>
      </c>
      <c r="D21" s="34" t="s">
        <v>33</v>
      </c>
      <c r="E21" s="35">
        <f>'6. Kiadások'!F21</f>
        <v>7098378</v>
      </c>
    </row>
    <row r="22" spans="1:5" ht="12.75">
      <c r="A22" s="11">
        <v>14</v>
      </c>
      <c r="B22" s="75" t="s">
        <v>130</v>
      </c>
      <c r="C22" s="35">
        <f>'5.bev. forrásonként'!H89</f>
        <v>0</v>
      </c>
      <c r="D22" s="34" t="s">
        <v>131</v>
      </c>
      <c r="E22" s="35">
        <v>0</v>
      </c>
    </row>
    <row r="23" spans="1:5" ht="12.75">
      <c r="A23" s="11">
        <v>15</v>
      </c>
      <c r="B23" s="40"/>
      <c r="C23" s="11"/>
      <c r="D23" s="34" t="s">
        <v>23</v>
      </c>
      <c r="E23" s="35">
        <f>'6. Kiadások'!F22</f>
        <v>0</v>
      </c>
    </row>
    <row r="24" spans="1:5" ht="12.75">
      <c r="A24" s="11">
        <v>16</v>
      </c>
      <c r="B24" s="40"/>
      <c r="C24" s="11"/>
      <c r="D24" s="34" t="s">
        <v>24</v>
      </c>
      <c r="E24" s="35">
        <f>'6. Kiadások'!F23</f>
        <v>0</v>
      </c>
    </row>
    <row r="25" spans="1:5" ht="14.25">
      <c r="A25" s="11">
        <v>17</v>
      </c>
      <c r="B25" s="77"/>
      <c r="C25" s="35"/>
      <c r="D25" s="34" t="s">
        <v>132</v>
      </c>
      <c r="E25" s="35">
        <f>'6. Kiadások'!F24</f>
        <v>0</v>
      </c>
    </row>
    <row r="26" spans="1:5" ht="14.25">
      <c r="A26" s="11">
        <v>18</v>
      </c>
      <c r="B26" s="112" t="s">
        <v>73</v>
      </c>
      <c r="C26" s="35">
        <f>SUM(C20:C25)</f>
        <v>2100042</v>
      </c>
      <c r="D26" s="110" t="s">
        <v>73</v>
      </c>
      <c r="E26" s="35">
        <f>SUM(E20:E25)</f>
        <v>29827060</v>
      </c>
    </row>
    <row r="27" spans="1:5" ht="16.5">
      <c r="A27" s="11">
        <v>19</v>
      </c>
      <c r="B27" s="78"/>
      <c r="C27" s="35"/>
      <c r="D27" s="30" t="s">
        <v>109</v>
      </c>
      <c r="E27" s="31"/>
    </row>
    <row r="28" spans="1:5" ht="15.75">
      <c r="A28" s="11">
        <v>20</v>
      </c>
      <c r="B28" s="74"/>
      <c r="C28" s="35"/>
      <c r="D28" s="32" t="s">
        <v>34</v>
      </c>
      <c r="E28" s="33"/>
    </row>
    <row r="29" spans="1:5" ht="15.75">
      <c r="A29" s="11">
        <v>21</v>
      </c>
      <c r="B29" s="74"/>
      <c r="C29" s="35"/>
      <c r="D29" s="43" t="s">
        <v>16</v>
      </c>
      <c r="E29" s="35">
        <f>'6. Kiadások'!F28</f>
        <v>3868894</v>
      </c>
    </row>
    <row r="30" spans="1:5" ht="14.25">
      <c r="A30" s="11">
        <v>22</v>
      </c>
      <c r="B30" s="77"/>
      <c r="C30" s="35"/>
      <c r="D30" s="34" t="s">
        <v>35</v>
      </c>
      <c r="E30" s="35">
        <f>'6. Kiadások'!F29</f>
        <v>0</v>
      </c>
    </row>
    <row r="31" spans="1:5" ht="14.25">
      <c r="A31" s="11">
        <v>23</v>
      </c>
      <c r="B31" s="77"/>
      <c r="C31" s="35"/>
      <c r="D31" s="34" t="s">
        <v>73</v>
      </c>
      <c r="E31" s="35">
        <f>SUM(E29:E30)</f>
        <v>3868894</v>
      </c>
    </row>
    <row r="32" spans="1:5" ht="15.75">
      <c r="A32" s="11">
        <v>24</v>
      </c>
      <c r="B32" s="74"/>
      <c r="C32" s="35"/>
      <c r="D32" s="32" t="s">
        <v>36</v>
      </c>
      <c r="E32" s="33"/>
    </row>
    <row r="33" spans="1:5" ht="14.25">
      <c r="A33" s="11">
        <v>25</v>
      </c>
      <c r="B33" s="77"/>
      <c r="C33" s="35"/>
      <c r="D33" s="34" t="s">
        <v>37</v>
      </c>
      <c r="E33" s="35">
        <v>0</v>
      </c>
    </row>
    <row r="34" spans="1:5" ht="18">
      <c r="A34" s="11">
        <v>26</v>
      </c>
      <c r="B34" s="72"/>
      <c r="C34" s="35"/>
      <c r="D34" s="28" t="s">
        <v>38</v>
      </c>
      <c r="E34" s="29"/>
    </row>
    <row r="35" spans="1:5" ht="14.25">
      <c r="A35" s="11">
        <v>27</v>
      </c>
      <c r="B35" s="77"/>
      <c r="C35" s="35"/>
      <c r="D35" s="34" t="s">
        <v>39</v>
      </c>
      <c r="E35" s="35">
        <v>0</v>
      </c>
    </row>
    <row r="36" spans="1:5" ht="14.25">
      <c r="A36" s="11">
        <v>28</v>
      </c>
      <c r="B36" s="77"/>
      <c r="C36" s="35"/>
      <c r="D36" s="34" t="s">
        <v>40</v>
      </c>
      <c r="E36" s="35">
        <v>0</v>
      </c>
    </row>
    <row r="37" spans="1:5" ht="14.25">
      <c r="A37" s="11">
        <v>29</v>
      </c>
      <c r="B37" s="77"/>
      <c r="C37" s="35"/>
      <c r="D37" s="34" t="s">
        <v>73</v>
      </c>
      <c r="E37" s="35">
        <f>SUM(E35:E36)</f>
        <v>0</v>
      </c>
    </row>
    <row r="38" spans="1:5" ht="14.25">
      <c r="A38" s="11">
        <v>30</v>
      </c>
      <c r="B38" s="77"/>
      <c r="C38" s="35"/>
      <c r="D38" s="34"/>
      <c r="E38" s="35"/>
    </row>
    <row r="39" spans="1:5" ht="18">
      <c r="A39" s="11">
        <v>31</v>
      </c>
      <c r="B39" s="72"/>
      <c r="C39" s="35"/>
      <c r="D39" s="28" t="s">
        <v>41</v>
      </c>
      <c r="E39" s="29"/>
    </row>
    <row r="40" spans="1:5" ht="15" customHeight="1">
      <c r="A40" s="11">
        <v>32</v>
      </c>
      <c r="B40" s="72"/>
      <c r="C40" s="35"/>
      <c r="D40" s="68" t="s">
        <v>548</v>
      </c>
      <c r="E40" s="35">
        <f>'6. Kiadások'!F35</f>
        <v>5226669</v>
      </c>
    </row>
    <row r="41" spans="1:5" ht="14.25">
      <c r="A41" s="11">
        <v>33</v>
      </c>
      <c r="B41" s="77"/>
      <c r="C41" s="35"/>
      <c r="D41" s="34" t="s">
        <v>42</v>
      </c>
      <c r="E41" s="35">
        <v>0</v>
      </c>
    </row>
    <row r="42" spans="1:5" ht="14.25">
      <c r="A42" s="11">
        <v>34</v>
      </c>
      <c r="B42" s="77"/>
      <c r="C42" s="35"/>
      <c r="D42" s="34" t="s">
        <v>549</v>
      </c>
      <c r="E42" s="35">
        <v>0</v>
      </c>
    </row>
    <row r="43" spans="1:5" ht="48">
      <c r="A43" s="11">
        <v>35</v>
      </c>
      <c r="B43" s="79" t="s">
        <v>55</v>
      </c>
      <c r="C43" s="33">
        <f>C17+C26</f>
        <v>172277461</v>
      </c>
      <c r="D43" s="28" t="s">
        <v>43</v>
      </c>
      <c r="E43" s="33">
        <f>E17+E26+E31+E40</f>
        <v>213277461</v>
      </c>
    </row>
    <row r="44" spans="1:5" ht="18">
      <c r="A44" s="11">
        <v>36</v>
      </c>
      <c r="B44" s="80"/>
      <c r="C44" s="35"/>
      <c r="D44" s="28" t="s">
        <v>44</v>
      </c>
      <c r="E44" s="29"/>
    </row>
    <row r="45" spans="1:5" ht="14.25">
      <c r="A45" s="11">
        <v>37</v>
      </c>
      <c r="B45" s="77"/>
      <c r="C45" s="35"/>
      <c r="D45" s="34" t="s">
        <v>39</v>
      </c>
      <c r="E45" s="35">
        <v>0</v>
      </c>
    </row>
    <row r="46" spans="1:5" ht="14.25">
      <c r="A46" s="11">
        <v>38</v>
      </c>
      <c r="B46" s="77"/>
      <c r="C46" s="35"/>
      <c r="D46" s="34" t="s">
        <v>40</v>
      </c>
      <c r="E46" s="35">
        <v>0</v>
      </c>
    </row>
    <row r="47" spans="1:5" ht="18">
      <c r="A47" s="11">
        <v>39</v>
      </c>
      <c r="B47" s="72" t="s">
        <v>45</v>
      </c>
      <c r="C47" s="29"/>
      <c r="D47" s="28"/>
      <c r="E47" s="36"/>
    </row>
    <row r="48" spans="1:5" ht="18">
      <c r="A48" s="11">
        <v>40</v>
      </c>
      <c r="B48" s="74" t="s">
        <v>46</v>
      </c>
      <c r="C48" s="33"/>
      <c r="D48" s="37"/>
      <c r="E48" s="36"/>
    </row>
    <row r="49" spans="1:5" ht="18">
      <c r="A49" s="11">
        <v>41</v>
      </c>
      <c r="B49" s="77" t="s">
        <v>56</v>
      </c>
      <c r="C49" s="35">
        <f>'5.bev. forrásonként'!H101</f>
        <v>41000000</v>
      </c>
      <c r="D49" s="34"/>
      <c r="E49" s="36"/>
    </row>
    <row r="50" spans="1:5" ht="18">
      <c r="A50" s="11">
        <v>42</v>
      </c>
      <c r="B50" s="77" t="s">
        <v>57</v>
      </c>
      <c r="C50" s="35">
        <f>'5.bev. forrásonként'!H102</f>
        <v>0</v>
      </c>
      <c r="D50" s="34"/>
      <c r="E50" s="36"/>
    </row>
    <row r="51" spans="1:5" ht="18">
      <c r="A51" s="11">
        <v>43</v>
      </c>
      <c r="B51" s="74" t="s">
        <v>47</v>
      </c>
      <c r="C51" s="33"/>
      <c r="D51" s="37"/>
      <c r="E51" s="36"/>
    </row>
    <row r="52" spans="1:5" ht="18">
      <c r="A52" s="11">
        <v>44</v>
      </c>
      <c r="B52" s="77" t="s">
        <v>415</v>
      </c>
      <c r="C52" s="35">
        <v>0</v>
      </c>
      <c r="D52" s="34"/>
      <c r="E52" s="36"/>
    </row>
    <row r="53" spans="1:5" ht="18">
      <c r="A53" s="11">
        <v>45</v>
      </c>
      <c r="B53" s="77" t="s">
        <v>48</v>
      </c>
      <c r="C53" s="35">
        <v>0</v>
      </c>
      <c r="D53" s="34"/>
      <c r="E53" s="36"/>
    </row>
    <row r="54" spans="1:5" ht="18">
      <c r="A54" s="11">
        <v>46</v>
      </c>
      <c r="B54" s="72" t="s">
        <v>19</v>
      </c>
      <c r="C54" s="29">
        <f>C43+C50+C52+C49+C53</f>
        <v>213277461</v>
      </c>
      <c r="D54" s="28" t="s">
        <v>49</v>
      </c>
      <c r="E54" s="29">
        <f>E43+E45+E46</f>
        <v>213277461</v>
      </c>
    </row>
    <row r="55" spans="1:5" ht="14.25">
      <c r="A55" s="11">
        <v>47</v>
      </c>
      <c r="B55" s="77" t="s">
        <v>50</v>
      </c>
      <c r="C55" s="35">
        <f>C17+C52+C49</f>
        <v>211177419</v>
      </c>
      <c r="D55" s="34" t="s">
        <v>51</v>
      </c>
      <c r="E55" s="35">
        <f>E17+E31+E40</f>
        <v>183450401</v>
      </c>
    </row>
    <row r="56" spans="1:5" ht="14.25">
      <c r="A56" s="11">
        <v>48</v>
      </c>
      <c r="B56" s="77" t="s">
        <v>52</v>
      </c>
      <c r="C56" s="35">
        <f>C26+C50</f>
        <v>2100042</v>
      </c>
      <c r="D56" s="34" t="s">
        <v>58</v>
      </c>
      <c r="E56" s="35">
        <f>E26</f>
        <v>29827060</v>
      </c>
    </row>
  </sheetData>
  <sheetProtection/>
  <mergeCells count="2">
    <mergeCell ref="B7:C7"/>
    <mergeCell ref="D7:E7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0"/>
  <sheetViews>
    <sheetView zoomScalePageLayoutView="0" workbookViewId="0" topLeftCell="A88">
      <selection activeCell="C24" sqref="C24"/>
    </sheetView>
  </sheetViews>
  <sheetFormatPr defaultColWidth="9.140625" defaultRowHeight="12.75"/>
  <cols>
    <col min="1" max="1" width="5.8515625" style="0" customWidth="1"/>
    <col min="2" max="2" width="5.421875" style="5" customWidth="1"/>
    <col min="3" max="3" width="86.57421875" style="0" customWidth="1"/>
    <col min="4" max="4" width="7.8515625" style="0" customWidth="1"/>
    <col min="5" max="5" width="14.7109375" style="1" bestFit="1" customWidth="1"/>
    <col min="6" max="6" width="13.7109375" style="1" bestFit="1" customWidth="1"/>
    <col min="7" max="7" width="14.8515625" style="1" customWidth="1"/>
    <col min="8" max="8" width="15.00390625" style="1" customWidth="1"/>
  </cols>
  <sheetData>
    <row r="1" spans="1:8" ht="12.75">
      <c r="A1" s="246" t="s">
        <v>670</v>
      </c>
      <c r="B1" s="246"/>
      <c r="C1" s="246"/>
      <c r="D1" s="246"/>
      <c r="E1" s="246"/>
      <c r="F1" s="246"/>
      <c r="G1" s="246"/>
      <c r="H1" s="246"/>
    </row>
    <row r="2" spans="1:8" ht="15" customHeight="1">
      <c r="A2" s="245" t="s">
        <v>431</v>
      </c>
      <c r="B2" s="245"/>
      <c r="C2" s="245"/>
      <c r="D2" s="245"/>
      <c r="E2" s="245"/>
      <c r="F2" s="245"/>
      <c r="G2" s="245"/>
      <c r="H2" s="245"/>
    </row>
    <row r="3" spans="1:8" ht="15">
      <c r="A3" s="1"/>
      <c r="C3" s="1" t="s">
        <v>571</v>
      </c>
      <c r="F3" s="9"/>
      <c r="G3" s="9"/>
      <c r="H3" s="9"/>
    </row>
    <row r="4" spans="1:8" ht="12.75">
      <c r="A4" s="14" t="s">
        <v>120</v>
      </c>
      <c r="B4" s="21" t="s">
        <v>121</v>
      </c>
      <c r="C4" s="14" t="s">
        <v>122</v>
      </c>
      <c r="D4" s="14" t="s">
        <v>123</v>
      </c>
      <c r="E4" s="14" t="s">
        <v>198</v>
      </c>
      <c r="F4" s="14" t="s">
        <v>172</v>
      </c>
      <c r="G4" s="14" t="s">
        <v>173</v>
      </c>
      <c r="H4" s="14" t="s">
        <v>174</v>
      </c>
    </row>
    <row r="5" spans="1:8" ht="25.5">
      <c r="A5" s="25" t="s">
        <v>239</v>
      </c>
      <c r="B5" s="42" t="s">
        <v>240</v>
      </c>
      <c r="C5" s="24" t="s">
        <v>241</v>
      </c>
      <c r="D5" s="93" t="s">
        <v>242</v>
      </c>
      <c r="E5" s="12" t="s">
        <v>243</v>
      </c>
      <c r="F5" s="22" t="s">
        <v>244</v>
      </c>
      <c r="G5" s="93" t="s">
        <v>245</v>
      </c>
      <c r="H5" s="178" t="s">
        <v>246</v>
      </c>
    </row>
    <row r="6" spans="1:8" ht="15.75">
      <c r="A6" s="11">
        <v>1</v>
      </c>
      <c r="B6" s="42">
        <v>1</v>
      </c>
      <c r="C6" s="61" t="s">
        <v>247</v>
      </c>
      <c r="D6" s="11" t="s">
        <v>248</v>
      </c>
      <c r="E6" s="154"/>
      <c r="F6" s="154"/>
      <c r="G6" s="115"/>
      <c r="H6" s="154"/>
    </row>
    <row r="7" spans="1:8" ht="12.75">
      <c r="A7" s="11"/>
      <c r="B7" s="42" t="s">
        <v>249</v>
      </c>
      <c r="C7" s="60" t="s">
        <v>635</v>
      </c>
      <c r="D7" s="11"/>
      <c r="E7" s="154"/>
      <c r="F7" s="154"/>
      <c r="G7" s="179">
        <v>79554600</v>
      </c>
      <c r="H7" s="154">
        <f>E7+F7+G7</f>
        <v>79554600</v>
      </c>
    </row>
    <row r="8" spans="1:8" ht="12.75">
      <c r="A8" s="11">
        <v>2</v>
      </c>
      <c r="B8" s="42" t="s">
        <v>251</v>
      </c>
      <c r="C8" s="60" t="s">
        <v>250</v>
      </c>
      <c r="D8" s="11"/>
      <c r="E8" s="179">
        <v>1750550</v>
      </c>
      <c r="F8" s="154"/>
      <c r="G8" s="155"/>
      <c r="H8" s="154">
        <f>E8+F8+G8</f>
        <v>1750550</v>
      </c>
    </row>
    <row r="9" spans="1:8" ht="12.75">
      <c r="A9" s="11">
        <v>3</v>
      </c>
      <c r="B9" s="42" t="s">
        <v>253</v>
      </c>
      <c r="C9" s="39" t="s">
        <v>252</v>
      </c>
      <c r="D9" s="11"/>
      <c r="E9" s="179">
        <v>1920000</v>
      </c>
      <c r="F9" s="154"/>
      <c r="G9" s="155"/>
      <c r="H9" s="154">
        <f aca="true" t="shared" si="0" ref="H9:H22">E9+F9+G9</f>
        <v>1920000</v>
      </c>
    </row>
    <row r="10" spans="1:8" ht="12.75">
      <c r="A10" s="11">
        <v>4</v>
      </c>
      <c r="B10" s="42" t="s">
        <v>255</v>
      </c>
      <c r="C10" s="39" t="s">
        <v>254</v>
      </c>
      <c r="D10" s="11"/>
      <c r="E10" s="179">
        <v>1048938</v>
      </c>
      <c r="F10" s="154"/>
      <c r="G10" s="155"/>
      <c r="H10" s="154">
        <f t="shared" si="0"/>
        <v>1048938</v>
      </c>
    </row>
    <row r="11" spans="1:8" ht="12.75">
      <c r="A11" s="11">
        <v>5</v>
      </c>
      <c r="B11" s="94" t="s">
        <v>257</v>
      </c>
      <c r="C11" s="39" t="s">
        <v>256</v>
      </c>
      <c r="D11" s="11"/>
      <c r="E11" s="179">
        <v>801310</v>
      </c>
      <c r="F11" s="154"/>
      <c r="G11" s="155"/>
      <c r="H11" s="154">
        <f t="shared" si="0"/>
        <v>801310</v>
      </c>
    </row>
    <row r="12" spans="1:8" ht="12.75">
      <c r="A12" s="11">
        <v>6</v>
      </c>
      <c r="B12" s="94" t="s">
        <v>461</v>
      </c>
      <c r="C12" s="11" t="s">
        <v>258</v>
      </c>
      <c r="D12" s="11"/>
      <c r="E12" s="154">
        <v>5000000</v>
      </c>
      <c r="F12" s="154"/>
      <c r="G12" s="155"/>
      <c r="H12" s="154">
        <f t="shared" si="0"/>
        <v>5000000</v>
      </c>
    </row>
    <row r="13" spans="1:8" ht="12.75">
      <c r="A13" s="11">
        <v>7</v>
      </c>
      <c r="B13" s="94" t="s">
        <v>462</v>
      </c>
      <c r="C13" s="14" t="s">
        <v>432</v>
      </c>
      <c r="D13" s="11"/>
      <c r="E13" s="179">
        <v>2550</v>
      </c>
      <c r="F13" s="154"/>
      <c r="G13" s="155"/>
      <c r="H13" s="154">
        <f t="shared" si="0"/>
        <v>2550</v>
      </c>
    </row>
    <row r="14" spans="1:8" ht="12.75">
      <c r="A14" s="11">
        <v>8</v>
      </c>
      <c r="B14" s="172" t="s">
        <v>636</v>
      </c>
      <c r="C14" s="11" t="s">
        <v>416</v>
      </c>
      <c r="D14" s="11"/>
      <c r="E14" s="179">
        <v>3788405</v>
      </c>
      <c r="F14" s="154"/>
      <c r="G14" s="155">
        <v>28639656</v>
      </c>
      <c r="H14" s="154">
        <f t="shared" si="0"/>
        <v>32428061</v>
      </c>
    </row>
    <row r="15" spans="1:8" ht="12.75">
      <c r="A15" s="11"/>
      <c r="B15" s="172" t="s">
        <v>637</v>
      </c>
      <c r="C15" s="14" t="s">
        <v>638</v>
      </c>
      <c r="D15" s="11"/>
      <c r="E15" s="179">
        <v>52832</v>
      </c>
      <c r="F15" s="154"/>
      <c r="G15" s="155">
        <v>98806</v>
      </c>
      <c r="H15" s="154">
        <f t="shared" si="0"/>
        <v>151638</v>
      </c>
    </row>
    <row r="16" spans="1:8" ht="12.75">
      <c r="A16" s="11">
        <v>9</v>
      </c>
      <c r="B16" s="42">
        <v>2</v>
      </c>
      <c r="C16" s="23" t="s">
        <v>259</v>
      </c>
      <c r="D16" s="11" t="s">
        <v>260</v>
      </c>
      <c r="E16" s="154"/>
      <c r="F16" s="154"/>
      <c r="G16" s="155"/>
      <c r="H16" s="154">
        <f t="shared" si="0"/>
        <v>0</v>
      </c>
    </row>
    <row r="17" spans="1:8" ht="12.75">
      <c r="A17" s="11">
        <v>10</v>
      </c>
      <c r="B17" s="42">
        <v>3</v>
      </c>
      <c r="C17" s="68" t="s">
        <v>463</v>
      </c>
      <c r="D17" s="11" t="s">
        <v>261</v>
      </c>
      <c r="E17" s="154"/>
      <c r="F17" s="154"/>
      <c r="G17" s="155"/>
      <c r="H17" s="154">
        <f t="shared" si="0"/>
        <v>0</v>
      </c>
    </row>
    <row r="18" spans="1:8" ht="12.75">
      <c r="A18" s="11">
        <v>11</v>
      </c>
      <c r="B18" s="42" t="s">
        <v>249</v>
      </c>
      <c r="C18" s="68" t="s">
        <v>423</v>
      </c>
      <c r="D18" s="11"/>
      <c r="E18" s="179">
        <v>6454000</v>
      </c>
      <c r="F18" s="154"/>
      <c r="G18" s="155"/>
      <c r="H18" s="154">
        <f t="shared" si="0"/>
        <v>6454000</v>
      </c>
    </row>
    <row r="19" spans="1:8" ht="12.75">
      <c r="A19" s="11">
        <v>12</v>
      </c>
      <c r="B19" s="42" t="s">
        <v>251</v>
      </c>
      <c r="C19" s="68" t="s">
        <v>424</v>
      </c>
      <c r="D19" s="11"/>
      <c r="E19" s="179">
        <v>506730</v>
      </c>
      <c r="F19" s="154"/>
      <c r="G19" s="155"/>
      <c r="H19" s="154">
        <f t="shared" si="0"/>
        <v>506730</v>
      </c>
    </row>
    <row r="20" spans="1:8" ht="12.75">
      <c r="A20" s="11">
        <v>13</v>
      </c>
      <c r="B20" s="42">
        <v>4</v>
      </c>
      <c r="C20" s="23" t="s">
        <v>262</v>
      </c>
      <c r="D20" s="11" t="s">
        <v>263</v>
      </c>
      <c r="E20" s="154">
        <v>1200000</v>
      </c>
      <c r="F20" s="154"/>
      <c r="G20" s="155"/>
      <c r="H20" s="154">
        <f t="shared" si="0"/>
        <v>1200000</v>
      </c>
    </row>
    <row r="21" spans="1:8" ht="12.75">
      <c r="A21" s="11">
        <v>14</v>
      </c>
      <c r="B21" s="42">
        <v>5</v>
      </c>
      <c r="C21" s="23" t="s">
        <v>464</v>
      </c>
      <c r="D21" s="11" t="s">
        <v>264</v>
      </c>
      <c r="E21" s="154">
        <v>0</v>
      </c>
      <c r="F21" s="154"/>
      <c r="G21" s="155"/>
      <c r="H21" s="154">
        <f t="shared" si="0"/>
        <v>0</v>
      </c>
    </row>
    <row r="22" spans="1:8" ht="12.75">
      <c r="A22" s="11">
        <v>15</v>
      </c>
      <c r="B22" s="42">
        <v>6</v>
      </c>
      <c r="C22" s="23" t="s">
        <v>465</v>
      </c>
      <c r="D22" s="11" t="s">
        <v>265</v>
      </c>
      <c r="E22" s="154">
        <v>0</v>
      </c>
      <c r="F22" s="154"/>
      <c r="G22" s="155"/>
      <c r="H22" s="154">
        <f t="shared" si="0"/>
        <v>0</v>
      </c>
    </row>
    <row r="23" spans="1:8" ht="12.75">
      <c r="A23" s="11">
        <v>16</v>
      </c>
      <c r="B23" s="42" t="s">
        <v>83</v>
      </c>
      <c r="C23" s="22" t="s">
        <v>266</v>
      </c>
      <c r="D23" s="11" t="s">
        <v>267</v>
      </c>
      <c r="E23" s="115">
        <f>SUM(E7:E22)</f>
        <v>22525315</v>
      </c>
      <c r="F23" s="115">
        <f>SUM(F7:F22)</f>
        <v>0</v>
      </c>
      <c r="G23" s="115">
        <f>SUM(G7:G22)</f>
        <v>108293062</v>
      </c>
      <c r="H23" s="115">
        <f>SUM(H7:H22)</f>
        <v>130818377</v>
      </c>
    </row>
    <row r="24" spans="1:8" ht="12.75">
      <c r="A24" s="11">
        <v>17</v>
      </c>
      <c r="B24" s="42">
        <v>1</v>
      </c>
      <c r="C24" s="68" t="s">
        <v>268</v>
      </c>
      <c r="D24" s="11" t="s">
        <v>269</v>
      </c>
      <c r="E24" s="154"/>
      <c r="F24" s="154"/>
      <c r="G24" s="155"/>
      <c r="H24" s="154">
        <v>0</v>
      </c>
    </row>
    <row r="25" spans="1:8" ht="12.75">
      <c r="A25" s="11">
        <v>18</v>
      </c>
      <c r="B25" s="42">
        <v>2</v>
      </c>
      <c r="C25" s="68" t="s">
        <v>270</v>
      </c>
      <c r="D25" s="11" t="s">
        <v>271</v>
      </c>
      <c r="E25" s="154"/>
      <c r="F25" s="154"/>
      <c r="G25" s="155"/>
      <c r="H25" s="154">
        <v>0</v>
      </c>
    </row>
    <row r="26" spans="1:8" ht="12.75">
      <c r="A26" s="11">
        <v>19</v>
      </c>
      <c r="B26" s="42">
        <v>3</v>
      </c>
      <c r="C26" s="68" t="s">
        <v>272</v>
      </c>
      <c r="D26" s="11" t="s">
        <v>273</v>
      </c>
      <c r="E26" s="154"/>
      <c r="F26" s="154"/>
      <c r="G26" s="155"/>
      <c r="H26" s="154">
        <v>0</v>
      </c>
    </row>
    <row r="27" spans="1:8" ht="12.75">
      <c r="A27" s="11">
        <v>20</v>
      </c>
      <c r="B27" s="42">
        <v>4</v>
      </c>
      <c r="C27" s="68" t="s">
        <v>274</v>
      </c>
      <c r="D27" s="14" t="s">
        <v>275</v>
      </c>
      <c r="E27" s="115"/>
      <c r="F27" s="115"/>
      <c r="G27" s="156"/>
      <c r="H27" s="154">
        <v>0</v>
      </c>
    </row>
    <row r="28" spans="1:8" ht="12.75">
      <c r="A28" s="11">
        <v>21</v>
      </c>
      <c r="B28" s="42">
        <v>5</v>
      </c>
      <c r="C28" s="23" t="s">
        <v>276</v>
      </c>
      <c r="D28" s="11" t="s">
        <v>277</v>
      </c>
      <c r="E28" s="154"/>
      <c r="F28" s="154"/>
      <c r="G28" s="155"/>
      <c r="H28" s="154"/>
    </row>
    <row r="29" spans="1:8" ht="12.75">
      <c r="A29" s="11">
        <v>22</v>
      </c>
      <c r="B29" s="42" t="s">
        <v>249</v>
      </c>
      <c r="C29" s="39" t="s">
        <v>425</v>
      </c>
      <c r="D29" s="11"/>
      <c r="E29" s="179">
        <v>18650700</v>
      </c>
      <c r="F29" s="154"/>
      <c r="G29" s="155"/>
      <c r="H29" s="154">
        <f>E29+F29+G29</f>
        <v>18650700</v>
      </c>
    </row>
    <row r="30" spans="1:8" ht="12.75">
      <c r="A30" s="11">
        <v>23</v>
      </c>
      <c r="B30" s="42" t="s">
        <v>251</v>
      </c>
      <c r="C30" s="39" t="s">
        <v>426</v>
      </c>
      <c r="D30" s="11"/>
      <c r="E30" s="154">
        <v>0</v>
      </c>
      <c r="F30" s="154"/>
      <c r="G30" s="155"/>
      <c r="H30" s="154">
        <f>E30+F30+G30</f>
        <v>0</v>
      </c>
    </row>
    <row r="31" spans="1:8" ht="12.75">
      <c r="A31" s="11">
        <v>24</v>
      </c>
      <c r="B31" s="42" t="s">
        <v>253</v>
      </c>
      <c r="C31" s="56" t="s">
        <v>639</v>
      </c>
      <c r="D31" s="11"/>
      <c r="E31" s="154">
        <v>488804</v>
      </c>
      <c r="F31" s="154"/>
      <c r="G31" s="155"/>
      <c r="H31" s="154">
        <f>E31+F31+G31</f>
        <v>488804</v>
      </c>
    </row>
    <row r="32" spans="1:8" ht="12.75">
      <c r="A32" s="11">
        <v>25</v>
      </c>
      <c r="B32" s="42" t="s">
        <v>255</v>
      </c>
      <c r="C32" s="56" t="s">
        <v>640</v>
      </c>
      <c r="D32" s="11"/>
      <c r="E32" s="154">
        <v>3669600</v>
      </c>
      <c r="F32" s="154"/>
      <c r="G32" s="155"/>
      <c r="H32" s="154">
        <f>E32+F32+G32</f>
        <v>3669600</v>
      </c>
    </row>
    <row r="33" spans="1:8" ht="12.75">
      <c r="A33" s="11">
        <v>26</v>
      </c>
      <c r="B33" s="42" t="s">
        <v>278</v>
      </c>
      <c r="C33" s="45" t="s">
        <v>466</v>
      </c>
      <c r="D33" s="11" t="s">
        <v>279</v>
      </c>
      <c r="E33" s="115">
        <f>SUM(E24:E32)</f>
        <v>22809104</v>
      </c>
      <c r="F33" s="115">
        <f>SUM(F24:F32)</f>
        <v>0</v>
      </c>
      <c r="G33" s="115">
        <f>SUM(G24:G32)</f>
        <v>0</v>
      </c>
      <c r="H33" s="115">
        <f>SUM(H24:H32)</f>
        <v>22809104</v>
      </c>
    </row>
    <row r="34" spans="1:8" ht="12.75">
      <c r="A34" s="11">
        <v>27</v>
      </c>
      <c r="B34" s="42">
        <v>1</v>
      </c>
      <c r="C34" s="39" t="s">
        <v>280</v>
      </c>
      <c r="D34" s="11" t="s">
        <v>281</v>
      </c>
      <c r="E34" s="154"/>
      <c r="F34" s="154"/>
      <c r="G34" s="155"/>
      <c r="H34" s="154">
        <f>SUM(E34:G34)</f>
        <v>0</v>
      </c>
    </row>
    <row r="35" spans="1:8" ht="12.75">
      <c r="A35" s="11">
        <v>28</v>
      </c>
      <c r="B35" s="42">
        <v>2</v>
      </c>
      <c r="C35" s="56" t="s">
        <v>282</v>
      </c>
      <c r="D35" s="14" t="s">
        <v>283</v>
      </c>
      <c r="E35" s="115"/>
      <c r="F35" s="115"/>
      <c r="G35" s="156"/>
      <c r="H35" s="154">
        <f>SUM(E35:G35)</f>
        <v>0</v>
      </c>
    </row>
    <row r="36" spans="1:8" ht="12.75">
      <c r="A36" s="11">
        <v>29</v>
      </c>
      <c r="B36" s="42">
        <v>3</v>
      </c>
      <c r="C36" s="39" t="s">
        <v>284</v>
      </c>
      <c r="D36" s="11" t="s">
        <v>285</v>
      </c>
      <c r="E36" s="154"/>
      <c r="F36" s="154"/>
      <c r="G36" s="155"/>
      <c r="H36" s="154">
        <f>SUM(E36:G36)</f>
        <v>0</v>
      </c>
    </row>
    <row r="37" spans="1:8" ht="12.75">
      <c r="A37" s="11">
        <v>30</v>
      </c>
      <c r="B37" s="42">
        <v>4</v>
      </c>
      <c r="C37" s="39" t="s">
        <v>286</v>
      </c>
      <c r="D37" s="11" t="s">
        <v>287</v>
      </c>
      <c r="E37" s="154"/>
      <c r="F37" s="154"/>
      <c r="G37" s="155"/>
      <c r="H37" s="154">
        <f>SUM(E37:G37)</f>
        <v>0</v>
      </c>
    </row>
    <row r="38" spans="1:8" ht="12.75">
      <c r="A38" s="11">
        <v>31</v>
      </c>
      <c r="B38" s="95">
        <v>5</v>
      </c>
      <c r="C38" s="56" t="s">
        <v>288</v>
      </c>
      <c r="D38" s="11" t="s">
        <v>289</v>
      </c>
      <c r="E38" s="154">
        <f>E39</f>
        <v>1100042</v>
      </c>
      <c r="F38" s="154">
        <f>F39</f>
        <v>0</v>
      </c>
      <c r="G38" s="154">
        <f>G39</f>
        <v>0</v>
      </c>
      <c r="H38" s="154">
        <f>H39</f>
        <v>1100042</v>
      </c>
    </row>
    <row r="39" spans="1:8" ht="12.75">
      <c r="A39" s="11">
        <v>32</v>
      </c>
      <c r="B39" s="42" t="s">
        <v>249</v>
      </c>
      <c r="C39" s="56" t="s">
        <v>468</v>
      </c>
      <c r="D39" s="11"/>
      <c r="E39" s="179">
        <v>1100042</v>
      </c>
      <c r="F39" s="154"/>
      <c r="G39" s="155"/>
      <c r="H39" s="154">
        <f>SUM(E39:G39)</f>
        <v>1100042</v>
      </c>
    </row>
    <row r="40" spans="1:8" ht="12.75">
      <c r="A40" s="11">
        <v>33</v>
      </c>
      <c r="B40" s="42" t="s">
        <v>467</v>
      </c>
      <c r="C40" s="45" t="s">
        <v>290</v>
      </c>
      <c r="D40" s="11" t="s">
        <v>291</v>
      </c>
      <c r="E40" s="115">
        <f>SUM(E34:E38)</f>
        <v>1100042</v>
      </c>
      <c r="F40" s="115">
        <f>SUM(F34:F38)</f>
        <v>0</v>
      </c>
      <c r="G40" s="115">
        <f>SUM(G34:G38)</f>
        <v>0</v>
      </c>
      <c r="H40" s="115">
        <f>SUM(H34:H38)</f>
        <v>1100042</v>
      </c>
    </row>
    <row r="41" spans="1:8" ht="12.75">
      <c r="A41" s="11">
        <v>34</v>
      </c>
      <c r="B41" s="42">
        <v>1</v>
      </c>
      <c r="C41" s="39" t="s">
        <v>292</v>
      </c>
      <c r="D41" s="11" t="s">
        <v>293</v>
      </c>
      <c r="E41" s="154"/>
      <c r="F41" s="154"/>
      <c r="G41" s="155"/>
      <c r="H41" s="154">
        <f>E41+F41+G41</f>
        <v>0</v>
      </c>
    </row>
    <row r="42" spans="1:8" ht="12.75">
      <c r="A42" s="11">
        <v>35</v>
      </c>
      <c r="B42" s="172">
        <v>2</v>
      </c>
      <c r="C42" s="11" t="s">
        <v>294</v>
      </c>
      <c r="D42" s="11" t="s">
        <v>295</v>
      </c>
      <c r="E42" s="154"/>
      <c r="F42" s="154"/>
      <c r="G42" s="155"/>
      <c r="H42" s="154">
        <f>E42+F42+G42</f>
        <v>0</v>
      </c>
    </row>
    <row r="43" spans="1:8" ht="12.75">
      <c r="A43" s="11">
        <v>36</v>
      </c>
      <c r="B43" s="69" t="s">
        <v>296</v>
      </c>
      <c r="C43" s="12" t="s">
        <v>469</v>
      </c>
      <c r="D43" s="11" t="s">
        <v>297</v>
      </c>
      <c r="E43" s="154">
        <f>SUM(E41:E42)</f>
        <v>0</v>
      </c>
      <c r="F43" s="154">
        <f>SUM(F41:F42)</f>
        <v>0</v>
      </c>
      <c r="G43" s="154">
        <f>SUM(G41:G42)</f>
        <v>0</v>
      </c>
      <c r="H43" s="154">
        <f>SUM(H41:H42)</f>
        <v>0</v>
      </c>
    </row>
    <row r="44" spans="1:8" ht="12.75">
      <c r="A44" s="11">
        <v>37</v>
      </c>
      <c r="B44" s="42">
        <v>1</v>
      </c>
      <c r="C44" s="58" t="s">
        <v>298</v>
      </c>
      <c r="D44" s="11" t="s">
        <v>299</v>
      </c>
      <c r="E44" s="158"/>
      <c r="F44" s="154"/>
      <c r="G44" s="159"/>
      <c r="H44" s="154">
        <f>SUM(E44:G44)</f>
        <v>0</v>
      </c>
    </row>
    <row r="45" spans="1:8" ht="12.75">
      <c r="A45" s="11">
        <v>38</v>
      </c>
      <c r="B45" s="42">
        <v>2</v>
      </c>
      <c r="C45" s="59" t="s">
        <v>300</v>
      </c>
      <c r="D45" s="11" t="s">
        <v>301</v>
      </c>
      <c r="E45" s="154"/>
      <c r="F45" s="154"/>
      <c r="G45" s="155"/>
      <c r="H45" s="154">
        <f aca="true" t="shared" si="1" ref="H45:H52">SUM(E45:G45)</f>
        <v>0</v>
      </c>
    </row>
    <row r="46" spans="1:8" ht="12.75">
      <c r="A46" s="11">
        <v>39</v>
      </c>
      <c r="B46" s="94">
        <v>3</v>
      </c>
      <c r="C46" s="11" t="s">
        <v>302</v>
      </c>
      <c r="D46" s="11" t="s">
        <v>303</v>
      </c>
      <c r="E46" s="154"/>
      <c r="F46" s="154">
        <v>2200000</v>
      </c>
      <c r="G46" s="155"/>
      <c r="H46" s="154">
        <f t="shared" si="1"/>
        <v>2200000</v>
      </c>
    </row>
    <row r="47" spans="1:8" ht="12.75">
      <c r="A47" s="11">
        <v>40</v>
      </c>
      <c r="B47" s="42">
        <v>4</v>
      </c>
      <c r="C47" s="11" t="s">
        <v>418</v>
      </c>
      <c r="D47" s="11" t="s">
        <v>303</v>
      </c>
      <c r="E47" s="154"/>
      <c r="F47" s="154"/>
      <c r="G47" s="155"/>
      <c r="H47" s="154">
        <f t="shared" si="1"/>
        <v>0</v>
      </c>
    </row>
    <row r="48" spans="1:8" ht="12.75">
      <c r="A48" s="11">
        <v>41</v>
      </c>
      <c r="B48" s="42">
        <v>5</v>
      </c>
      <c r="C48" s="11" t="s">
        <v>304</v>
      </c>
      <c r="D48" s="11" t="s">
        <v>305</v>
      </c>
      <c r="E48" s="154"/>
      <c r="F48" s="154">
        <v>8400000</v>
      </c>
      <c r="G48" s="155"/>
      <c r="H48" s="154">
        <f t="shared" si="1"/>
        <v>8400000</v>
      </c>
    </row>
    <row r="49" spans="1:8" ht="12.75">
      <c r="A49" s="11">
        <v>42</v>
      </c>
      <c r="B49" s="94">
        <v>6</v>
      </c>
      <c r="C49" s="39" t="s">
        <v>306</v>
      </c>
      <c r="D49" s="11" t="s">
        <v>307</v>
      </c>
      <c r="E49" s="154"/>
      <c r="F49" s="154"/>
      <c r="G49" s="155"/>
      <c r="H49" s="154">
        <f t="shared" si="1"/>
        <v>0</v>
      </c>
    </row>
    <row r="50" spans="1:8" ht="12.75">
      <c r="A50" s="11">
        <v>43</v>
      </c>
      <c r="B50" s="42">
        <v>7</v>
      </c>
      <c r="C50" s="39" t="s">
        <v>308</v>
      </c>
      <c r="D50" s="11" t="s">
        <v>309</v>
      </c>
      <c r="E50" s="154"/>
      <c r="F50" s="154"/>
      <c r="G50" s="155"/>
      <c r="H50" s="154">
        <f t="shared" si="1"/>
        <v>0</v>
      </c>
    </row>
    <row r="51" spans="1:8" ht="12.75">
      <c r="A51" s="11">
        <v>44</v>
      </c>
      <c r="B51" s="42">
        <v>8</v>
      </c>
      <c r="C51" s="56" t="s">
        <v>310</v>
      </c>
      <c r="D51" s="11" t="s">
        <v>311</v>
      </c>
      <c r="E51" s="154">
        <v>1800000</v>
      </c>
      <c r="F51" s="154"/>
      <c r="G51" s="155"/>
      <c r="H51" s="154">
        <f t="shared" si="1"/>
        <v>1800000</v>
      </c>
    </row>
    <row r="52" spans="1:8" ht="12.75">
      <c r="A52" s="11">
        <v>45</v>
      </c>
      <c r="B52" s="94">
        <v>9</v>
      </c>
      <c r="C52" s="56" t="s">
        <v>312</v>
      </c>
      <c r="D52" s="14" t="s">
        <v>313</v>
      </c>
      <c r="E52" s="115"/>
      <c r="F52" s="115"/>
      <c r="G52" s="156"/>
      <c r="H52" s="154">
        <f t="shared" si="1"/>
        <v>0</v>
      </c>
    </row>
    <row r="53" spans="1:8" ht="12.75">
      <c r="A53" s="11">
        <v>46</v>
      </c>
      <c r="B53" s="65" t="s">
        <v>470</v>
      </c>
      <c r="C53" s="45" t="s">
        <v>471</v>
      </c>
      <c r="D53" s="11" t="s">
        <v>314</v>
      </c>
      <c r="E53" s="115">
        <f>SUM(E44:E52)</f>
        <v>1800000</v>
      </c>
      <c r="F53" s="115">
        <f>SUM(F44:F52)</f>
        <v>10600000</v>
      </c>
      <c r="G53" s="115">
        <f>SUM(G44:G52)</f>
        <v>0</v>
      </c>
      <c r="H53" s="115">
        <f>SUM(H44:H52)</f>
        <v>12400000</v>
      </c>
    </row>
    <row r="54" spans="1:8" ht="12.75">
      <c r="A54" s="11">
        <v>47</v>
      </c>
      <c r="B54" s="47">
        <v>1</v>
      </c>
      <c r="C54" s="45" t="s">
        <v>472</v>
      </c>
      <c r="D54" s="11" t="s">
        <v>315</v>
      </c>
      <c r="E54" s="115">
        <f>SUM(E55:E56)</f>
        <v>0</v>
      </c>
      <c r="F54" s="115">
        <f>SUM(F55:F56)</f>
        <v>230000</v>
      </c>
      <c r="G54" s="115">
        <f>SUM(G55:G56)</f>
        <v>0</v>
      </c>
      <c r="H54" s="115">
        <f>SUM(H55:H56)</f>
        <v>230000</v>
      </c>
    </row>
    <row r="55" spans="1:8" ht="12.75">
      <c r="A55" s="11">
        <v>48</v>
      </c>
      <c r="B55" s="42" t="s">
        <v>249</v>
      </c>
      <c r="C55" s="56" t="s">
        <v>409</v>
      </c>
      <c r="D55" s="11"/>
      <c r="E55" s="154"/>
      <c r="F55" s="154">
        <v>220000</v>
      </c>
      <c r="G55" s="156"/>
      <c r="H55" s="154">
        <f>SUM(E55:G55)</f>
        <v>220000</v>
      </c>
    </row>
    <row r="56" spans="1:8" ht="12.75">
      <c r="A56" s="11">
        <v>49</v>
      </c>
      <c r="B56" s="42" t="s">
        <v>251</v>
      </c>
      <c r="C56" s="39" t="s">
        <v>410</v>
      </c>
      <c r="D56" s="11"/>
      <c r="E56" s="154"/>
      <c r="F56" s="154">
        <v>10000</v>
      </c>
      <c r="G56" s="155"/>
      <c r="H56" s="154">
        <f>SUM(E56:G56)</f>
        <v>10000</v>
      </c>
    </row>
    <row r="57" spans="1:8" ht="12.75">
      <c r="A57" s="11">
        <v>50</v>
      </c>
      <c r="B57" s="42" t="s">
        <v>316</v>
      </c>
      <c r="C57" s="62" t="s">
        <v>317</v>
      </c>
      <c r="D57" s="12" t="s">
        <v>318</v>
      </c>
      <c r="E57" s="115">
        <f>E43+E53+E54</f>
        <v>1800000</v>
      </c>
      <c r="F57" s="115">
        <f>F43+F53+F54</f>
        <v>10830000</v>
      </c>
      <c r="G57" s="115">
        <f>G43+G53+G54</f>
        <v>0</v>
      </c>
      <c r="H57" s="115">
        <f>H43+H53+H54</f>
        <v>12630000</v>
      </c>
    </row>
    <row r="58" spans="1:8" ht="12.75">
      <c r="A58" s="11">
        <v>51</v>
      </c>
      <c r="B58" s="42">
        <v>1</v>
      </c>
      <c r="C58" s="59" t="s">
        <v>319</v>
      </c>
      <c r="D58" s="11" t="s">
        <v>320</v>
      </c>
      <c r="E58" s="154"/>
      <c r="F58" s="154">
        <v>600000</v>
      </c>
      <c r="G58" s="155"/>
      <c r="H58" s="157">
        <f>SUM(E58:G58)</f>
        <v>600000</v>
      </c>
    </row>
    <row r="59" spans="1:8" ht="12.75">
      <c r="A59" s="11">
        <v>52</v>
      </c>
      <c r="B59" s="42">
        <v>2</v>
      </c>
      <c r="C59" s="59" t="s">
        <v>321</v>
      </c>
      <c r="D59" s="11" t="s">
        <v>322</v>
      </c>
      <c r="E59" s="154"/>
      <c r="F59" s="154">
        <v>1480000</v>
      </c>
      <c r="G59" s="155"/>
      <c r="H59" s="157">
        <f aca="true" t="shared" si="2" ref="H59:H68">SUM(E59:G59)</f>
        <v>1480000</v>
      </c>
    </row>
    <row r="60" spans="1:8" ht="12.75">
      <c r="A60" s="11">
        <v>53</v>
      </c>
      <c r="B60" s="42">
        <v>3</v>
      </c>
      <c r="C60" s="59" t="s">
        <v>323</v>
      </c>
      <c r="D60" s="11" t="s">
        <v>324</v>
      </c>
      <c r="E60" s="154"/>
      <c r="F60" s="154"/>
      <c r="G60" s="154"/>
      <c r="H60" s="157">
        <f t="shared" si="2"/>
        <v>0</v>
      </c>
    </row>
    <row r="61" spans="1:8" ht="12.75">
      <c r="A61" s="11">
        <v>54</v>
      </c>
      <c r="B61" s="42">
        <v>4</v>
      </c>
      <c r="C61" s="56" t="s">
        <v>325</v>
      </c>
      <c r="D61" s="14" t="s">
        <v>326</v>
      </c>
      <c r="E61" s="115"/>
      <c r="F61" s="154">
        <v>1040000</v>
      </c>
      <c r="G61" s="154">
        <v>0</v>
      </c>
      <c r="H61" s="157">
        <f t="shared" si="2"/>
        <v>1040000</v>
      </c>
    </row>
    <row r="62" spans="1:8" ht="12.75">
      <c r="A62" s="11">
        <v>55</v>
      </c>
      <c r="B62" s="42">
        <v>5</v>
      </c>
      <c r="C62" s="59" t="s">
        <v>327</v>
      </c>
      <c r="D62" s="11" t="s">
        <v>328</v>
      </c>
      <c r="E62" s="154"/>
      <c r="F62" s="154"/>
      <c r="G62" s="154"/>
      <c r="H62" s="157">
        <f t="shared" si="2"/>
        <v>0</v>
      </c>
    </row>
    <row r="63" spans="1:8" ht="12.75">
      <c r="A63" s="11">
        <v>56</v>
      </c>
      <c r="B63" s="95">
        <v>6</v>
      </c>
      <c r="C63" s="56" t="s">
        <v>329</v>
      </c>
      <c r="D63" s="11" t="s">
        <v>330</v>
      </c>
      <c r="E63" s="154"/>
      <c r="F63" s="115"/>
      <c r="G63" s="155"/>
      <c r="H63" s="157">
        <f t="shared" si="2"/>
        <v>0</v>
      </c>
    </row>
    <row r="64" spans="1:8" ht="12.75">
      <c r="A64" s="11">
        <v>57</v>
      </c>
      <c r="B64" s="96">
        <v>7</v>
      </c>
      <c r="C64" s="60" t="s">
        <v>331</v>
      </c>
      <c r="D64" s="11" t="s">
        <v>332</v>
      </c>
      <c r="E64" s="154"/>
      <c r="F64" s="154"/>
      <c r="G64" s="155"/>
      <c r="H64" s="157">
        <f t="shared" si="2"/>
        <v>0</v>
      </c>
    </row>
    <row r="65" spans="1:8" ht="12.75">
      <c r="A65" s="11">
        <v>58</v>
      </c>
      <c r="B65" s="42">
        <v>8</v>
      </c>
      <c r="C65" s="1" t="s">
        <v>473</v>
      </c>
      <c r="D65" s="11" t="s">
        <v>333</v>
      </c>
      <c r="E65" s="158"/>
      <c r="F65" s="154">
        <v>5000</v>
      </c>
      <c r="G65" s="159"/>
      <c r="H65" s="157">
        <f t="shared" si="2"/>
        <v>5000</v>
      </c>
    </row>
    <row r="66" spans="1:8" ht="12.75">
      <c r="A66" s="11">
        <v>59</v>
      </c>
      <c r="B66" s="42">
        <v>9</v>
      </c>
      <c r="C66" s="59" t="s">
        <v>334</v>
      </c>
      <c r="D66" s="11" t="s">
        <v>335</v>
      </c>
      <c r="E66" s="158"/>
      <c r="F66" s="154"/>
      <c r="G66" s="159"/>
      <c r="H66" s="157">
        <f t="shared" si="2"/>
        <v>0</v>
      </c>
    </row>
    <row r="67" spans="1:8" ht="12.75">
      <c r="A67" s="11">
        <v>60</v>
      </c>
      <c r="B67" s="42">
        <v>10</v>
      </c>
      <c r="C67" s="1" t="s">
        <v>474</v>
      </c>
      <c r="D67" s="11" t="s">
        <v>337</v>
      </c>
      <c r="E67" s="158"/>
      <c r="F67" s="154">
        <v>20000</v>
      </c>
      <c r="G67" s="159"/>
      <c r="H67" s="157">
        <f t="shared" si="2"/>
        <v>20000</v>
      </c>
    </row>
    <row r="68" spans="1:8" ht="12.75">
      <c r="A68" s="11">
        <v>61</v>
      </c>
      <c r="B68" s="42">
        <v>11</v>
      </c>
      <c r="C68" s="59" t="s">
        <v>336</v>
      </c>
      <c r="D68" s="14" t="s">
        <v>475</v>
      </c>
      <c r="E68" s="158">
        <f>SUM(E69:E70)</f>
        <v>0</v>
      </c>
      <c r="F68" s="158">
        <f>SUM(F69:F70)</f>
        <v>675000</v>
      </c>
      <c r="G68" s="158">
        <f>SUM(G69:G70)</f>
        <v>99938</v>
      </c>
      <c r="H68" s="157">
        <f t="shared" si="2"/>
        <v>774938</v>
      </c>
    </row>
    <row r="69" spans="1:8" ht="12.75">
      <c r="A69" s="11"/>
      <c r="B69" s="42" t="s">
        <v>249</v>
      </c>
      <c r="C69" s="59" t="s">
        <v>642</v>
      </c>
      <c r="D69" s="14"/>
      <c r="E69" s="158"/>
      <c r="F69" s="154">
        <v>675000</v>
      </c>
      <c r="G69" s="159"/>
      <c r="H69" s="157"/>
    </row>
    <row r="70" spans="1:8" ht="12.75">
      <c r="A70" s="11"/>
      <c r="B70" s="42" t="s">
        <v>251</v>
      </c>
      <c r="C70" s="59" t="s">
        <v>641</v>
      </c>
      <c r="D70" s="14"/>
      <c r="E70" s="158"/>
      <c r="F70" s="154"/>
      <c r="G70" s="159">
        <v>99938</v>
      </c>
      <c r="H70" s="157"/>
    </row>
    <row r="71" spans="1:8" ht="12.75">
      <c r="A71" s="11">
        <v>62</v>
      </c>
      <c r="B71" s="42" t="s">
        <v>476</v>
      </c>
      <c r="C71" s="62" t="s">
        <v>477</v>
      </c>
      <c r="D71" s="12" t="s">
        <v>338</v>
      </c>
      <c r="E71" s="115">
        <f>SUM(E58:E68)</f>
        <v>0</v>
      </c>
      <c r="F71" s="115">
        <f>SUM(F58:F68)</f>
        <v>3820000</v>
      </c>
      <c r="G71" s="115">
        <f>SUM(G58:G68)</f>
        <v>99938</v>
      </c>
      <c r="H71" s="160">
        <f>SUM(H58:H68)</f>
        <v>3919938</v>
      </c>
    </row>
    <row r="72" spans="1:8" ht="12.75">
      <c r="A72" s="11">
        <v>63</v>
      </c>
      <c r="B72" s="42">
        <v>1</v>
      </c>
      <c r="C72" s="59" t="s">
        <v>339</v>
      </c>
      <c r="D72" s="14" t="s">
        <v>340</v>
      </c>
      <c r="E72" s="109"/>
      <c r="F72" s="115"/>
      <c r="G72" s="161"/>
      <c r="H72" s="157">
        <f>SUM(E72:G72)</f>
        <v>0</v>
      </c>
    </row>
    <row r="73" spans="1:8" ht="12.75">
      <c r="A73" s="11">
        <v>64</v>
      </c>
      <c r="B73" s="97">
        <v>2</v>
      </c>
      <c r="C73" s="56" t="s">
        <v>341</v>
      </c>
      <c r="D73" s="11" t="s">
        <v>342</v>
      </c>
      <c r="E73" s="154"/>
      <c r="F73" s="154">
        <v>1000000</v>
      </c>
      <c r="G73" s="155"/>
      <c r="H73" s="157">
        <f>SUM(E73:G73)</f>
        <v>1000000</v>
      </c>
    </row>
    <row r="74" spans="1:8" ht="12.75">
      <c r="A74" s="11">
        <v>65</v>
      </c>
      <c r="B74" s="42">
        <v>3</v>
      </c>
      <c r="C74" s="59" t="s">
        <v>343</v>
      </c>
      <c r="D74" s="11" t="s">
        <v>344</v>
      </c>
      <c r="E74" s="154"/>
      <c r="F74" s="154"/>
      <c r="G74" s="155"/>
      <c r="H74" s="157">
        <f>SUM(E74:G74)</f>
        <v>0</v>
      </c>
    </row>
    <row r="75" spans="1:8" ht="12.75">
      <c r="A75" s="11">
        <v>66</v>
      </c>
      <c r="B75" s="42">
        <v>4</v>
      </c>
      <c r="C75" s="59" t="s">
        <v>345</v>
      </c>
      <c r="D75" s="11" t="s">
        <v>346</v>
      </c>
      <c r="E75" s="154"/>
      <c r="F75" s="154"/>
      <c r="G75" s="155"/>
      <c r="H75" s="157">
        <f>SUM(E75:G75)</f>
        <v>0</v>
      </c>
    </row>
    <row r="76" spans="1:8" ht="12.75">
      <c r="A76" s="11">
        <v>67</v>
      </c>
      <c r="B76" s="97">
        <v>5</v>
      </c>
      <c r="C76" s="56" t="s">
        <v>347</v>
      </c>
      <c r="D76" s="11" t="s">
        <v>348</v>
      </c>
      <c r="E76" s="154"/>
      <c r="F76" s="154"/>
      <c r="G76" s="155"/>
      <c r="H76" s="157">
        <f>SUM(E76:G76)</f>
        <v>0</v>
      </c>
    </row>
    <row r="77" spans="1:8" ht="12.75">
      <c r="A77" s="11">
        <v>68</v>
      </c>
      <c r="B77" s="96" t="s">
        <v>349</v>
      </c>
      <c r="C77" s="45" t="s">
        <v>487</v>
      </c>
      <c r="D77" s="11" t="s">
        <v>350</v>
      </c>
      <c r="E77" s="115">
        <f>SUM(E72:E76)</f>
        <v>0</v>
      </c>
      <c r="F77" s="115">
        <f>SUM(F72:F76)</f>
        <v>1000000</v>
      </c>
      <c r="G77" s="115">
        <f>SUM(G72:G76)</f>
        <v>0</v>
      </c>
      <c r="H77" s="115">
        <f>SUM(H72:H76)</f>
        <v>1000000</v>
      </c>
    </row>
    <row r="78" spans="1:8" ht="12.75">
      <c r="A78" s="11">
        <v>69</v>
      </c>
      <c r="B78" s="96">
        <v>1</v>
      </c>
      <c r="C78" s="56" t="s">
        <v>351</v>
      </c>
      <c r="D78" s="11" t="s">
        <v>352</v>
      </c>
      <c r="E78" s="154"/>
      <c r="F78" s="154"/>
      <c r="G78" s="155"/>
      <c r="H78" s="154">
        <f>SUM(E78:G78)</f>
        <v>0</v>
      </c>
    </row>
    <row r="79" spans="1:8" ht="12.75">
      <c r="A79" s="11">
        <v>70</v>
      </c>
      <c r="B79" s="96">
        <v>2</v>
      </c>
      <c r="C79" s="56" t="s">
        <v>479</v>
      </c>
      <c r="D79" s="11" t="s">
        <v>354</v>
      </c>
      <c r="E79" s="154"/>
      <c r="F79" s="154"/>
      <c r="G79" s="155"/>
      <c r="H79" s="154">
        <f>SUM(E79:G79)</f>
        <v>0</v>
      </c>
    </row>
    <row r="80" spans="1:8" ht="12.75">
      <c r="A80" s="11">
        <v>71</v>
      </c>
      <c r="B80" s="96">
        <v>3</v>
      </c>
      <c r="C80" s="14" t="s">
        <v>480</v>
      </c>
      <c r="D80" s="14" t="s">
        <v>355</v>
      </c>
      <c r="E80" s="154"/>
      <c r="F80" s="154"/>
      <c r="G80" s="155"/>
      <c r="H80" s="154">
        <f>SUM(E80:G80)</f>
        <v>0</v>
      </c>
    </row>
    <row r="81" spans="1:8" ht="12.75">
      <c r="A81" s="11">
        <v>72</v>
      </c>
      <c r="B81" s="96">
        <v>4</v>
      </c>
      <c r="C81" s="14" t="s">
        <v>353</v>
      </c>
      <c r="D81" s="14" t="s">
        <v>481</v>
      </c>
      <c r="E81" s="154"/>
      <c r="F81" s="154"/>
      <c r="G81" s="155"/>
      <c r="H81" s="154">
        <f>SUM(E81:G81)</f>
        <v>0</v>
      </c>
    </row>
    <row r="82" spans="1:8" ht="12.75">
      <c r="A82" s="11">
        <v>73</v>
      </c>
      <c r="B82" s="96">
        <v>5</v>
      </c>
      <c r="C82" s="56" t="s">
        <v>417</v>
      </c>
      <c r="D82" s="14" t="s">
        <v>483</v>
      </c>
      <c r="E82" s="154"/>
      <c r="F82" s="154"/>
      <c r="G82" s="155"/>
      <c r="H82" s="154">
        <f>SUM(E82:G82)</f>
        <v>0</v>
      </c>
    </row>
    <row r="83" spans="1:8" ht="12.75">
      <c r="A83" s="11">
        <v>74</v>
      </c>
      <c r="B83" s="96" t="s">
        <v>356</v>
      </c>
      <c r="C83" s="6" t="s">
        <v>482</v>
      </c>
      <c r="D83" s="11" t="s">
        <v>357</v>
      </c>
      <c r="E83" s="115">
        <f>SUM(E78:E82)</f>
        <v>0</v>
      </c>
      <c r="F83" s="115">
        <f>SUM(F78:F82)</f>
        <v>0</v>
      </c>
      <c r="G83" s="115">
        <f>SUM(G78:G82)</f>
        <v>0</v>
      </c>
      <c r="H83" s="115">
        <f>SUM(H78:H82)</f>
        <v>0</v>
      </c>
    </row>
    <row r="84" spans="1:8" ht="12.75">
      <c r="A84" s="11">
        <v>75</v>
      </c>
      <c r="B84" s="96">
        <v>1</v>
      </c>
      <c r="C84" s="56" t="s">
        <v>358</v>
      </c>
      <c r="D84" s="11" t="s">
        <v>359</v>
      </c>
      <c r="E84" s="154"/>
      <c r="F84" s="154"/>
      <c r="G84" s="155"/>
      <c r="H84" s="154">
        <f>SUM(E84:G84)</f>
        <v>0</v>
      </c>
    </row>
    <row r="85" spans="1:8" ht="12.75">
      <c r="A85" s="11">
        <v>76</v>
      </c>
      <c r="B85" s="96">
        <v>2</v>
      </c>
      <c r="C85" s="14" t="s">
        <v>484</v>
      </c>
      <c r="D85" s="14" t="s">
        <v>361</v>
      </c>
      <c r="E85" s="154"/>
      <c r="F85" s="154"/>
      <c r="G85" s="156"/>
      <c r="H85" s="154">
        <f>SUM(E85:G85)</f>
        <v>0</v>
      </c>
    </row>
    <row r="86" spans="1:8" ht="12.75">
      <c r="A86" s="11">
        <v>77</v>
      </c>
      <c r="B86" s="96">
        <v>3</v>
      </c>
      <c r="C86" s="14" t="s">
        <v>488</v>
      </c>
      <c r="D86" s="14" t="s">
        <v>363</v>
      </c>
      <c r="E86" s="154"/>
      <c r="F86" s="154"/>
      <c r="G86" s="156"/>
      <c r="H86" s="154">
        <f>SUM(E86:G86)</f>
        <v>0</v>
      </c>
    </row>
    <row r="87" spans="1:8" ht="12.75">
      <c r="A87" s="11">
        <v>78</v>
      </c>
      <c r="B87" s="96">
        <v>4</v>
      </c>
      <c r="C87" s="14" t="s">
        <v>360</v>
      </c>
      <c r="D87" s="14" t="s">
        <v>485</v>
      </c>
      <c r="E87" s="154"/>
      <c r="F87" s="154"/>
      <c r="G87" s="156"/>
      <c r="H87" s="154">
        <f>SUM(E87:G87)</f>
        <v>0</v>
      </c>
    </row>
    <row r="88" spans="1:8" ht="12.75">
      <c r="A88" s="11">
        <v>79</v>
      </c>
      <c r="B88" s="96">
        <v>5</v>
      </c>
      <c r="C88" s="14" t="s">
        <v>362</v>
      </c>
      <c r="D88" s="14" t="s">
        <v>486</v>
      </c>
      <c r="E88" s="154"/>
      <c r="F88" s="154"/>
      <c r="G88" s="155"/>
      <c r="H88" s="154">
        <f>SUM(E88:G88)</f>
        <v>0</v>
      </c>
    </row>
    <row r="89" spans="1:8" ht="12.75">
      <c r="A89" s="11">
        <v>80</v>
      </c>
      <c r="B89" s="98" t="s">
        <v>364</v>
      </c>
      <c r="C89" s="62" t="s">
        <v>489</v>
      </c>
      <c r="D89" s="11" t="s">
        <v>365</v>
      </c>
      <c r="E89" s="115">
        <f>SUM(E84:E88)</f>
        <v>0</v>
      </c>
      <c r="F89" s="115">
        <f>SUM(F84:F88)</f>
        <v>0</v>
      </c>
      <c r="G89" s="115">
        <f>SUM(G84:G88)</f>
        <v>0</v>
      </c>
      <c r="H89" s="115">
        <f>SUM(H84:H88)</f>
        <v>0</v>
      </c>
    </row>
    <row r="90" spans="1:8" ht="12.75">
      <c r="A90" s="11">
        <v>81</v>
      </c>
      <c r="B90" s="96" t="s">
        <v>366</v>
      </c>
      <c r="C90" s="45" t="s">
        <v>367</v>
      </c>
      <c r="D90" s="11" t="s">
        <v>368</v>
      </c>
      <c r="E90" s="115">
        <f>E23+E33+E40+E57+E71+E77+E83+E89</f>
        <v>48234461</v>
      </c>
      <c r="F90" s="115">
        <f>F23+F33+F40+F57+F71+F77+F83+F89</f>
        <v>15650000</v>
      </c>
      <c r="G90" s="115">
        <f>G23+G33+G40+G57+G71+G77+G83+G89</f>
        <v>108393000</v>
      </c>
      <c r="H90" s="115">
        <f>H23+H33+H40+H57+H71+H77+H83+H89</f>
        <v>172277461</v>
      </c>
    </row>
    <row r="91" spans="1:8" ht="12.75">
      <c r="A91" s="11">
        <v>82</v>
      </c>
      <c r="B91" s="96">
        <v>1</v>
      </c>
      <c r="C91" s="1" t="s">
        <v>491</v>
      </c>
      <c r="D91" s="11" t="s">
        <v>369</v>
      </c>
      <c r="E91" s="154"/>
      <c r="F91" s="154"/>
      <c r="G91" s="155"/>
      <c r="H91" s="154">
        <f>SUM(E91:G91)</f>
        <v>0</v>
      </c>
    </row>
    <row r="92" spans="1:8" ht="12.75">
      <c r="A92" s="11">
        <v>83</v>
      </c>
      <c r="B92" s="96">
        <v>2</v>
      </c>
      <c r="C92" s="56" t="s">
        <v>370</v>
      </c>
      <c r="D92" s="11" t="s">
        <v>371</v>
      </c>
      <c r="E92" s="154"/>
      <c r="F92" s="154"/>
      <c r="G92" s="155"/>
      <c r="H92" s="154">
        <f>SUM(E92:G92)</f>
        <v>0</v>
      </c>
    </row>
    <row r="93" spans="1:8" ht="12.75">
      <c r="A93" s="11">
        <v>84</v>
      </c>
      <c r="B93" s="96">
        <v>3</v>
      </c>
      <c r="C93" s="1" t="s">
        <v>492</v>
      </c>
      <c r="D93" s="11" t="s">
        <v>372</v>
      </c>
      <c r="E93" s="154"/>
      <c r="F93" s="154"/>
      <c r="G93" s="155"/>
      <c r="H93" s="154">
        <f>SUM(E93:G93)</f>
        <v>0</v>
      </c>
    </row>
    <row r="94" spans="1:8" ht="12.75">
      <c r="A94" s="11">
        <v>85</v>
      </c>
      <c r="B94" s="96" t="s">
        <v>498</v>
      </c>
      <c r="C94" s="12" t="s">
        <v>493</v>
      </c>
      <c r="D94" s="11" t="s">
        <v>373</v>
      </c>
      <c r="E94" s="115">
        <f>SUM(E91:E93)</f>
        <v>0</v>
      </c>
      <c r="F94" s="115">
        <f>SUM(F91:F93)</f>
        <v>0</v>
      </c>
      <c r="G94" s="115">
        <f>SUM(G91:G93)</f>
        <v>0</v>
      </c>
      <c r="H94" s="115">
        <f>SUM(H91:H93)</f>
        <v>0</v>
      </c>
    </row>
    <row r="95" spans="1:8" ht="12.75">
      <c r="A95" s="11">
        <v>86</v>
      </c>
      <c r="B95" s="96">
        <v>1</v>
      </c>
      <c r="C95" s="14" t="s">
        <v>374</v>
      </c>
      <c r="D95" s="14" t="s">
        <v>375</v>
      </c>
      <c r="E95" s="115"/>
      <c r="F95" s="115"/>
      <c r="G95" s="156"/>
      <c r="H95" s="154">
        <f>SUM(E95:G95)</f>
        <v>0</v>
      </c>
    </row>
    <row r="96" spans="1:8" ht="12.75">
      <c r="A96" s="11">
        <v>87</v>
      </c>
      <c r="B96" s="96">
        <v>2</v>
      </c>
      <c r="C96" s="14" t="s">
        <v>494</v>
      </c>
      <c r="D96" s="11" t="s">
        <v>376</v>
      </c>
      <c r="E96" s="154"/>
      <c r="F96" s="154"/>
      <c r="G96" s="155"/>
      <c r="H96" s="154">
        <f>SUM(E96:G96)</f>
        <v>0</v>
      </c>
    </row>
    <row r="97" spans="1:8" ht="12.75">
      <c r="A97" s="11">
        <v>88</v>
      </c>
      <c r="B97" s="98">
        <v>3</v>
      </c>
      <c r="C97" s="14" t="s">
        <v>495</v>
      </c>
      <c r="D97" s="11" t="s">
        <v>377</v>
      </c>
      <c r="E97" s="154"/>
      <c r="F97" s="154"/>
      <c r="G97" s="155"/>
      <c r="H97" s="154">
        <f>SUM(E97:G97)</f>
        <v>0</v>
      </c>
    </row>
    <row r="98" spans="1:8" ht="12.75">
      <c r="A98" s="11">
        <v>89</v>
      </c>
      <c r="B98" s="96">
        <v>4</v>
      </c>
      <c r="C98" s="14" t="s">
        <v>496</v>
      </c>
      <c r="D98" s="11" t="s">
        <v>378</v>
      </c>
      <c r="E98" s="154"/>
      <c r="F98" s="154"/>
      <c r="G98" s="155"/>
      <c r="H98" s="154">
        <f>SUM(E98:G98)</f>
        <v>0</v>
      </c>
    </row>
    <row r="99" spans="1:8" ht="12.75">
      <c r="A99" s="11">
        <v>90</v>
      </c>
      <c r="B99" s="96" t="s">
        <v>499</v>
      </c>
      <c r="C99" s="6" t="s">
        <v>497</v>
      </c>
      <c r="D99" s="11" t="s">
        <v>379</v>
      </c>
      <c r="E99" s="115">
        <f>SUM(E95:E98)</f>
        <v>0</v>
      </c>
      <c r="F99" s="115">
        <f>SUM(F95:F98)</f>
        <v>0</v>
      </c>
      <c r="G99" s="115">
        <f>SUM(G95:G98)</f>
        <v>0</v>
      </c>
      <c r="H99" s="115">
        <f>SUM(H95:H98)</f>
        <v>0</v>
      </c>
    </row>
    <row r="100" spans="1:8" ht="12.75">
      <c r="A100" s="11">
        <v>91</v>
      </c>
      <c r="B100" s="96">
        <v>1</v>
      </c>
      <c r="C100" s="56" t="s">
        <v>380</v>
      </c>
      <c r="D100" s="11" t="s">
        <v>381</v>
      </c>
      <c r="E100" s="154"/>
      <c r="F100" s="154"/>
      <c r="G100" s="155"/>
      <c r="H100" s="154"/>
    </row>
    <row r="101" spans="1:8" ht="12.75">
      <c r="A101" s="11">
        <v>92</v>
      </c>
      <c r="B101" s="96" t="s">
        <v>249</v>
      </c>
      <c r="C101" s="56" t="s">
        <v>411</v>
      </c>
      <c r="D101" s="11"/>
      <c r="E101" s="154">
        <v>41000000</v>
      </c>
      <c r="F101" s="154">
        <v>0</v>
      </c>
      <c r="G101" s="155"/>
      <c r="H101" s="154">
        <f>SUM(E101:G101)</f>
        <v>41000000</v>
      </c>
    </row>
    <row r="102" spans="1:8" ht="12.75">
      <c r="A102" s="11">
        <v>93</v>
      </c>
      <c r="B102" s="96" t="s">
        <v>251</v>
      </c>
      <c r="C102" s="99" t="s">
        <v>419</v>
      </c>
      <c r="D102" s="11"/>
      <c r="E102" s="154"/>
      <c r="F102" s="154"/>
      <c r="G102" s="156"/>
      <c r="H102" s="154">
        <f>SUM(E102:G102)</f>
        <v>0</v>
      </c>
    </row>
    <row r="103" spans="1:8" ht="12.75">
      <c r="A103" s="11">
        <v>94</v>
      </c>
      <c r="B103" s="42">
        <v>2</v>
      </c>
      <c r="C103" s="65" t="s">
        <v>382</v>
      </c>
      <c r="D103" s="11" t="s">
        <v>383</v>
      </c>
      <c r="E103" s="154"/>
      <c r="F103" s="154"/>
      <c r="G103" s="155"/>
      <c r="H103" s="154">
        <f>SUM(E103:G103)</f>
        <v>0</v>
      </c>
    </row>
    <row r="104" spans="1:8" ht="12.75">
      <c r="A104" s="11">
        <v>95</v>
      </c>
      <c r="B104" s="42" t="s">
        <v>384</v>
      </c>
      <c r="C104" s="66" t="s">
        <v>500</v>
      </c>
      <c r="D104" s="11" t="s">
        <v>385</v>
      </c>
      <c r="E104" s="115">
        <f>SUM(E101:E103)</f>
        <v>41000000</v>
      </c>
      <c r="F104" s="115">
        <f>SUM(F101:F103)</f>
        <v>0</v>
      </c>
      <c r="G104" s="115">
        <f>SUM(G101:G103)</f>
        <v>0</v>
      </c>
      <c r="H104" s="115">
        <f>SUM(H101:H103)</f>
        <v>41000000</v>
      </c>
    </row>
    <row r="105" spans="1:8" ht="12.75">
      <c r="A105" s="11">
        <v>96</v>
      </c>
      <c r="B105" s="96">
        <v>1</v>
      </c>
      <c r="C105" s="3" t="s">
        <v>386</v>
      </c>
      <c r="D105" s="11" t="s">
        <v>387</v>
      </c>
      <c r="E105" s="154"/>
      <c r="F105" s="154"/>
      <c r="G105" s="155"/>
      <c r="H105" s="154">
        <f aca="true" t="shared" si="3" ref="H105:H110">SUM(E105:G105)</f>
        <v>0</v>
      </c>
    </row>
    <row r="106" spans="1:8" ht="12.75">
      <c r="A106" s="11">
        <v>97</v>
      </c>
      <c r="B106" s="42">
        <v>2</v>
      </c>
      <c r="C106" s="65" t="s">
        <v>388</v>
      </c>
      <c r="D106" s="11" t="s">
        <v>389</v>
      </c>
      <c r="E106" s="154"/>
      <c r="F106" s="154"/>
      <c r="G106" s="155"/>
      <c r="H106" s="154">
        <f t="shared" si="3"/>
        <v>0</v>
      </c>
    </row>
    <row r="107" spans="1:8" ht="12.75">
      <c r="A107" s="11">
        <v>98</v>
      </c>
      <c r="B107" s="42">
        <v>3</v>
      </c>
      <c r="C107" s="65" t="s">
        <v>390</v>
      </c>
      <c r="D107" s="14" t="s">
        <v>391</v>
      </c>
      <c r="E107" s="115"/>
      <c r="F107" s="115"/>
      <c r="G107" s="156"/>
      <c r="H107" s="154">
        <f t="shared" si="3"/>
        <v>0</v>
      </c>
    </row>
    <row r="108" spans="1:8" ht="12.75">
      <c r="A108" s="11">
        <v>99</v>
      </c>
      <c r="B108" s="42">
        <v>4</v>
      </c>
      <c r="C108" s="1" t="s">
        <v>501</v>
      </c>
      <c r="D108" s="11" t="s">
        <v>392</v>
      </c>
      <c r="E108" s="154"/>
      <c r="F108" s="154"/>
      <c r="G108" s="155"/>
      <c r="H108" s="154">
        <f t="shared" si="3"/>
        <v>0</v>
      </c>
    </row>
    <row r="109" spans="1:8" ht="12.75">
      <c r="A109" s="11">
        <v>100</v>
      </c>
      <c r="B109" s="94">
        <v>5</v>
      </c>
      <c r="C109" s="67" t="s">
        <v>393</v>
      </c>
      <c r="D109" s="11" t="s">
        <v>394</v>
      </c>
      <c r="E109" s="154"/>
      <c r="F109" s="154"/>
      <c r="G109" s="155"/>
      <c r="H109" s="154">
        <f t="shared" si="3"/>
        <v>0</v>
      </c>
    </row>
    <row r="110" spans="1:8" ht="12.75">
      <c r="A110" s="11">
        <v>101</v>
      </c>
      <c r="B110" s="94">
        <v>6</v>
      </c>
      <c r="C110" s="1" t="s">
        <v>502</v>
      </c>
      <c r="D110" s="14" t="s">
        <v>503</v>
      </c>
      <c r="E110" s="154"/>
      <c r="F110" s="154"/>
      <c r="G110" s="155"/>
      <c r="H110" s="154">
        <f t="shared" si="3"/>
        <v>0</v>
      </c>
    </row>
    <row r="111" spans="1:8" ht="12.75">
      <c r="A111" s="11">
        <v>102</v>
      </c>
      <c r="B111" s="42" t="s">
        <v>427</v>
      </c>
      <c r="C111" s="66" t="s">
        <v>504</v>
      </c>
      <c r="D111" s="11" t="s">
        <v>395</v>
      </c>
      <c r="E111" s="115">
        <f>SUM(E105:E110)+E104+E99+E94</f>
        <v>41000000</v>
      </c>
      <c r="F111" s="115">
        <f>SUM(F105:F110)+F104+F99+F94</f>
        <v>0</v>
      </c>
      <c r="G111" s="115">
        <f>SUM(G105:G110)+G104+G99+G94</f>
        <v>0</v>
      </c>
      <c r="H111" s="115">
        <f>SUM(H105:H110)+H104+H99+H94</f>
        <v>41000000</v>
      </c>
    </row>
    <row r="112" spans="1:8" ht="12.75">
      <c r="A112" s="11">
        <v>103</v>
      </c>
      <c r="B112" s="94">
        <v>1</v>
      </c>
      <c r="C112" s="14" t="s">
        <v>505</v>
      </c>
      <c r="D112" s="11" t="s">
        <v>396</v>
      </c>
      <c r="E112" s="154"/>
      <c r="F112" s="154"/>
      <c r="G112" s="155"/>
      <c r="H112" s="154">
        <f>SUM(E112:G112)</f>
        <v>0</v>
      </c>
    </row>
    <row r="113" spans="1:8" ht="12.75">
      <c r="A113" s="11">
        <v>104</v>
      </c>
      <c r="B113" s="42">
        <v>2</v>
      </c>
      <c r="C113" s="11" t="s">
        <v>397</v>
      </c>
      <c r="D113" s="11" t="s">
        <v>398</v>
      </c>
      <c r="E113" s="154"/>
      <c r="F113" s="115"/>
      <c r="G113" s="155"/>
      <c r="H113" s="154">
        <f>SUM(E113:G113)</f>
        <v>0</v>
      </c>
    </row>
    <row r="114" spans="1:8" ht="12.75">
      <c r="A114" s="11">
        <v>105</v>
      </c>
      <c r="B114" s="96">
        <v>3</v>
      </c>
      <c r="C114" s="14" t="s">
        <v>399</v>
      </c>
      <c r="D114" s="11" t="s">
        <v>400</v>
      </c>
      <c r="E114" s="154"/>
      <c r="F114" s="154"/>
      <c r="G114" s="155"/>
      <c r="H114" s="154">
        <f>SUM(E114:G114)</f>
        <v>0</v>
      </c>
    </row>
    <row r="115" spans="1:8" ht="12.75">
      <c r="A115" s="11">
        <v>106</v>
      </c>
      <c r="B115" s="96">
        <v>4</v>
      </c>
      <c r="C115" s="14" t="s">
        <v>506</v>
      </c>
      <c r="D115" s="11" t="s">
        <v>401</v>
      </c>
      <c r="E115" s="154"/>
      <c r="F115" s="154"/>
      <c r="G115" s="155"/>
      <c r="H115" s="154">
        <f>SUM(E115:G115)</f>
        <v>0</v>
      </c>
    </row>
    <row r="116" spans="1:8" ht="12.75">
      <c r="A116" s="11">
        <v>107</v>
      </c>
      <c r="B116" s="96">
        <v>5</v>
      </c>
      <c r="C116" s="14" t="s">
        <v>507</v>
      </c>
      <c r="D116" s="14" t="s">
        <v>510</v>
      </c>
      <c r="E116" s="154"/>
      <c r="F116" s="154"/>
      <c r="G116" s="155"/>
      <c r="H116" s="154">
        <f>SUM(E116:G116)</f>
        <v>0</v>
      </c>
    </row>
    <row r="117" spans="1:8" ht="12.75">
      <c r="A117" s="11">
        <v>108</v>
      </c>
      <c r="B117" s="96" t="s">
        <v>508</v>
      </c>
      <c r="C117" s="66" t="s">
        <v>509</v>
      </c>
      <c r="D117" s="11" t="s">
        <v>402</v>
      </c>
      <c r="E117" s="115">
        <f>SUM(E112:E116)</f>
        <v>0</v>
      </c>
      <c r="F117" s="115">
        <f>SUM(F112:F116)</f>
        <v>0</v>
      </c>
      <c r="G117" s="115">
        <f>SUM(G112:G116)</f>
        <v>0</v>
      </c>
      <c r="H117" s="115">
        <f>SUM(H112:H116)</f>
        <v>0</v>
      </c>
    </row>
    <row r="118" spans="1:8" ht="12.75">
      <c r="A118" s="11">
        <v>109</v>
      </c>
      <c r="B118" s="96">
        <v>1</v>
      </c>
      <c r="C118" s="67" t="s">
        <v>403</v>
      </c>
      <c r="D118" s="11" t="s">
        <v>404</v>
      </c>
      <c r="E118" s="154"/>
      <c r="F118" s="154"/>
      <c r="G118" s="155"/>
      <c r="H118" s="154">
        <f>SUM(E118:G118)</f>
        <v>0</v>
      </c>
    </row>
    <row r="119" spans="1:8" ht="12.75">
      <c r="A119" s="11">
        <v>110</v>
      </c>
      <c r="B119" s="96">
        <v>2</v>
      </c>
      <c r="C119" s="1" t="s">
        <v>511</v>
      </c>
      <c r="D119" s="14" t="s">
        <v>512</v>
      </c>
      <c r="E119" s="154"/>
      <c r="F119" s="154"/>
      <c r="G119" s="155"/>
      <c r="H119" s="154">
        <f>SUM(E119:G119)</f>
        <v>0</v>
      </c>
    </row>
    <row r="120" spans="1:8" ht="12.75">
      <c r="A120" s="11">
        <v>111</v>
      </c>
      <c r="B120" s="96" t="s">
        <v>513</v>
      </c>
      <c r="C120" s="173" t="s">
        <v>405</v>
      </c>
      <c r="D120" s="11" t="s">
        <v>406</v>
      </c>
      <c r="E120" s="115">
        <f>E94+E99+E111+E117+E118+E119</f>
        <v>41000000</v>
      </c>
      <c r="F120" s="115">
        <f>F94+F99+F111+F117+F118+F119</f>
        <v>0</v>
      </c>
      <c r="G120" s="115">
        <f>G94+G99+G111+G117+G118+G119</f>
        <v>0</v>
      </c>
      <c r="H120" s="115">
        <f>H94+H99+H111+H117+H118+H119</f>
        <v>41000000</v>
      </c>
    </row>
    <row r="121" spans="1:8" ht="12.75">
      <c r="A121" s="11">
        <v>112</v>
      </c>
      <c r="B121" s="69" t="s">
        <v>407</v>
      </c>
      <c r="C121" s="12" t="s">
        <v>408</v>
      </c>
      <c r="D121" s="12"/>
      <c r="E121" s="115">
        <f>E90+E120</f>
        <v>89234461</v>
      </c>
      <c r="F121" s="115">
        <f>F90+F120</f>
        <v>15650000</v>
      </c>
      <c r="G121" s="115">
        <f>G90+G120</f>
        <v>108393000</v>
      </c>
      <c r="H121" s="115">
        <f>H90+H120</f>
        <v>213277461</v>
      </c>
    </row>
    <row r="122" spans="2:8" ht="12.75">
      <c r="B122" s="47"/>
      <c r="C122" s="3"/>
      <c r="D122" s="15"/>
      <c r="F122" s="180"/>
      <c r="G122" s="3"/>
      <c r="H122" s="3"/>
    </row>
    <row r="123" spans="2:8" ht="12.75">
      <c r="B123" s="47"/>
      <c r="C123" s="3"/>
      <c r="E123" s="3"/>
      <c r="F123" s="3"/>
      <c r="G123" s="3"/>
      <c r="H123" s="3"/>
    </row>
    <row r="124" spans="2:8" ht="12.75">
      <c r="B124" s="70"/>
      <c r="C124" s="3"/>
      <c r="E124" s="3"/>
      <c r="F124" s="3"/>
      <c r="G124" s="16"/>
      <c r="H124" s="3"/>
    </row>
    <row r="125" spans="2:8" ht="12.75">
      <c r="B125" s="47"/>
      <c r="C125" s="3"/>
      <c r="E125" s="3"/>
      <c r="F125" s="3"/>
      <c r="G125" s="3"/>
      <c r="H125" s="3"/>
    </row>
    <row r="126" spans="2:7" ht="12.75">
      <c r="B126" s="47"/>
      <c r="C126" s="3"/>
      <c r="E126" s="3"/>
      <c r="G126" s="3"/>
    </row>
    <row r="127" spans="2:7" ht="12.75">
      <c r="B127" s="47"/>
      <c r="C127" s="3"/>
      <c r="E127" s="3"/>
      <c r="G127" s="3"/>
    </row>
    <row r="128" spans="2:7" ht="15.75">
      <c r="B128" s="47"/>
      <c r="C128" s="19"/>
      <c r="E128" s="3"/>
      <c r="G128" s="16"/>
    </row>
    <row r="129" spans="2:7" ht="12.75">
      <c r="B129" s="47"/>
      <c r="C129" s="3"/>
      <c r="E129" s="3"/>
      <c r="G129" s="3"/>
    </row>
    <row r="130" spans="2:7" ht="12.75">
      <c r="B130" s="47"/>
      <c r="C130" s="3"/>
      <c r="E130" s="3"/>
      <c r="G130" s="3"/>
    </row>
    <row r="131" spans="2:7" ht="12.75">
      <c r="B131" s="47"/>
      <c r="C131" s="3"/>
      <c r="E131" s="3"/>
      <c r="G131" s="3"/>
    </row>
    <row r="132" spans="2:7" ht="12.75">
      <c r="B132" s="47"/>
      <c r="C132" s="3"/>
      <c r="E132" s="3"/>
      <c r="G132" s="3"/>
    </row>
    <row r="133" spans="2:7" ht="12.75">
      <c r="B133" s="47"/>
      <c r="C133" s="3"/>
      <c r="E133" s="3"/>
      <c r="G133" s="3"/>
    </row>
    <row r="134" spans="2:7" ht="12.75">
      <c r="B134" s="47"/>
      <c r="C134" s="3"/>
      <c r="E134" s="3"/>
      <c r="G134" s="3"/>
    </row>
    <row r="135" spans="2:7" ht="12.75">
      <c r="B135" s="47"/>
      <c r="C135" s="3"/>
      <c r="E135" s="3"/>
      <c r="G135" s="3"/>
    </row>
    <row r="136" spans="2:7" ht="12.75">
      <c r="B136" s="47"/>
      <c r="C136" s="3"/>
      <c r="E136" s="3"/>
      <c r="G136" s="3"/>
    </row>
    <row r="137" spans="2:7" ht="12.75">
      <c r="B137" s="70"/>
      <c r="C137" s="3"/>
      <c r="E137" s="3"/>
      <c r="G137" s="3"/>
    </row>
    <row r="138" spans="2:7" ht="12.75">
      <c r="B138" s="47"/>
      <c r="C138" s="3"/>
      <c r="E138" s="3"/>
      <c r="G138" s="16"/>
    </row>
    <row r="139" spans="2:7" ht="12.75">
      <c r="B139" s="47"/>
      <c r="C139" s="3"/>
      <c r="E139" s="3"/>
      <c r="G139" s="3"/>
    </row>
    <row r="140" spans="2:7" ht="12.75">
      <c r="B140" s="47"/>
      <c r="C140" s="3"/>
      <c r="E140" s="3"/>
      <c r="G140" s="16"/>
    </row>
    <row r="141" spans="2:7" ht="12.75">
      <c r="B141" s="4"/>
      <c r="C141" s="15"/>
      <c r="E141" s="3"/>
      <c r="G141" s="3"/>
    </row>
    <row r="142" spans="2:7" ht="12.75">
      <c r="B142" s="4"/>
      <c r="C142" s="15"/>
      <c r="E142" s="3"/>
      <c r="G142" s="3"/>
    </row>
    <row r="143" spans="2:7" ht="12.75">
      <c r="B143" s="4"/>
      <c r="C143" s="15"/>
      <c r="E143" s="3"/>
      <c r="G143" s="3"/>
    </row>
    <row r="144" spans="2:7" ht="12.75">
      <c r="B144" s="4"/>
      <c r="C144" s="15"/>
      <c r="E144" s="3"/>
      <c r="G144" s="3"/>
    </row>
    <row r="145" spans="2:7" ht="12.75">
      <c r="B145" s="4"/>
      <c r="C145" s="15"/>
      <c r="E145" s="3"/>
      <c r="G145" s="3"/>
    </row>
    <row r="146" spans="2:7" ht="12.75">
      <c r="B146" s="4"/>
      <c r="C146" s="15"/>
      <c r="E146" s="3"/>
      <c r="G146" s="3"/>
    </row>
    <row r="147" spans="2:7" ht="12.75">
      <c r="B147" s="4"/>
      <c r="C147" s="15"/>
      <c r="E147" s="3"/>
      <c r="G147" s="3"/>
    </row>
    <row r="148" spans="2:7" ht="12.75">
      <c r="B148" s="4"/>
      <c r="C148" s="15"/>
      <c r="E148" s="3"/>
      <c r="G148" s="3"/>
    </row>
    <row r="149" spans="2:7" ht="12.75">
      <c r="B149" s="4"/>
      <c r="C149" s="15"/>
      <c r="E149" s="3"/>
      <c r="G149" s="3"/>
    </row>
    <row r="150" spans="2:7" ht="12.75">
      <c r="B150" s="4"/>
      <c r="C150" s="15"/>
      <c r="E150" s="3"/>
      <c r="G150" s="3"/>
    </row>
    <row r="151" spans="2:7" ht="12.75">
      <c r="B151" s="4"/>
      <c r="C151" s="15"/>
      <c r="E151" s="3"/>
      <c r="G151" s="3"/>
    </row>
    <row r="152" spans="2:7" ht="12.75">
      <c r="B152" s="4"/>
      <c r="C152" s="15"/>
      <c r="E152" s="3"/>
      <c r="G152" s="3"/>
    </row>
    <row r="153" spans="2:7" ht="12.75">
      <c r="B153" s="4"/>
      <c r="C153" s="15"/>
      <c r="E153" s="3"/>
      <c r="G153" s="3"/>
    </row>
    <row r="154" spans="2:7" ht="12.75">
      <c r="B154" s="4"/>
      <c r="C154" s="15"/>
      <c r="E154" s="3"/>
      <c r="G154" s="3"/>
    </row>
    <row r="155" spans="2:7" ht="12.75">
      <c r="B155" s="4"/>
      <c r="C155" s="15"/>
      <c r="E155" s="3"/>
      <c r="G155" s="3"/>
    </row>
    <row r="156" spans="2:7" ht="12.75">
      <c r="B156" s="4"/>
      <c r="C156" s="15"/>
      <c r="E156" s="3"/>
      <c r="G156" s="3"/>
    </row>
    <row r="157" spans="2:7" ht="12.75">
      <c r="B157" s="4"/>
      <c r="C157" s="15"/>
      <c r="E157" s="3"/>
      <c r="G157" s="3"/>
    </row>
    <row r="158" spans="2:7" ht="12.75">
      <c r="B158" s="4"/>
      <c r="C158" s="15"/>
      <c r="E158" s="3"/>
      <c r="G158" s="3"/>
    </row>
    <row r="159" spans="2:7" ht="12.75">
      <c r="B159" s="4"/>
      <c r="C159" s="15"/>
      <c r="E159" s="3"/>
      <c r="G159" s="3"/>
    </row>
    <row r="160" spans="2:7" ht="12.75">
      <c r="B160" s="4"/>
      <c r="C160" s="15"/>
      <c r="E160" s="3"/>
      <c r="G160" s="3"/>
    </row>
    <row r="161" spans="2:7" ht="12.75">
      <c r="B161" s="4"/>
      <c r="C161" s="15"/>
      <c r="E161" s="3"/>
      <c r="G161" s="3"/>
    </row>
    <row r="162" spans="2:7" ht="12.75">
      <c r="B162" s="4"/>
      <c r="C162" s="15"/>
      <c r="E162" s="3"/>
      <c r="G162" s="3"/>
    </row>
    <row r="163" spans="2:7" ht="12.75">
      <c r="B163" s="4"/>
      <c r="C163" s="15"/>
      <c r="E163" s="3"/>
      <c r="G163" s="3"/>
    </row>
    <row r="164" spans="2:7" ht="12.75">
      <c r="B164" s="4"/>
      <c r="C164" s="15"/>
      <c r="E164" s="3"/>
      <c r="G164" s="3"/>
    </row>
    <row r="165" spans="2:7" ht="12.75">
      <c r="B165" s="4"/>
      <c r="C165" s="15"/>
      <c r="E165" s="3"/>
      <c r="G165" s="3"/>
    </row>
    <row r="166" spans="2:7" ht="12.75">
      <c r="B166" s="4"/>
      <c r="C166" s="15"/>
      <c r="E166" s="3"/>
      <c r="G166" s="3"/>
    </row>
    <row r="167" spans="2:7" ht="12.75">
      <c r="B167" s="4"/>
      <c r="C167" s="15"/>
      <c r="E167" s="3"/>
      <c r="G167" s="3"/>
    </row>
    <row r="168" spans="2:7" ht="12.75">
      <c r="B168" s="4"/>
      <c r="C168" s="15"/>
      <c r="E168" s="3"/>
      <c r="G168" s="3"/>
    </row>
    <row r="169" spans="2:7" ht="12.75">
      <c r="B169" s="4"/>
      <c r="C169" s="15"/>
      <c r="E169" s="3"/>
      <c r="G169" s="3"/>
    </row>
    <row r="170" spans="2:7" ht="12.75">
      <c r="B170" s="4"/>
      <c r="C170" s="15"/>
      <c r="E170" s="3"/>
      <c r="G170" s="3"/>
    </row>
  </sheetData>
  <sheetProtection/>
  <mergeCells count="2">
    <mergeCell ref="A2:H2"/>
    <mergeCell ref="A1:H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43">
      <selection activeCell="E20" sqref="E20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3.421875" style="1" customWidth="1"/>
    <col min="4" max="4" width="12.7109375" style="1" customWidth="1"/>
    <col min="5" max="5" width="12.421875" style="1" customWidth="1"/>
    <col min="6" max="6" width="12.57421875" style="1" customWidth="1"/>
    <col min="7" max="7" width="11.7109375" style="0" customWidth="1"/>
    <col min="8" max="8" width="10.8515625" style="0" customWidth="1"/>
    <col min="9" max="9" width="10.57421875" style="0" customWidth="1"/>
    <col min="10" max="10" width="10.8515625" style="0" customWidth="1"/>
    <col min="11" max="11" width="12.57421875" style="0" customWidth="1"/>
    <col min="12" max="12" width="11.140625" style="0" bestFit="1" customWidth="1"/>
  </cols>
  <sheetData>
    <row r="1" ht="12.75">
      <c r="B1" s="1" t="s">
        <v>671</v>
      </c>
    </row>
    <row r="3" ht="12.75">
      <c r="B3" s="1" t="s">
        <v>571</v>
      </c>
    </row>
    <row r="4" spans="2:11" ht="12.75">
      <c r="B4" s="6" t="s">
        <v>213</v>
      </c>
      <c r="E4" s="3"/>
      <c r="F4" s="3"/>
      <c r="G4" s="15"/>
      <c r="H4" s="15"/>
      <c r="I4" s="15"/>
      <c r="J4" s="15"/>
      <c r="K4" s="15"/>
    </row>
    <row r="5" spans="2:11" ht="12.75">
      <c r="B5" s="6"/>
      <c r="C5" s="113" t="s">
        <v>430</v>
      </c>
      <c r="E5" s="3"/>
      <c r="F5" s="3"/>
      <c r="G5" s="15"/>
      <c r="H5" s="15"/>
      <c r="I5" s="15"/>
      <c r="J5" s="15"/>
      <c r="K5" s="15"/>
    </row>
    <row r="6" spans="2:11" ht="12.75">
      <c r="B6" s="6" t="s">
        <v>115</v>
      </c>
      <c r="C6" s="1" t="s">
        <v>116</v>
      </c>
      <c r="D6" s="1" t="s">
        <v>122</v>
      </c>
      <c r="E6" s="3" t="s">
        <v>123</v>
      </c>
      <c r="F6" s="181" t="s">
        <v>198</v>
      </c>
      <c r="G6" s="17"/>
      <c r="H6" s="15"/>
      <c r="I6" s="15"/>
      <c r="J6" s="15"/>
      <c r="K6" s="15"/>
    </row>
    <row r="7" spans="1:11" ht="12.75">
      <c r="A7" s="14"/>
      <c r="B7" s="12" t="s">
        <v>2</v>
      </c>
      <c r="C7" s="56" t="s">
        <v>200</v>
      </c>
      <c r="D7" s="67"/>
      <c r="E7" s="169"/>
      <c r="F7" s="45" t="s">
        <v>199</v>
      </c>
      <c r="G7" s="102"/>
      <c r="H7" s="15"/>
      <c r="I7" s="16"/>
      <c r="J7" s="15"/>
      <c r="K7" s="15"/>
    </row>
    <row r="8" spans="1:11" ht="12.75">
      <c r="A8" s="14"/>
      <c r="B8" s="12"/>
      <c r="C8" s="182" t="s">
        <v>193</v>
      </c>
      <c r="D8" s="182" t="s">
        <v>195</v>
      </c>
      <c r="E8" s="182" t="s">
        <v>194</v>
      </c>
      <c r="F8" s="45"/>
      <c r="G8" s="103"/>
      <c r="H8" s="15"/>
      <c r="I8" s="16"/>
      <c r="J8" s="15"/>
      <c r="K8" s="15"/>
    </row>
    <row r="9" spans="1:11" ht="12.75">
      <c r="A9" s="14">
        <v>1</v>
      </c>
      <c r="B9" s="24" t="s">
        <v>197</v>
      </c>
      <c r="C9" s="162"/>
      <c r="D9" s="163"/>
      <c r="E9" s="164"/>
      <c r="F9" s="165"/>
      <c r="G9" s="104"/>
      <c r="H9" s="15"/>
      <c r="I9" s="16"/>
      <c r="J9" s="15"/>
      <c r="K9" s="15"/>
    </row>
    <row r="10" spans="1:11" ht="12.75">
      <c r="A10" s="14">
        <v>2</v>
      </c>
      <c r="B10" s="24" t="s">
        <v>201</v>
      </c>
      <c r="C10" s="162"/>
      <c r="D10" s="163"/>
      <c r="E10" s="164"/>
      <c r="F10" s="165"/>
      <c r="G10" s="104"/>
      <c r="H10" s="15"/>
      <c r="I10" s="16"/>
      <c r="J10" s="15"/>
      <c r="K10" s="15"/>
    </row>
    <row r="11" spans="1:11" ht="12.75">
      <c r="A11" s="14">
        <v>3</v>
      </c>
      <c r="B11" s="11" t="s">
        <v>202</v>
      </c>
      <c r="C11" s="163">
        <v>28195799</v>
      </c>
      <c r="D11" s="163"/>
      <c r="E11" s="163">
        <v>67031711</v>
      </c>
      <c r="F11" s="165">
        <f>SUM(C11:E11)</f>
        <v>95227510</v>
      </c>
      <c r="G11" s="102"/>
      <c r="H11" s="15"/>
      <c r="I11" s="15"/>
      <c r="J11" s="15"/>
      <c r="K11" s="15"/>
    </row>
    <row r="12" spans="1:11" ht="12.75">
      <c r="A12" s="14">
        <v>4</v>
      </c>
      <c r="B12" s="14" t="s">
        <v>203</v>
      </c>
      <c r="C12" s="163">
        <v>4859495</v>
      </c>
      <c r="D12" s="163"/>
      <c r="E12" s="163">
        <v>15101707</v>
      </c>
      <c r="F12" s="165">
        <f>SUM(C12:E12)</f>
        <v>19961202</v>
      </c>
      <c r="G12" s="100"/>
      <c r="H12" s="15"/>
      <c r="I12" s="3"/>
      <c r="J12" s="15"/>
      <c r="K12" s="15"/>
    </row>
    <row r="13" spans="1:11" ht="12.75">
      <c r="A13" s="14">
        <v>5</v>
      </c>
      <c r="B13" s="14" t="s">
        <v>204</v>
      </c>
      <c r="C13" s="163">
        <v>25288418</v>
      </c>
      <c r="D13" s="163"/>
      <c r="E13" s="163">
        <v>19902582</v>
      </c>
      <c r="F13" s="165">
        <f>SUM(C13:E13)</f>
        <v>45191000</v>
      </c>
      <c r="G13" s="100"/>
      <c r="H13" s="15"/>
      <c r="I13" s="64"/>
      <c r="J13" s="64"/>
      <c r="K13" s="64"/>
    </row>
    <row r="14" spans="1:11" ht="12.75">
      <c r="A14" s="14">
        <v>6</v>
      </c>
      <c r="B14" s="14" t="s">
        <v>205</v>
      </c>
      <c r="C14" s="163">
        <v>5746730</v>
      </c>
      <c r="D14" s="163"/>
      <c r="E14" s="163"/>
      <c r="F14" s="165">
        <f>SUM(C14:E14)</f>
        <v>5746730</v>
      </c>
      <c r="G14" s="100"/>
      <c r="H14" s="13"/>
      <c r="I14" s="3"/>
      <c r="J14" s="15"/>
      <c r="K14" s="15"/>
    </row>
    <row r="15" spans="1:11" ht="12.75">
      <c r="A15" s="14">
        <v>7</v>
      </c>
      <c r="B15" s="14" t="s">
        <v>206</v>
      </c>
      <c r="C15" s="163">
        <v>6578396</v>
      </c>
      <c r="D15" s="163">
        <v>1650000</v>
      </c>
      <c r="E15" s="163"/>
      <c r="F15" s="165">
        <f>SUM(C15:E15)</f>
        <v>8228396</v>
      </c>
      <c r="G15" s="100"/>
      <c r="H15" s="13"/>
      <c r="I15" s="13"/>
      <c r="J15" s="15"/>
      <c r="K15" s="15"/>
    </row>
    <row r="16" spans="1:11" ht="12.75">
      <c r="A16" s="14">
        <v>8</v>
      </c>
      <c r="B16" s="14" t="s">
        <v>196</v>
      </c>
      <c r="C16" s="163">
        <f>SUM(C11:C15)</f>
        <v>70668838</v>
      </c>
      <c r="D16" s="163">
        <f>SUM(D11:D15)</f>
        <v>1650000</v>
      </c>
      <c r="E16" s="163">
        <f>SUM(E11:E15)</f>
        <v>102036000</v>
      </c>
      <c r="F16" s="165">
        <f>SUM(F11:F15)</f>
        <v>174354838</v>
      </c>
      <c r="G16" s="105"/>
      <c r="H16" s="15"/>
      <c r="I16" s="3"/>
      <c r="J16" s="15"/>
      <c r="K16" s="15"/>
    </row>
    <row r="17" spans="1:11" ht="12.75">
      <c r="A17" s="14"/>
      <c r="B17" s="14"/>
      <c r="C17" s="163"/>
      <c r="D17" s="163"/>
      <c r="E17" s="163"/>
      <c r="F17" s="165"/>
      <c r="G17" s="105"/>
      <c r="H17" s="15"/>
      <c r="I17" s="3"/>
      <c r="J17" s="15"/>
      <c r="K17" s="15"/>
    </row>
    <row r="18" spans="1:11" ht="12.75">
      <c r="A18" s="68">
        <v>9</v>
      </c>
      <c r="B18" s="12" t="s">
        <v>207</v>
      </c>
      <c r="C18" s="163"/>
      <c r="D18" s="163"/>
      <c r="E18" s="162"/>
      <c r="F18" s="165"/>
      <c r="G18" s="105"/>
      <c r="H18" s="15"/>
      <c r="I18" s="16"/>
      <c r="J18" s="15"/>
      <c r="K18" s="15"/>
    </row>
    <row r="19" spans="1:11" ht="12.75">
      <c r="A19" s="68">
        <v>10</v>
      </c>
      <c r="B19" s="12" t="s">
        <v>201</v>
      </c>
      <c r="C19" s="163"/>
      <c r="D19" s="163"/>
      <c r="E19" s="162"/>
      <c r="F19" s="165"/>
      <c r="G19" s="105"/>
      <c r="H19" s="15"/>
      <c r="I19" s="16"/>
      <c r="J19" s="15"/>
      <c r="K19" s="15"/>
    </row>
    <row r="20" spans="1:11" ht="12.75">
      <c r="A20" s="14">
        <v>11</v>
      </c>
      <c r="B20" s="14" t="s">
        <v>542</v>
      </c>
      <c r="C20" s="163">
        <v>13571682</v>
      </c>
      <c r="D20" s="163">
        <v>4900000</v>
      </c>
      <c r="E20" s="163">
        <v>4257000</v>
      </c>
      <c r="F20" s="165">
        <f>SUM(C20:E20)</f>
        <v>22728682</v>
      </c>
      <c r="G20" s="105"/>
      <c r="H20" s="15"/>
      <c r="I20" s="3"/>
      <c r="J20" s="15"/>
      <c r="K20" s="15"/>
    </row>
    <row r="21" spans="1:11" ht="12.75">
      <c r="A21" s="14">
        <v>12</v>
      </c>
      <c r="B21" s="14" t="s">
        <v>208</v>
      </c>
      <c r="C21" s="163">
        <v>1648378</v>
      </c>
      <c r="D21" s="163">
        <v>5450000</v>
      </c>
      <c r="E21" s="163"/>
      <c r="F21" s="165">
        <f>SUM(C21:E21)</f>
        <v>7098378</v>
      </c>
      <c r="G21" s="105"/>
      <c r="H21" s="15"/>
      <c r="I21" s="3"/>
      <c r="J21" s="15"/>
      <c r="K21" s="15"/>
    </row>
    <row r="22" spans="1:11" ht="12.75">
      <c r="A22" s="14">
        <v>13</v>
      </c>
      <c r="B22" s="14" t="s">
        <v>209</v>
      </c>
      <c r="C22" s="163"/>
      <c r="D22" s="163"/>
      <c r="E22" s="163"/>
      <c r="F22" s="165">
        <f>SUM(C22:E22)</f>
        <v>0</v>
      </c>
      <c r="G22" s="103"/>
      <c r="H22" s="15"/>
      <c r="I22" s="3"/>
      <c r="J22" s="15"/>
      <c r="K22" s="15"/>
    </row>
    <row r="23" spans="1:11" ht="12.75">
      <c r="A23" s="14">
        <v>14</v>
      </c>
      <c r="B23" s="14" t="s">
        <v>210</v>
      </c>
      <c r="C23" s="163"/>
      <c r="D23" s="163"/>
      <c r="E23" s="163"/>
      <c r="F23" s="165">
        <f>SUM(C23:E23)</f>
        <v>0</v>
      </c>
      <c r="G23" s="103"/>
      <c r="H23" s="15"/>
      <c r="I23" s="3"/>
      <c r="J23" s="15"/>
      <c r="K23" s="15"/>
    </row>
    <row r="24" spans="1:11" ht="12.75">
      <c r="A24" s="14">
        <v>15</v>
      </c>
      <c r="B24" s="14" t="s">
        <v>211</v>
      </c>
      <c r="C24" s="163"/>
      <c r="D24" s="163"/>
      <c r="E24" s="163"/>
      <c r="F24" s="165">
        <f>SUM(C24:E24)</f>
        <v>0</v>
      </c>
      <c r="G24" s="103"/>
      <c r="H24" s="15"/>
      <c r="I24" s="3"/>
      <c r="J24" s="15"/>
      <c r="K24" s="15"/>
    </row>
    <row r="25" spans="1:11" ht="12.75">
      <c r="A25" s="14">
        <v>16</v>
      </c>
      <c r="B25" s="14" t="s">
        <v>135</v>
      </c>
      <c r="C25" s="163">
        <f>SUM(C20:C24)</f>
        <v>15220060</v>
      </c>
      <c r="D25" s="163">
        <f>SUM(D20:D24)</f>
        <v>10350000</v>
      </c>
      <c r="E25" s="163">
        <f>SUM(E20:E24)</f>
        <v>4257000</v>
      </c>
      <c r="F25" s="165">
        <f>SUM(F20:F24)</f>
        <v>29827060</v>
      </c>
      <c r="G25" s="103"/>
      <c r="H25" s="15"/>
      <c r="I25" s="3"/>
      <c r="J25" s="15"/>
      <c r="K25" s="15"/>
    </row>
    <row r="26" spans="1:11" ht="12.75">
      <c r="A26" s="14"/>
      <c r="B26" s="11"/>
      <c r="C26" s="163"/>
      <c r="D26" s="163"/>
      <c r="E26" s="162"/>
      <c r="F26" s="165"/>
      <c r="G26" s="103"/>
      <c r="H26" s="15"/>
      <c r="I26" s="15"/>
      <c r="J26" s="15"/>
      <c r="K26" s="15"/>
    </row>
    <row r="27" spans="1:11" ht="12.75">
      <c r="A27" s="174">
        <v>17</v>
      </c>
      <c r="B27" s="12" t="s">
        <v>212</v>
      </c>
      <c r="C27" s="163"/>
      <c r="D27" s="163"/>
      <c r="E27" s="162"/>
      <c r="F27" s="165"/>
      <c r="G27" s="103"/>
      <c r="H27" s="15"/>
      <c r="I27" s="16"/>
      <c r="J27" s="15"/>
      <c r="K27" s="15"/>
    </row>
    <row r="28" spans="1:11" ht="12.75">
      <c r="A28" s="46">
        <v>18</v>
      </c>
      <c r="B28" s="46" t="s">
        <v>136</v>
      </c>
      <c r="C28" s="167">
        <v>1768894</v>
      </c>
      <c r="D28" s="163"/>
      <c r="E28" s="163">
        <v>2100000</v>
      </c>
      <c r="F28" s="165">
        <f>SUM(C28:E28)</f>
        <v>3868894</v>
      </c>
      <c r="G28" s="104"/>
      <c r="H28" s="15"/>
      <c r="I28" s="3"/>
      <c r="J28" s="15"/>
      <c r="K28" s="15"/>
    </row>
    <row r="29" spans="1:11" ht="12.75">
      <c r="A29" s="14">
        <v>19</v>
      </c>
      <c r="B29" s="23" t="s">
        <v>137</v>
      </c>
      <c r="C29" s="163"/>
      <c r="D29" s="163"/>
      <c r="E29" s="162"/>
      <c r="F29" s="165">
        <f>SUM(F30:F31)</f>
        <v>0</v>
      </c>
      <c r="G29" s="103"/>
      <c r="H29" s="15"/>
      <c r="I29" s="17"/>
      <c r="J29" s="15"/>
      <c r="K29" s="15"/>
    </row>
    <row r="30" spans="1:11" ht="12.75">
      <c r="A30" s="14">
        <v>20</v>
      </c>
      <c r="B30" s="23" t="s">
        <v>138</v>
      </c>
      <c r="C30" s="163"/>
      <c r="D30" s="163"/>
      <c r="E30" s="162"/>
      <c r="F30" s="165">
        <f>SUM(C30:E30)</f>
        <v>0</v>
      </c>
      <c r="G30" s="103"/>
      <c r="H30" s="15"/>
      <c r="I30" s="17"/>
      <c r="J30" s="15"/>
      <c r="K30" s="15"/>
    </row>
    <row r="31" spans="1:11" ht="12.75">
      <c r="A31" s="14">
        <v>21</v>
      </c>
      <c r="B31" s="23" t="s">
        <v>139</v>
      </c>
      <c r="C31" s="163"/>
      <c r="D31" s="163"/>
      <c r="E31" s="162"/>
      <c r="F31" s="165">
        <f>SUM(C31:E31)</f>
        <v>0</v>
      </c>
      <c r="G31" s="103"/>
      <c r="H31" s="15"/>
      <c r="I31" s="17"/>
      <c r="J31" s="15"/>
      <c r="K31" s="15"/>
    </row>
    <row r="32" spans="1:11" ht="12.75">
      <c r="A32" s="14">
        <v>22</v>
      </c>
      <c r="B32" s="23" t="s">
        <v>135</v>
      </c>
      <c r="C32" s="163">
        <f>SUM(C28:C30)</f>
        <v>1768894</v>
      </c>
      <c r="D32" s="163">
        <f>SUM(D28:D30)</f>
        <v>0</v>
      </c>
      <c r="E32" s="163">
        <f>SUM(E28:E30)</f>
        <v>2100000</v>
      </c>
      <c r="F32" s="165">
        <f>SUM(F28:F31)</f>
        <v>3868894</v>
      </c>
      <c r="G32" s="103"/>
      <c r="H32" s="15"/>
      <c r="I32" s="17"/>
      <c r="J32" s="15"/>
      <c r="K32" s="15"/>
    </row>
    <row r="33" spans="1:11" ht="12.75">
      <c r="A33" s="14"/>
      <c r="B33" s="22"/>
      <c r="C33" s="162"/>
      <c r="D33" s="162"/>
      <c r="E33" s="162"/>
      <c r="F33" s="168"/>
      <c r="G33" s="104"/>
      <c r="H33" s="16"/>
      <c r="I33" s="18"/>
      <c r="J33" s="16"/>
      <c r="K33" s="15"/>
    </row>
    <row r="34" spans="1:11" ht="12.75">
      <c r="A34" s="68">
        <v>23</v>
      </c>
      <c r="B34" s="16" t="s">
        <v>140</v>
      </c>
      <c r="C34" s="163"/>
      <c r="D34" s="162"/>
      <c r="E34" s="162"/>
      <c r="F34" s="183"/>
      <c r="G34" s="103"/>
      <c r="H34" s="15"/>
      <c r="I34" s="18"/>
      <c r="J34" s="15"/>
      <c r="K34" s="15"/>
    </row>
    <row r="35" spans="1:11" ht="12.75">
      <c r="A35" s="14">
        <v>24</v>
      </c>
      <c r="B35" s="68" t="s">
        <v>548</v>
      </c>
      <c r="C35" s="163">
        <v>5226669</v>
      </c>
      <c r="D35" s="163">
        <v>0</v>
      </c>
      <c r="E35" s="162">
        <v>0</v>
      </c>
      <c r="F35" s="183">
        <f>SUM(C35:E35)</f>
        <v>5226669</v>
      </c>
      <c r="G35" s="103"/>
      <c r="H35" s="15"/>
      <c r="I35" s="17"/>
      <c r="J35" s="15"/>
      <c r="K35" s="15"/>
    </row>
    <row r="36" spans="1:11" ht="12.75">
      <c r="A36" s="14">
        <v>25</v>
      </c>
      <c r="B36" s="12" t="s">
        <v>104</v>
      </c>
      <c r="C36" s="162">
        <f>C16+C25+C32+C35</f>
        <v>92884461</v>
      </c>
      <c r="D36" s="162">
        <f>D16+D25+D32</f>
        <v>12000000</v>
      </c>
      <c r="E36" s="162">
        <f>E16+E25+E32</f>
        <v>108393000</v>
      </c>
      <c r="F36" s="162">
        <f>F16+F25+F32+F35</f>
        <v>213277461</v>
      </c>
      <c r="G36" s="103"/>
      <c r="H36" s="15"/>
      <c r="I36" s="15"/>
      <c r="J36" s="15"/>
      <c r="K36" s="15"/>
    </row>
    <row r="43" spans="1:12" ht="12.75">
      <c r="A43" s="3"/>
      <c r="B43" t="s">
        <v>115</v>
      </c>
      <c r="C43" s="1" t="s">
        <v>116</v>
      </c>
      <c r="D43" s="1" t="s">
        <v>170</v>
      </c>
      <c r="E43" s="1" t="s">
        <v>125</v>
      </c>
      <c r="F43" s="1" t="s">
        <v>171</v>
      </c>
      <c r="G43" t="s">
        <v>172</v>
      </c>
      <c r="H43" t="s">
        <v>173</v>
      </c>
      <c r="I43" t="s">
        <v>174</v>
      </c>
      <c r="J43" t="s">
        <v>175</v>
      </c>
      <c r="K43" t="s">
        <v>176</v>
      </c>
      <c r="L43" t="s">
        <v>177</v>
      </c>
    </row>
    <row r="44" spans="1:12" ht="12.75">
      <c r="A44" s="14">
        <v>26</v>
      </c>
      <c r="B44" s="41" t="s">
        <v>143</v>
      </c>
      <c r="C44" s="14"/>
      <c r="D44" s="14"/>
      <c r="E44" s="14"/>
      <c r="F44" s="14"/>
      <c r="G44" s="11"/>
      <c r="H44" s="11"/>
      <c r="I44" s="11"/>
      <c r="J44" s="11"/>
      <c r="K44" s="11"/>
      <c r="L44" s="11"/>
    </row>
    <row r="45" spans="1:12" ht="25.5">
      <c r="A45" s="14">
        <v>27</v>
      </c>
      <c r="B45" s="40" t="s">
        <v>96</v>
      </c>
      <c r="C45" s="14" t="s">
        <v>97</v>
      </c>
      <c r="D45" s="14" t="s">
        <v>98</v>
      </c>
      <c r="E45" s="14" t="s">
        <v>99</v>
      </c>
      <c r="F45" s="14" t="s">
        <v>100</v>
      </c>
      <c r="G45" s="11" t="s">
        <v>101</v>
      </c>
      <c r="H45" s="11" t="s">
        <v>141</v>
      </c>
      <c r="I45" s="11" t="s">
        <v>22</v>
      </c>
      <c r="J45" s="178" t="s">
        <v>539</v>
      </c>
      <c r="K45" s="11" t="s">
        <v>95</v>
      </c>
      <c r="L45" s="11" t="s">
        <v>102</v>
      </c>
    </row>
    <row r="46" spans="1:12" ht="12.75">
      <c r="A46" s="14">
        <v>28</v>
      </c>
      <c r="B46" s="41" t="s">
        <v>142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</row>
    <row r="47" spans="1:12" ht="12.75">
      <c r="A47" s="14">
        <v>29</v>
      </c>
      <c r="B47" s="169" t="s">
        <v>521</v>
      </c>
      <c r="C47" s="163">
        <v>7631894</v>
      </c>
      <c r="D47" s="163">
        <v>1873226</v>
      </c>
      <c r="E47" s="163">
        <v>2837100</v>
      </c>
      <c r="F47" s="163"/>
      <c r="G47" s="163">
        <v>470000</v>
      </c>
      <c r="H47" s="163">
        <v>6920000</v>
      </c>
      <c r="I47" s="163"/>
      <c r="J47" s="163"/>
      <c r="K47" s="163"/>
      <c r="L47" s="163">
        <f>SUM(C47:K47)</f>
        <v>19732220</v>
      </c>
    </row>
    <row r="48" spans="1:12" ht="12.75">
      <c r="A48" s="14">
        <v>30</v>
      </c>
      <c r="B48" s="169" t="s">
        <v>456</v>
      </c>
      <c r="C48" s="163">
        <v>382400</v>
      </c>
      <c r="D48" s="163">
        <v>84130</v>
      </c>
      <c r="E48" s="163">
        <v>857250</v>
      </c>
      <c r="F48" s="163"/>
      <c r="G48" s="163"/>
      <c r="H48" s="163">
        <v>600000</v>
      </c>
      <c r="I48" s="163"/>
      <c r="J48" s="163"/>
      <c r="K48" s="163"/>
      <c r="L48" s="163">
        <f aca="true" t="shared" si="0" ref="L48:L67">SUM(C48:K48)</f>
        <v>1923780</v>
      </c>
    </row>
    <row r="49" spans="1:12" ht="12.75">
      <c r="A49" s="14">
        <v>31</v>
      </c>
      <c r="B49" s="169" t="s">
        <v>524</v>
      </c>
      <c r="C49" s="163"/>
      <c r="D49" s="163"/>
      <c r="E49" s="163"/>
      <c r="F49" s="163"/>
      <c r="G49" s="163"/>
      <c r="H49" s="163"/>
      <c r="I49" s="163"/>
      <c r="J49" s="163"/>
      <c r="K49" s="163"/>
      <c r="L49" s="163">
        <f t="shared" si="0"/>
        <v>0</v>
      </c>
    </row>
    <row r="50" spans="1:12" ht="12.75">
      <c r="A50" s="14">
        <v>32</v>
      </c>
      <c r="B50" s="169" t="s">
        <v>454</v>
      </c>
      <c r="C50" s="163"/>
      <c r="D50" s="163"/>
      <c r="E50" s="163"/>
      <c r="F50" s="163"/>
      <c r="G50" s="163"/>
      <c r="H50" s="163"/>
      <c r="I50" s="163"/>
      <c r="J50" s="163"/>
      <c r="K50" s="163"/>
      <c r="L50" s="163">
        <f t="shared" si="0"/>
        <v>0</v>
      </c>
    </row>
    <row r="51" spans="1:12" ht="12.75">
      <c r="A51" s="14">
        <v>33</v>
      </c>
      <c r="B51" s="169" t="s">
        <v>523</v>
      </c>
      <c r="C51" s="163"/>
      <c r="D51" s="163"/>
      <c r="E51" s="163"/>
      <c r="F51" s="163"/>
      <c r="G51" s="163"/>
      <c r="H51" s="163"/>
      <c r="I51" s="163"/>
      <c r="J51" s="163"/>
      <c r="K51" s="163"/>
      <c r="L51" s="163">
        <f t="shared" si="0"/>
        <v>0</v>
      </c>
    </row>
    <row r="52" spans="1:12" ht="12.75">
      <c r="A52" s="14">
        <v>34</v>
      </c>
      <c r="B52" s="169" t="s">
        <v>420</v>
      </c>
      <c r="C52" s="163">
        <v>14934705</v>
      </c>
      <c r="D52" s="163">
        <v>1689089</v>
      </c>
      <c r="E52" s="163">
        <v>3434308</v>
      </c>
      <c r="F52" s="163"/>
      <c r="G52" s="163"/>
      <c r="H52" s="163">
        <v>935482</v>
      </c>
      <c r="I52" s="163"/>
      <c r="J52" s="163"/>
      <c r="K52" s="163"/>
      <c r="L52" s="163">
        <f t="shared" si="0"/>
        <v>20993584</v>
      </c>
    </row>
    <row r="53" spans="1:12" ht="12.75">
      <c r="A53" s="14">
        <v>35</v>
      </c>
      <c r="B53" s="169" t="s">
        <v>522</v>
      </c>
      <c r="C53" s="163"/>
      <c r="D53" s="163"/>
      <c r="E53" s="163">
        <v>2475230</v>
      </c>
      <c r="F53" s="163"/>
      <c r="G53" s="163"/>
      <c r="H53" s="163"/>
      <c r="I53" s="163"/>
      <c r="J53" s="163"/>
      <c r="K53" s="163"/>
      <c r="L53" s="163">
        <f t="shared" si="0"/>
        <v>2475230</v>
      </c>
    </row>
    <row r="54" spans="1:12" ht="12.75">
      <c r="A54" s="14">
        <v>36</v>
      </c>
      <c r="B54" s="169" t="s">
        <v>525</v>
      </c>
      <c r="C54" s="163"/>
      <c r="D54" s="163"/>
      <c r="E54" s="163"/>
      <c r="F54" s="163"/>
      <c r="G54" s="163"/>
      <c r="H54" s="163">
        <v>3750000</v>
      </c>
      <c r="I54" s="163"/>
      <c r="J54" s="163"/>
      <c r="K54" s="163"/>
      <c r="L54" s="163">
        <f t="shared" si="0"/>
        <v>3750000</v>
      </c>
    </row>
    <row r="55" spans="1:12" ht="12.75">
      <c r="A55" s="14">
        <v>37</v>
      </c>
      <c r="B55" s="169" t="s">
        <v>459</v>
      </c>
      <c r="C55" s="163"/>
      <c r="D55" s="163"/>
      <c r="E55" s="163">
        <v>1920240</v>
      </c>
      <c r="F55" s="163"/>
      <c r="G55" s="163"/>
      <c r="H55" s="163">
        <v>1300000</v>
      </c>
      <c r="I55" s="163"/>
      <c r="J55" s="163"/>
      <c r="K55" s="163"/>
      <c r="L55" s="163">
        <f t="shared" si="0"/>
        <v>3220240</v>
      </c>
    </row>
    <row r="56" spans="1:12" ht="12.75">
      <c r="A56" s="14">
        <v>38</v>
      </c>
      <c r="B56" s="169" t="s">
        <v>520</v>
      </c>
      <c r="C56" s="163">
        <v>516000</v>
      </c>
      <c r="D56" s="163">
        <v>113520</v>
      </c>
      <c r="E56" s="163">
        <v>6102350</v>
      </c>
      <c r="F56" s="163"/>
      <c r="G56" s="163"/>
      <c r="H56" s="163">
        <v>3330200</v>
      </c>
      <c r="I56" s="163">
        <v>4000000</v>
      </c>
      <c r="J56" s="163"/>
      <c r="K56" s="163">
        <v>1768894</v>
      </c>
      <c r="L56" s="163">
        <f t="shared" si="0"/>
        <v>15830964</v>
      </c>
    </row>
    <row r="57" spans="1:12" ht="12.75">
      <c r="A57" s="14">
        <v>39</v>
      </c>
      <c r="B57" s="169" t="s">
        <v>519</v>
      </c>
      <c r="C57" s="163"/>
      <c r="D57" s="163">
        <v>11000</v>
      </c>
      <c r="E57" s="163">
        <v>989000</v>
      </c>
      <c r="F57" s="163"/>
      <c r="G57" s="163"/>
      <c r="H57" s="163">
        <v>1000000</v>
      </c>
      <c r="I57" s="163"/>
      <c r="J57" s="163"/>
      <c r="K57" s="163"/>
      <c r="L57" s="163">
        <f t="shared" si="0"/>
        <v>2000000</v>
      </c>
    </row>
    <row r="58" spans="1:12" ht="12.75">
      <c r="A58" s="14">
        <v>40</v>
      </c>
      <c r="B58" s="174" t="s">
        <v>554</v>
      </c>
      <c r="C58" s="163">
        <v>2596900</v>
      </c>
      <c r="D58" s="163">
        <v>594079</v>
      </c>
      <c r="E58" s="163">
        <v>620000</v>
      </c>
      <c r="F58" s="163"/>
      <c r="G58" s="163"/>
      <c r="H58" s="163">
        <v>100000</v>
      </c>
      <c r="I58" s="163"/>
      <c r="J58" s="163"/>
      <c r="K58" s="163"/>
      <c r="L58" s="163">
        <f t="shared" si="0"/>
        <v>3910979</v>
      </c>
    </row>
    <row r="59" spans="1:12" ht="12.75">
      <c r="A59" s="14">
        <v>41</v>
      </c>
      <c r="B59" s="175" t="s">
        <v>526</v>
      </c>
      <c r="C59" s="163"/>
      <c r="D59" s="163"/>
      <c r="E59" s="163">
        <v>800100</v>
      </c>
      <c r="F59" s="163"/>
      <c r="G59" s="163"/>
      <c r="H59" s="163"/>
      <c r="I59" s="163"/>
      <c r="J59" s="163"/>
      <c r="K59" s="163"/>
      <c r="L59" s="163">
        <f t="shared" si="0"/>
        <v>800100</v>
      </c>
    </row>
    <row r="60" spans="1:12" ht="12.75">
      <c r="A60" s="14">
        <v>42</v>
      </c>
      <c r="B60" s="169" t="s">
        <v>460</v>
      </c>
      <c r="C60" s="163">
        <v>192000</v>
      </c>
      <c r="D60" s="163">
        <v>42240</v>
      </c>
      <c r="E60" s="163">
        <v>1126490</v>
      </c>
      <c r="F60" s="163"/>
      <c r="G60" s="163"/>
      <c r="H60" s="163"/>
      <c r="I60" s="163"/>
      <c r="J60" s="163"/>
      <c r="K60" s="163"/>
      <c r="L60" s="163">
        <f t="shared" si="0"/>
        <v>1360730</v>
      </c>
    </row>
    <row r="61" spans="1:12" ht="12.75">
      <c r="A61" s="14">
        <v>43</v>
      </c>
      <c r="B61" s="169" t="s">
        <v>455</v>
      </c>
      <c r="C61" s="163">
        <v>1941900</v>
      </c>
      <c r="D61" s="163">
        <v>452211</v>
      </c>
      <c r="E61" s="163">
        <v>3625000</v>
      </c>
      <c r="F61" s="163"/>
      <c r="G61" s="163"/>
      <c r="H61" s="163">
        <v>536000</v>
      </c>
      <c r="I61" s="163"/>
      <c r="J61" s="163"/>
      <c r="K61" s="163"/>
      <c r="L61" s="163">
        <f t="shared" si="0"/>
        <v>6555111</v>
      </c>
    </row>
    <row r="62" spans="1:12" ht="12.75">
      <c r="A62" s="14">
        <v>44</v>
      </c>
      <c r="B62" s="169" t="s">
        <v>538</v>
      </c>
      <c r="C62" s="163"/>
      <c r="D62" s="163"/>
      <c r="E62" s="163"/>
      <c r="F62" s="163"/>
      <c r="G62" s="163">
        <v>1652000</v>
      </c>
      <c r="H62" s="163"/>
      <c r="I62" s="163"/>
      <c r="J62" s="163"/>
      <c r="K62" s="163"/>
      <c r="L62" s="163">
        <f t="shared" si="0"/>
        <v>1652000</v>
      </c>
    </row>
    <row r="63" spans="1:12" ht="12.75">
      <c r="A63" s="14">
        <v>45</v>
      </c>
      <c r="B63" s="169" t="s">
        <v>541</v>
      </c>
      <c r="C63" s="163"/>
      <c r="D63" s="163"/>
      <c r="E63" s="163">
        <v>501350</v>
      </c>
      <c r="F63" s="163"/>
      <c r="G63" s="163">
        <v>4399375</v>
      </c>
      <c r="H63" s="163"/>
      <c r="I63" s="163">
        <v>3098378</v>
      </c>
      <c r="J63" s="163"/>
      <c r="K63" s="163"/>
      <c r="L63" s="163">
        <f t="shared" si="0"/>
        <v>7999103</v>
      </c>
    </row>
    <row r="64" spans="1:12" ht="12.75">
      <c r="A64" s="14">
        <v>46</v>
      </c>
      <c r="B64" s="169" t="s">
        <v>537</v>
      </c>
      <c r="C64" s="163"/>
      <c r="D64" s="163"/>
      <c r="E64" s="163"/>
      <c r="F64" s="163">
        <v>506730</v>
      </c>
      <c r="G64" s="163"/>
      <c r="H64" s="163"/>
      <c r="I64" s="163"/>
      <c r="J64" s="163"/>
      <c r="K64" s="163"/>
      <c r="L64" s="163">
        <f t="shared" si="0"/>
        <v>506730</v>
      </c>
    </row>
    <row r="65" spans="1:12" ht="12.75">
      <c r="A65" s="14">
        <v>47</v>
      </c>
      <c r="B65" s="169" t="s">
        <v>517</v>
      </c>
      <c r="C65" s="163"/>
      <c r="D65" s="163"/>
      <c r="E65" s="163"/>
      <c r="F65" s="163"/>
      <c r="G65" s="163">
        <v>1522021</v>
      </c>
      <c r="H65" s="163"/>
      <c r="I65" s="163"/>
      <c r="J65" s="163"/>
      <c r="K65" s="163"/>
      <c r="L65" s="163">
        <f t="shared" si="0"/>
        <v>1522021</v>
      </c>
    </row>
    <row r="66" spans="1:12" ht="12.75">
      <c r="A66" s="14">
        <v>48</v>
      </c>
      <c r="B66" s="169" t="s">
        <v>529</v>
      </c>
      <c r="C66" s="163"/>
      <c r="D66" s="163"/>
      <c r="E66" s="163"/>
      <c r="F66" s="163"/>
      <c r="G66" s="163">
        <v>185000</v>
      </c>
      <c r="H66" s="163"/>
      <c r="I66" s="163"/>
      <c r="J66" s="163"/>
      <c r="K66" s="163"/>
      <c r="L66" s="163">
        <f t="shared" si="0"/>
        <v>185000</v>
      </c>
    </row>
    <row r="67" spans="1:12" ht="12.75">
      <c r="A67" s="14">
        <v>49</v>
      </c>
      <c r="B67" s="169" t="s">
        <v>518</v>
      </c>
      <c r="C67" s="163"/>
      <c r="D67" s="163"/>
      <c r="E67" s="163"/>
      <c r="F67" s="163">
        <v>5240000</v>
      </c>
      <c r="G67" s="163"/>
      <c r="H67" s="163"/>
      <c r="I67" s="163"/>
      <c r="J67" s="163"/>
      <c r="K67" s="163"/>
      <c r="L67" s="163">
        <f t="shared" si="0"/>
        <v>5240000</v>
      </c>
    </row>
    <row r="68" spans="1:12" ht="12.75">
      <c r="A68" s="14">
        <v>50</v>
      </c>
      <c r="B68" s="11" t="s">
        <v>540</v>
      </c>
      <c r="C68" s="163"/>
      <c r="D68" s="163"/>
      <c r="E68" s="163"/>
      <c r="F68" s="163"/>
      <c r="G68" s="163"/>
      <c r="H68" s="163"/>
      <c r="I68" s="163"/>
      <c r="J68" s="163">
        <v>5226669</v>
      </c>
      <c r="K68" s="163"/>
      <c r="L68" s="163">
        <f>SUM(C68:K68)</f>
        <v>5226669</v>
      </c>
    </row>
    <row r="69" spans="1:12" ht="12" customHeight="1">
      <c r="A69" s="14">
        <v>51</v>
      </c>
      <c r="B69" s="12" t="s">
        <v>562</v>
      </c>
      <c r="C69" s="162">
        <f aca="true" t="shared" si="1" ref="C69:L69">SUM(C47:C68)</f>
        <v>28195799</v>
      </c>
      <c r="D69" s="162">
        <f t="shared" si="1"/>
        <v>4859495</v>
      </c>
      <c r="E69" s="162">
        <f t="shared" si="1"/>
        <v>25288418</v>
      </c>
      <c r="F69" s="162">
        <f t="shared" si="1"/>
        <v>5746730</v>
      </c>
      <c r="G69" s="170">
        <f t="shared" si="1"/>
        <v>8228396</v>
      </c>
      <c r="H69" s="170">
        <f t="shared" si="1"/>
        <v>18471682</v>
      </c>
      <c r="I69" s="170">
        <f t="shared" si="1"/>
        <v>7098378</v>
      </c>
      <c r="J69" s="170">
        <f t="shared" si="1"/>
        <v>5226669</v>
      </c>
      <c r="K69" s="170">
        <f t="shared" si="1"/>
        <v>1768894</v>
      </c>
      <c r="L69" s="170">
        <f t="shared" si="1"/>
        <v>104884461</v>
      </c>
    </row>
    <row r="70" spans="1:12" ht="12.75">
      <c r="A70" s="14">
        <v>52</v>
      </c>
      <c r="B70" s="12" t="s">
        <v>561</v>
      </c>
      <c r="C70" s="187"/>
      <c r="D70" s="187"/>
      <c r="E70" s="187"/>
      <c r="F70" s="187"/>
      <c r="G70" s="187"/>
      <c r="H70" s="187"/>
      <c r="I70" s="187"/>
      <c r="J70" s="187"/>
      <c r="K70" s="187"/>
      <c r="L70" s="187"/>
    </row>
    <row r="71" spans="1:12" ht="12.75">
      <c r="A71" s="14">
        <v>53</v>
      </c>
      <c r="B71" s="11" t="s">
        <v>557</v>
      </c>
      <c r="C71" s="187">
        <v>67031711</v>
      </c>
      <c r="D71" s="187">
        <v>15101707</v>
      </c>
      <c r="E71" s="187">
        <v>19902582</v>
      </c>
      <c r="F71" s="187"/>
      <c r="G71" s="187"/>
      <c r="H71" s="187">
        <v>4257000</v>
      </c>
      <c r="I71" s="187"/>
      <c r="J71" s="187"/>
      <c r="K71" s="187">
        <v>2100000</v>
      </c>
      <c r="L71" s="187">
        <f>SUM(C71:K71)</f>
        <v>108393000</v>
      </c>
    </row>
    <row r="72" spans="1:12" ht="12.75">
      <c r="A72" s="14">
        <v>54</v>
      </c>
      <c r="B72" s="188" t="s">
        <v>560</v>
      </c>
      <c r="C72" s="189">
        <f>C69+C71</f>
        <v>95227510</v>
      </c>
      <c r="D72" s="189">
        <f aca="true" t="shared" si="2" ref="D72:L72">D69+D71</f>
        <v>19961202</v>
      </c>
      <c r="E72" s="189">
        <f t="shared" si="2"/>
        <v>45191000</v>
      </c>
      <c r="F72" s="189">
        <f t="shared" si="2"/>
        <v>5746730</v>
      </c>
      <c r="G72" s="189">
        <f t="shared" si="2"/>
        <v>8228396</v>
      </c>
      <c r="H72" s="189">
        <f t="shared" si="2"/>
        <v>22728682</v>
      </c>
      <c r="I72" s="189">
        <f t="shared" si="2"/>
        <v>7098378</v>
      </c>
      <c r="J72" s="189">
        <f t="shared" si="2"/>
        <v>5226669</v>
      </c>
      <c r="K72" s="189">
        <f t="shared" si="2"/>
        <v>3868894</v>
      </c>
      <c r="L72" s="189">
        <f t="shared" si="2"/>
        <v>213277461</v>
      </c>
    </row>
    <row r="73" spans="2:10" ht="12.75">
      <c r="B73" s="15"/>
      <c r="C73" s="3"/>
      <c r="D73" s="3"/>
      <c r="E73" s="3"/>
      <c r="F73" s="3"/>
      <c r="G73" s="15"/>
      <c r="H73" s="15"/>
      <c r="I73" s="15"/>
      <c r="J73" s="15"/>
    </row>
  </sheetData>
  <sheetProtection/>
  <printOptions/>
  <pageMargins left="0.75" right="0.75" top="1" bottom="1" header="0.5" footer="0.5"/>
  <pageSetup horizontalDpi="600" verticalDpi="600" orientation="landscape" paperSize="9" scale="76" r:id="rId1"/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25" sqref="C25"/>
    </sheetView>
  </sheetViews>
  <sheetFormatPr defaultColWidth="9.140625" defaultRowHeight="12.75"/>
  <cols>
    <col min="2" max="2" width="58.140625" style="0" bestFit="1" customWidth="1"/>
    <col min="3" max="3" width="13.00390625" style="0" customWidth="1"/>
  </cols>
  <sheetData>
    <row r="1" ht="12.75">
      <c r="B1" s="1" t="s">
        <v>672</v>
      </c>
    </row>
    <row r="3" ht="12.75">
      <c r="B3" s="1" t="s">
        <v>571</v>
      </c>
    </row>
    <row r="4" ht="12.75">
      <c r="C4" s="113" t="s">
        <v>430</v>
      </c>
    </row>
    <row r="5" spans="1:3" ht="12.75">
      <c r="A5" s="11"/>
      <c r="B5" s="12" t="s">
        <v>232</v>
      </c>
      <c r="C5" s="11"/>
    </row>
    <row r="6" spans="1:3" ht="12.75">
      <c r="A6" s="11" t="s">
        <v>115</v>
      </c>
      <c r="B6" s="14" t="s">
        <v>116</v>
      </c>
      <c r="C6" s="14" t="s">
        <v>124</v>
      </c>
    </row>
    <row r="7" spans="1:3" ht="12.75">
      <c r="A7" s="11" t="s">
        <v>412</v>
      </c>
      <c r="B7" s="11" t="s">
        <v>2</v>
      </c>
      <c r="C7" s="14" t="s">
        <v>433</v>
      </c>
    </row>
    <row r="8" spans="1:3" ht="12.75">
      <c r="A8" s="11"/>
      <c r="B8" s="11"/>
      <c r="C8" s="11"/>
    </row>
    <row r="9" spans="1:3" ht="25.5">
      <c r="A9" s="11">
        <v>1</v>
      </c>
      <c r="B9" s="178" t="s">
        <v>514</v>
      </c>
      <c r="C9" s="114">
        <v>4340000</v>
      </c>
    </row>
    <row r="10" spans="1:3" ht="12.75">
      <c r="A10" s="11">
        <v>2</v>
      </c>
      <c r="B10" s="14" t="s">
        <v>691</v>
      </c>
      <c r="C10" s="114">
        <v>506730</v>
      </c>
    </row>
    <row r="11" spans="1:3" ht="12.75">
      <c r="A11" s="11">
        <v>3</v>
      </c>
      <c r="B11" s="14" t="s">
        <v>693</v>
      </c>
      <c r="C11" s="114">
        <v>900000</v>
      </c>
    </row>
    <row r="12" spans="1:3" ht="12.75">
      <c r="A12" s="11">
        <v>4</v>
      </c>
      <c r="B12" s="14" t="s">
        <v>73</v>
      </c>
      <c r="C12" s="115">
        <f>SUM(C9:C11)</f>
        <v>5746730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94">
      <selection activeCell="K98" sqref="K98"/>
    </sheetView>
  </sheetViews>
  <sheetFormatPr defaultColWidth="9.140625" defaultRowHeight="12.75"/>
  <cols>
    <col min="1" max="1" width="7.140625" style="0" customWidth="1"/>
    <col min="2" max="2" width="7.00390625" style="0" customWidth="1"/>
    <col min="3" max="3" width="55.421875" style="0" customWidth="1"/>
    <col min="4" max="5" width="9.140625" style="0" hidden="1" customWidth="1"/>
    <col min="6" max="6" width="9.8515625" style="0" customWidth="1"/>
    <col min="7" max="7" width="11.7109375" style="0" customWidth="1"/>
    <col min="8" max="8" width="11.140625" style="0" customWidth="1"/>
    <col min="9" max="9" width="11.8515625" style="0" customWidth="1"/>
    <col min="10" max="10" width="13.140625" style="0" customWidth="1"/>
    <col min="11" max="11" width="17.140625" style="0" customWidth="1"/>
  </cols>
  <sheetData>
    <row r="1" ht="19.5" customHeight="1">
      <c r="C1" s="1" t="s">
        <v>673</v>
      </c>
    </row>
    <row r="2" ht="19.5" customHeight="1">
      <c r="C2" s="6" t="s">
        <v>573</v>
      </c>
    </row>
    <row r="3" ht="19.5" customHeight="1">
      <c r="C3" s="5"/>
    </row>
    <row r="4" spans="1:9" ht="25.5" customHeight="1">
      <c r="A4" s="11" t="s">
        <v>574</v>
      </c>
      <c r="B4" s="190" t="s">
        <v>575</v>
      </c>
      <c r="C4" s="191" t="s">
        <v>576</v>
      </c>
      <c r="D4" s="192" t="s">
        <v>237</v>
      </c>
      <c r="E4" s="192" t="s">
        <v>238</v>
      </c>
      <c r="F4" s="193" t="s">
        <v>243</v>
      </c>
      <c r="G4" s="193" t="s">
        <v>244</v>
      </c>
      <c r="H4" s="194" t="s">
        <v>245</v>
      </c>
      <c r="I4" s="195" t="s">
        <v>246</v>
      </c>
    </row>
    <row r="5" spans="1:15" ht="19.5" customHeight="1">
      <c r="A5" s="232">
        <v>1</v>
      </c>
      <c r="B5" s="196">
        <v>1</v>
      </c>
      <c r="C5" s="197" t="s">
        <v>247</v>
      </c>
      <c r="D5" s="198" t="s">
        <v>241</v>
      </c>
      <c r="E5" s="193" t="s">
        <v>242</v>
      </c>
      <c r="F5" s="187"/>
      <c r="G5" s="187"/>
      <c r="H5" s="187"/>
      <c r="I5" s="187"/>
      <c r="J5" s="1"/>
      <c r="K5" s="1"/>
      <c r="L5" s="1"/>
      <c r="M5" s="1"/>
      <c r="N5" s="1"/>
      <c r="O5" s="1"/>
    </row>
    <row r="6" spans="1:15" ht="25.5">
      <c r="A6" s="232">
        <v>2</v>
      </c>
      <c r="B6" s="196">
        <v>2</v>
      </c>
      <c r="C6" s="231" t="s">
        <v>259</v>
      </c>
      <c r="D6" s="198"/>
      <c r="E6" s="193"/>
      <c r="F6" s="187"/>
      <c r="G6" s="187"/>
      <c r="H6" s="233"/>
      <c r="I6" s="187"/>
      <c r="J6" s="1"/>
      <c r="K6" s="1"/>
      <c r="L6" s="1"/>
      <c r="M6" s="1"/>
      <c r="N6" s="1"/>
      <c r="O6" s="1"/>
    </row>
    <row r="7" spans="1:15" ht="26.25" customHeight="1">
      <c r="A7" s="232">
        <v>3</v>
      </c>
      <c r="B7" s="196">
        <v>3</v>
      </c>
      <c r="C7" s="231" t="s">
        <v>577</v>
      </c>
      <c r="D7" s="199" t="s">
        <v>259</v>
      </c>
      <c r="E7" s="200" t="s">
        <v>260</v>
      </c>
      <c r="F7" s="201"/>
      <c r="G7" s="201"/>
      <c r="H7" s="202"/>
      <c r="I7" s="201"/>
      <c r="J7" s="1"/>
      <c r="K7" s="1"/>
      <c r="L7" s="1"/>
      <c r="M7" s="1"/>
      <c r="N7" s="1"/>
      <c r="O7" s="1"/>
    </row>
    <row r="8" spans="1:15" ht="15" customHeight="1">
      <c r="A8" s="232">
        <v>4</v>
      </c>
      <c r="B8" s="196">
        <v>4</v>
      </c>
      <c r="C8" s="178" t="s">
        <v>262</v>
      </c>
      <c r="D8" s="199" t="s">
        <v>578</v>
      </c>
      <c r="E8" s="200" t="s">
        <v>261</v>
      </c>
      <c r="F8" s="201"/>
      <c r="G8" s="201"/>
      <c r="H8" s="202"/>
      <c r="I8" s="201"/>
      <c r="J8" s="1"/>
      <c r="K8" s="1"/>
      <c r="L8" s="1"/>
      <c r="M8" s="1"/>
      <c r="N8" s="1"/>
      <c r="O8" s="1"/>
    </row>
    <row r="9" spans="1:15" ht="19.5" customHeight="1">
      <c r="A9" s="232">
        <v>5</v>
      </c>
      <c r="B9" s="196">
        <v>5</v>
      </c>
      <c r="C9" s="199" t="s">
        <v>579</v>
      </c>
      <c r="D9" s="199" t="s">
        <v>262</v>
      </c>
      <c r="E9" s="200" t="s">
        <v>263</v>
      </c>
      <c r="F9" s="201"/>
      <c r="G9" s="201"/>
      <c r="H9" s="202"/>
      <c r="I9" s="201"/>
      <c r="J9" s="1"/>
      <c r="K9" s="1"/>
      <c r="L9" s="1"/>
      <c r="M9" s="1"/>
      <c r="N9" s="1"/>
      <c r="O9" s="1"/>
    </row>
    <row r="10" spans="1:15" ht="19.5" customHeight="1">
      <c r="A10" s="232">
        <v>6</v>
      </c>
      <c r="B10" s="196">
        <v>6</v>
      </c>
      <c r="C10" s="199" t="s">
        <v>580</v>
      </c>
      <c r="D10" s="199" t="s">
        <v>579</v>
      </c>
      <c r="E10" s="200" t="s">
        <v>264</v>
      </c>
      <c r="F10" s="201"/>
      <c r="G10" s="201"/>
      <c r="H10" s="202"/>
      <c r="I10" s="203"/>
      <c r="J10" s="1"/>
      <c r="K10" s="1"/>
      <c r="L10" s="1"/>
      <c r="M10" s="1"/>
      <c r="N10" s="1"/>
      <c r="O10" s="1"/>
    </row>
    <row r="11" spans="1:15" ht="19.5" customHeight="1">
      <c r="A11" s="232">
        <v>7</v>
      </c>
      <c r="B11" s="204" t="s">
        <v>83</v>
      </c>
      <c r="C11" s="205" t="s">
        <v>266</v>
      </c>
      <c r="D11" s="199" t="s">
        <v>580</v>
      </c>
      <c r="E11" s="200" t="s">
        <v>265</v>
      </c>
      <c r="F11" s="201">
        <f>SUM(F5:F10)</f>
        <v>0</v>
      </c>
      <c r="G11" s="201">
        <f>SUM(G5:G10)</f>
        <v>0</v>
      </c>
      <c r="H11" s="201">
        <f>SUM(H5:H10)</f>
        <v>0</v>
      </c>
      <c r="I11" s="201">
        <f>SUM(I5:I10)</f>
        <v>0</v>
      </c>
      <c r="J11" s="1"/>
      <c r="K11" s="1"/>
      <c r="L11" s="1"/>
      <c r="M11" s="1"/>
      <c r="N11" s="1"/>
      <c r="O11" s="1"/>
    </row>
    <row r="12" spans="1:15" ht="19.5" customHeight="1">
      <c r="A12" s="232">
        <v>8</v>
      </c>
      <c r="B12" s="196">
        <v>1</v>
      </c>
      <c r="C12" s="199" t="s">
        <v>268</v>
      </c>
      <c r="D12" s="205" t="s">
        <v>266</v>
      </c>
      <c r="E12" s="206" t="s">
        <v>267</v>
      </c>
      <c r="F12" s="207"/>
      <c r="G12" s="207"/>
      <c r="H12" s="208"/>
      <c r="I12" s="201"/>
      <c r="J12" s="1"/>
      <c r="K12" s="1"/>
      <c r="L12" s="1"/>
      <c r="M12" s="1"/>
      <c r="N12" s="1"/>
      <c r="O12" s="1"/>
    </row>
    <row r="13" spans="1:15" ht="23.25" customHeight="1">
      <c r="A13" s="232">
        <v>9</v>
      </c>
      <c r="B13" s="196">
        <v>2</v>
      </c>
      <c r="C13" s="199" t="s">
        <v>270</v>
      </c>
      <c r="D13" s="199" t="s">
        <v>268</v>
      </c>
      <c r="E13" s="200" t="s">
        <v>269</v>
      </c>
      <c r="F13" s="201"/>
      <c r="G13" s="201"/>
      <c r="H13" s="202"/>
      <c r="I13" s="201"/>
      <c r="J13" s="1"/>
      <c r="K13" s="1"/>
      <c r="L13" s="1"/>
      <c r="M13" s="1"/>
      <c r="N13" s="1"/>
      <c r="O13" s="1"/>
    </row>
    <row r="14" spans="1:15" ht="24" customHeight="1">
      <c r="A14" s="232">
        <v>10</v>
      </c>
      <c r="B14" s="196">
        <v>3</v>
      </c>
      <c r="C14" s="199" t="s">
        <v>272</v>
      </c>
      <c r="D14" s="199" t="s">
        <v>270</v>
      </c>
      <c r="E14" s="200" t="s">
        <v>271</v>
      </c>
      <c r="F14" s="201"/>
      <c r="G14" s="201"/>
      <c r="H14" s="202"/>
      <c r="I14" s="201"/>
      <c r="J14" s="1"/>
      <c r="K14" s="1"/>
      <c r="L14" s="1"/>
      <c r="M14" s="1"/>
      <c r="N14" s="1"/>
      <c r="O14" s="1"/>
    </row>
    <row r="15" spans="1:9" ht="30.75" customHeight="1">
      <c r="A15" s="232">
        <v>11</v>
      </c>
      <c r="B15" s="196">
        <v>4</v>
      </c>
      <c r="C15" s="199" t="s">
        <v>274</v>
      </c>
      <c r="D15" s="199" t="s">
        <v>272</v>
      </c>
      <c r="E15" s="200" t="s">
        <v>273</v>
      </c>
      <c r="F15" s="201"/>
      <c r="G15" s="201"/>
      <c r="H15" s="202"/>
      <c r="I15" s="201"/>
    </row>
    <row r="16" spans="1:9" ht="27.75" customHeight="1">
      <c r="A16" s="232">
        <v>12</v>
      </c>
      <c r="B16" s="196">
        <v>5</v>
      </c>
      <c r="C16" s="199" t="s">
        <v>276</v>
      </c>
      <c r="D16" s="199" t="s">
        <v>274</v>
      </c>
      <c r="E16" s="200" t="s">
        <v>275</v>
      </c>
      <c r="F16" s="201"/>
      <c r="G16" s="201"/>
      <c r="H16" s="202"/>
      <c r="I16" s="201"/>
    </row>
    <row r="17" spans="1:9" ht="25.5" customHeight="1">
      <c r="A17" s="232">
        <v>13</v>
      </c>
      <c r="B17" s="204" t="s">
        <v>278</v>
      </c>
      <c r="C17" s="205" t="s">
        <v>466</v>
      </c>
      <c r="D17" s="209" t="s">
        <v>582</v>
      </c>
      <c r="E17" s="200"/>
      <c r="F17" s="201">
        <f>SUM(F12:F16)</f>
        <v>0</v>
      </c>
      <c r="G17" s="201">
        <f>SUM(G12:G16)</f>
        <v>0</v>
      </c>
      <c r="H17" s="201">
        <f>SUM(H12:H16)</f>
        <v>0</v>
      </c>
      <c r="I17" s="201">
        <f>SUM(I12:I16)</f>
        <v>0</v>
      </c>
    </row>
    <row r="18" spans="1:9" ht="19.5" customHeight="1">
      <c r="A18" s="232">
        <v>14</v>
      </c>
      <c r="B18" s="196">
        <v>1</v>
      </c>
      <c r="C18" s="199" t="s">
        <v>280</v>
      </c>
      <c r="D18" s="205" t="s">
        <v>581</v>
      </c>
      <c r="E18" s="206" t="s">
        <v>279</v>
      </c>
      <c r="F18" s="207"/>
      <c r="G18" s="207"/>
      <c r="H18" s="208"/>
      <c r="I18" s="201"/>
    </row>
    <row r="19" spans="1:9" ht="24" customHeight="1">
      <c r="A19" s="232">
        <v>15</v>
      </c>
      <c r="B19" s="196">
        <v>2</v>
      </c>
      <c r="C19" s="199" t="s">
        <v>282</v>
      </c>
      <c r="D19" s="199" t="s">
        <v>280</v>
      </c>
      <c r="E19" s="200" t="s">
        <v>281</v>
      </c>
      <c r="F19" s="201"/>
      <c r="G19" s="201"/>
      <c r="H19" s="202"/>
      <c r="I19" s="201"/>
    </row>
    <row r="20" spans="1:9" ht="27" customHeight="1">
      <c r="A20" s="232">
        <v>16</v>
      </c>
      <c r="B20" s="196">
        <v>3</v>
      </c>
      <c r="C20" s="199" t="s">
        <v>284</v>
      </c>
      <c r="D20" s="199" t="s">
        <v>282</v>
      </c>
      <c r="E20" s="200" t="s">
        <v>283</v>
      </c>
      <c r="F20" s="201"/>
      <c r="G20" s="201"/>
      <c r="H20" s="202"/>
      <c r="I20" s="201"/>
    </row>
    <row r="21" spans="1:9" ht="24" customHeight="1">
      <c r="A21" s="232">
        <v>17</v>
      </c>
      <c r="B21" s="196">
        <v>4</v>
      </c>
      <c r="C21" s="199" t="s">
        <v>286</v>
      </c>
      <c r="D21" s="199" t="s">
        <v>284</v>
      </c>
      <c r="E21" s="200" t="s">
        <v>285</v>
      </c>
      <c r="F21" s="201"/>
      <c r="G21" s="201"/>
      <c r="H21" s="202"/>
      <c r="I21" s="201"/>
    </row>
    <row r="22" spans="1:9" ht="21.75" customHeight="1">
      <c r="A22" s="232">
        <v>18</v>
      </c>
      <c r="B22" s="196">
        <v>5</v>
      </c>
      <c r="C22" s="199" t="s">
        <v>288</v>
      </c>
      <c r="D22" s="199" t="s">
        <v>286</v>
      </c>
      <c r="E22" s="200" t="s">
        <v>287</v>
      </c>
      <c r="F22" s="201"/>
      <c r="G22" s="201"/>
      <c r="H22" s="202"/>
      <c r="I22" s="201"/>
    </row>
    <row r="23" spans="1:9" ht="25.5" customHeight="1">
      <c r="A23" s="232">
        <v>19</v>
      </c>
      <c r="B23" s="204" t="s">
        <v>467</v>
      </c>
      <c r="C23" s="205" t="s">
        <v>290</v>
      </c>
      <c r="D23" s="209" t="s">
        <v>583</v>
      </c>
      <c r="E23" s="200"/>
      <c r="F23" s="201">
        <f>SUM(F18:F22)</f>
        <v>0</v>
      </c>
      <c r="G23" s="201">
        <f>SUM(G18:G22)</f>
        <v>0</v>
      </c>
      <c r="H23" s="201">
        <f>SUM(H18:H22)</f>
        <v>0</v>
      </c>
      <c r="I23" s="201">
        <f>SUM(I18:I22)</f>
        <v>0</v>
      </c>
    </row>
    <row r="24" spans="1:9" ht="19.5" customHeight="1">
      <c r="A24" s="232">
        <v>20</v>
      </c>
      <c r="B24" s="196">
        <v>1</v>
      </c>
      <c r="C24" s="199" t="s">
        <v>292</v>
      </c>
      <c r="D24" s="205" t="s">
        <v>290</v>
      </c>
      <c r="E24" s="206" t="s">
        <v>291</v>
      </c>
      <c r="F24" s="207"/>
      <c r="G24" s="207"/>
      <c r="H24" s="208"/>
      <c r="I24" s="201"/>
    </row>
    <row r="25" spans="1:9" ht="19.5" customHeight="1">
      <c r="A25" s="232">
        <v>21</v>
      </c>
      <c r="B25" s="196">
        <v>2</v>
      </c>
      <c r="C25" s="199" t="s">
        <v>294</v>
      </c>
      <c r="D25" s="199" t="s">
        <v>292</v>
      </c>
      <c r="E25" s="200" t="s">
        <v>293</v>
      </c>
      <c r="F25" s="201"/>
      <c r="G25" s="201"/>
      <c r="H25" s="202"/>
      <c r="I25" s="201"/>
    </row>
    <row r="26" spans="1:13" ht="19.5" customHeight="1">
      <c r="A26" s="232">
        <v>22</v>
      </c>
      <c r="B26" s="204" t="s">
        <v>296</v>
      </c>
      <c r="C26" s="205" t="s">
        <v>469</v>
      </c>
      <c r="D26" s="199" t="s">
        <v>294</v>
      </c>
      <c r="E26" s="200" t="s">
        <v>295</v>
      </c>
      <c r="F26" s="201">
        <f>SUM(F24:F25)</f>
        <v>0</v>
      </c>
      <c r="G26" s="201">
        <f>SUM(G24:G25)</f>
        <v>0</v>
      </c>
      <c r="H26" s="201">
        <f>SUM(H24:H25)</f>
        <v>0</v>
      </c>
      <c r="I26" s="201">
        <f>SUM(I24:I25)</f>
        <v>0</v>
      </c>
      <c r="M26" s="1"/>
    </row>
    <row r="27" spans="1:13" ht="19.5" customHeight="1">
      <c r="A27" s="232">
        <v>23</v>
      </c>
      <c r="B27" s="196">
        <v>1</v>
      </c>
      <c r="C27" s="199" t="s">
        <v>298</v>
      </c>
      <c r="D27" s="205" t="s">
        <v>584</v>
      </c>
      <c r="E27" s="206" t="s">
        <v>297</v>
      </c>
      <c r="F27" s="207"/>
      <c r="G27" s="207"/>
      <c r="H27" s="208"/>
      <c r="I27" s="201"/>
      <c r="M27" s="1"/>
    </row>
    <row r="28" spans="1:13" ht="19.5" customHeight="1">
      <c r="A28" s="232">
        <v>24</v>
      </c>
      <c r="B28" s="196">
        <v>2</v>
      </c>
      <c r="C28" s="199" t="s">
        <v>300</v>
      </c>
      <c r="D28" s="199" t="s">
        <v>298</v>
      </c>
      <c r="E28" s="200" t="s">
        <v>299</v>
      </c>
      <c r="F28" s="201"/>
      <c r="G28" s="201"/>
      <c r="H28" s="202"/>
      <c r="I28" s="201"/>
      <c r="M28" s="1"/>
    </row>
    <row r="29" spans="1:13" ht="19.5" customHeight="1">
      <c r="A29" s="232">
        <v>25</v>
      </c>
      <c r="B29" s="196">
        <v>3</v>
      </c>
      <c r="C29" s="199" t="s">
        <v>302</v>
      </c>
      <c r="D29" s="199" t="s">
        <v>300</v>
      </c>
      <c r="E29" s="200" t="s">
        <v>301</v>
      </c>
      <c r="F29" s="201"/>
      <c r="G29" s="201"/>
      <c r="H29" s="202"/>
      <c r="I29" s="201"/>
      <c r="M29" s="1"/>
    </row>
    <row r="30" spans="1:13" ht="19.5" customHeight="1">
      <c r="A30" s="232">
        <v>26</v>
      </c>
      <c r="B30" s="196">
        <v>4</v>
      </c>
      <c r="C30" s="199" t="s">
        <v>304</v>
      </c>
      <c r="D30" s="199" t="s">
        <v>302</v>
      </c>
      <c r="E30" s="200" t="s">
        <v>303</v>
      </c>
      <c r="F30" s="201"/>
      <c r="G30" s="201"/>
      <c r="H30" s="202"/>
      <c r="I30" s="201"/>
      <c r="M30" s="1"/>
    </row>
    <row r="31" spans="1:13" ht="19.5" customHeight="1">
      <c r="A31" s="232">
        <v>27</v>
      </c>
      <c r="B31" s="196">
        <v>5</v>
      </c>
      <c r="C31" s="199" t="s">
        <v>306</v>
      </c>
      <c r="D31" s="199" t="s">
        <v>304</v>
      </c>
      <c r="E31" s="200" t="s">
        <v>305</v>
      </c>
      <c r="F31" s="201"/>
      <c r="G31" s="201"/>
      <c r="H31" s="202"/>
      <c r="I31" s="201"/>
      <c r="M31" s="1"/>
    </row>
    <row r="32" spans="1:13" ht="19.5" customHeight="1">
      <c r="A32" s="232">
        <v>28</v>
      </c>
      <c r="B32" s="196">
        <v>6</v>
      </c>
      <c r="C32" s="199" t="s">
        <v>308</v>
      </c>
      <c r="D32" s="199" t="s">
        <v>306</v>
      </c>
      <c r="E32" s="200" t="s">
        <v>307</v>
      </c>
      <c r="F32" s="201"/>
      <c r="G32" s="201"/>
      <c r="H32" s="202"/>
      <c r="I32" s="201"/>
      <c r="M32" s="1"/>
    </row>
    <row r="33" spans="1:13" ht="19.5" customHeight="1">
      <c r="A33" s="232">
        <v>29</v>
      </c>
      <c r="B33" s="196">
        <v>7</v>
      </c>
      <c r="C33" s="199" t="s">
        <v>310</v>
      </c>
      <c r="D33" s="199" t="s">
        <v>308</v>
      </c>
      <c r="E33" s="200" t="s">
        <v>309</v>
      </c>
      <c r="F33" s="201"/>
      <c r="G33" s="201"/>
      <c r="H33" s="202"/>
      <c r="I33" s="201"/>
      <c r="M33" s="1"/>
    </row>
    <row r="34" spans="1:13" ht="19.5" customHeight="1">
      <c r="A34" s="232">
        <v>30</v>
      </c>
      <c r="B34" s="196">
        <v>8</v>
      </c>
      <c r="C34" s="199" t="s">
        <v>312</v>
      </c>
      <c r="D34" s="199" t="s">
        <v>310</v>
      </c>
      <c r="E34" s="200" t="s">
        <v>311</v>
      </c>
      <c r="F34" s="201"/>
      <c r="G34" s="201"/>
      <c r="H34" s="202"/>
      <c r="I34" s="201"/>
      <c r="M34" s="1"/>
    </row>
    <row r="35" spans="1:9" ht="19.5" customHeight="1">
      <c r="A35" s="232">
        <v>31</v>
      </c>
      <c r="B35" s="204" t="s">
        <v>470</v>
      </c>
      <c r="C35" s="205" t="s">
        <v>628</v>
      </c>
      <c r="D35" s="199" t="s">
        <v>312</v>
      </c>
      <c r="E35" s="200" t="s">
        <v>313</v>
      </c>
      <c r="F35" s="201">
        <f>SUM(F27:F34)</f>
        <v>0</v>
      </c>
      <c r="G35" s="201">
        <f>SUM(G27:G34)</f>
        <v>0</v>
      </c>
      <c r="H35" s="201">
        <f>SUM(H27:H34)</f>
        <v>0</v>
      </c>
      <c r="I35" s="201">
        <f>SUM(I27:I34)</f>
        <v>0</v>
      </c>
    </row>
    <row r="36" spans="1:9" ht="19.5" customHeight="1">
      <c r="A36" s="232">
        <v>32</v>
      </c>
      <c r="B36" s="196">
        <v>1</v>
      </c>
      <c r="C36" s="199" t="s">
        <v>586</v>
      </c>
      <c r="D36" s="205" t="s">
        <v>585</v>
      </c>
      <c r="E36" s="206" t="s">
        <v>314</v>
      </c>
      <c r="F36" s="207"/>
      <c r="G36" s="207"/>
      <c r="H36" s="202">
        <f>H37</f>
        <v>99938</v>
      </c>
      <c r="I36" s="201">
        <f>SUM(F36:H36)</f>
        <v>99938</v>
      </c>
    </row>
    <row r="37" spans="1:9" ht="19.5" customHeight="1">
      <c r="A37" s="232">
        <v>33</v>
      </c>
      <c r="B37" s="210" t="s">
        <v>249</v>
      </c>
      <c r="C37" s="234" t="s">
        <v>587</v>
      </c>
      <c r="D37" s="209" t="s">
        <v>588</v>
      </c>
      <c r="E37" s="200"/>
      <c r="F37" s="201"/>
      <c r="G37" s="201"/>
      <c r="H37" s="202">
        <v>99938</v>
      </c>
      <c r="I37" s="201">
        <f>SUM(F37:H37)</f>
        <v>99938</v>
      </c>
    </row>
    <row r="38" spans="1:9" ht="19.5" customHeight="1">
      <c r="A38" s="232">
        <v>34</v>
      </c>
      <c r="B38" s="204" t="s">
        <v>316</v>
      </c>
      <c r="C38" s="205" t="s">
        <v>317</v>
      </c>
      <c r="D38" s="209" t="s">
        <v>589</v>
      </c>
      <c r="E38" s="200"/>
      <c r="F38" s="208">
        <f>SUM(F37)</f>
        <v>0</v>
      </c>
      <c r="G38" s="208">
        <f>SUM(G37)</f>
        <v>0</v>
      </c>
      <c r="H38" s="208">
        <f>SUM(H37)</f>
        <v>99938</v>
      </c>
      <c r="I38" s="207">
        <f>SUM(I37)</f>
        <v>99938</v>
      </c>
    </row>
    <row r="39" spans="1:9" ht="19.5" customHeight="1">
      <c r="A39" s="232">
        <v>35</v>
      </c>
      <c r="B39" s="196">
        <v>1</v>
      </c>
      <c r="C39" s="153" t="s">
        <v>319</v>
      </c>
      <c r="D39" s="205" t="s">
        <v>317</v>
      </c>
      <c r="E39" s="206" t="s">
        <v>318</v>
      </c>
      <c r="F39" s="207"/>
      <c r="G39" s="207"/>
      <c r="H39" s="208"/>
      <c r="I39" s="201"/>
    </row>
    <row r="40" spans="1:9" ht="19.5" customHeight="1">
      <c r="A40" s="232">
        <v>36</v>
      </c>
      <c r="B40" s="196">
        <v>2</v>
      </c>
      <c r="C40" s="153" t="s">
        <v>321</v>
      </c>
      <c r="D40" s="153" t="s">
        <v>319</v>
      </c>
      <c r="E40" s="200" t="s">
        <v>320</v>
      </c>
      <c r="F40" s="201"/>
      <c r="G40" s="201"/>
      <c r="H40" s="202"/>
      <c r="I40" s="201"/>
    </row>
    <row r="41" spans="1:9" ht="19.5" customHeight="1">
      <c r="A41" s="232">
        <v>37</v>
      </c>
      <c r="B41" s="196">
        <v>3</v>
      </c>
      <c r="C41" s="153" t="s">
        <v>323</v>
      </c>
      <c r="D41" s="153" t="s">
        <v>321</v>
      </c>
      <c r="E41" s="200" t="s">
        <v>322</v>
      </c>
      <c r="F41" s="201"/>
      <c r="G41" s="201"/>
      <c r="H41" s="202"/>
      <c r="I41" s="201"/>
    </row>
    <row r="42" spans="1:9" ht="19.5" customHeight="1">
      <c r="A42" s="232">
        <v>38</v>
      </c>
      <c r="B42" s="196">
        <v>4</v>
      </c>
      <c r="C42" s="153" t="s">
        <v>325</v>
      </c>
      <c r="D42" s="153" t="s">
        <v>323</v>
      </c>
      <c r="E42" s="200" t="s">
        <v>324</v>
      </c>
      <c r="F42" s="201"/>
      <c r="G42" s="201"/>
      <c r="H42" s="202"/>
      <c r="I42" s="201"/>
    </row>
    <row r="43" spans="1:9" ht="19.5" customHeight="1">
      <c r="A43" s="232">
        <v>39</v>
      </c>
      <c r="B43" s="196">
        <v>5</v>
      </c>
      <c r="C43" s="153" t="s">
        <v>327</v>
      </c>
      <c r="D43" s="153" t="s">
        <v>325</v>
      </c>
      <c r="E43" s="200" t="s">
        <v>326</v>
      </c>
      <c r="F43" s="201"/>
      <c r="G43" s="201"/>
      <c r="H43" s="202"/>
      <c r="I43" s="201"/>
    </row>
    <row r="44" spans="1:9" ht="19.5" customHeight="1">
      <c r="A44" s="232">
        <v>40</v>
      </c>
      <c r="B44" s="196">
        <v>6</v>
      </c>
      <c r="C44" s="153" t="s">
        <v>329</v>
      </c>
      <c r="D44" s="153" t="s">
        <v>327</v>
      </c>
      <c r="E44" s="200" t="s">
        <v>328</v>
      </c>
      <c r="F44" s="201"/>
      <c r="G44" s="201"/>
      <c r="H44" s="202"/>
      <c r="I44" s="201"/>
    </row>
    <row r="45" spans="1:9" ht="19.5" customHeight="1">
      <c r="A45" s="232">
        <v>41</v>
      </c>
      <c r="B45" s="196">
        <v>7</v>
      </c>
      <c r="C45" s="153" t="s">
        <v>331</v>
      </c>
      <c r="D45" s="153" t="s">
        <v>329</v>
      </c>
      <c r="E45" s="200" t="s">
        <v>330</v>
      </c>
      <c r="F45" s="201"/>
      <c r="G45" s="201"/>
      <c r="H45" s="202"/>
      <c r="I45" s="201"/>
    </row>
    <row r="46" spans="1:9" ht="19.5" customHeight="1">
      <c r="A46" s="232">
        <v>42</v>
      </c>
      <c r="B46" s="196">
        <v>8</v>
      </c>
      <c r="C46" s="153" t="s">
        <v>590</v>
      </c>
      <c r="D46" s="153" t="s">
        <v>331</v>
      </c>
      <c r="E46" s="200" t="s">
        <v>332</v>
      </c>
      <c r="F46" s="201"/>
      <c r="G46" s="201"/>
      <c r="H46" s="202"/>
      <c r="I46" s="201"/>
    </row>
    <row r="47" spans="1:9" ht="19.5" customHeight="1">
      <c r="A47" s="232">
        <v>43</v>
      </c>
      <c r="B47" s="196">
        <v>9</v>
      </c>
      <c r="C47" s="153" t="s">
        <v>334</v>
      </c>
      <c r="D47" s="153" t="s">
        <v>590</v>
      </c>
      <c r="E47" s="200" t="s">
        <v>333</v>
      </c>
      <c r="F47" s="201"/>
      <c r="G47" s="201"/>
      <c r="H47" s="202"/>
      <c r="I47" s="201"/>
    </row>
    <row r="48" spans="1:9" ht="21" customHeight="1">
      <c r="A48" s="232">
        <v>44</v>
      </c>
      <c r="B48" s="196">
        <v>10</v>
      </c>
      <c r="C48" s="153" t="s">
        <v>591</v>
      </c>
      <c r="D48" s="153" t="s">
        <v>334</v>
      </c>
      <c r="E48" s="200" t="s">
        <v>335</v>
      </c>
      <c r="F48" s="201"/>
      <c r="G48" s="201"/>
      <c r="H48" s="202"/>
      <c r="I48" s="201"/>
    </row>
    <row r="49" spans="1:9" ht="19.5" customHeight="1">
      <c r="A49" s="232">
        <v>45</v>
      </c>
      <c r="B49" s="204" t="s">
        <v>476</v>
      </c>
      <c r="C49" s="211" t="s">
        <v>629</v>
      </c>
      <c r="D49" s="153" t="s">
        <v>336</v>
      </c>
      <c r="E49" s="200" t="s">
        <v>337</v>
      </c>
      <c r="F49" s="201">
        <f>SUM(F39:F48)</f>
        <v>0</v>
      </c>
      <c r="G49" s="201">
        <f>SUM(G39:G48)</f>
        <v>0</v>
      </c>
      <c r="H49" s="201">
        <f>SUM(H39:H48)</f>
        <v>0</v>
      </c>
      <c r="I49" s="201">
        <f>SUM(I39:I48)</f>
        <v>0</v>
      </c>
    </row>
    <row r="50" spans="1:9" ht="19.5" customHeight="1">
      <c r="A50" s="232">
        <v>46</v>
      </c>
      <c r="B50" s="196">
        <v>1</v>
      </c>
      <c r="C50" s="153" t="s">
        <v>339</v>
      </c>
      <c r="D50" s="211" t="s">
        <v>592</v>
      </c>
      <c r="E50" s="206" t="s">
        <v>338</v>
      </c>
      <c r="F50" s="207"/>
      <c r="G50" s="207"/>
      <c r="H50" s="208"/>
      <c r="I50" s="201"/>
    </row>
    <row r="51" spans="1:9" ht="19.5" customHeight="1">
      <c r="A51" s="232">
        <v>47</v>
      </c>
      <c r="B51" s="196">
        <v>2</v>
      </c>
      <c r="C51" s="153" t="s">
        <v>341</v>
      </c>
      <c r="D51" s="153" t="s">
        <v>339</v>
      </c>
      <c r="E51" s="200" t="s">
        <v>340</v>
      </c>
      <c r="F51" s="201"/>
      <c r="G51" s="201"/>
      <c r="H51" s="202"/>
      <c r="I51" s="201"/>
    </row>
    <row r="52" spans="1:9" ht="19.5" customHeight="1">
      <c r="A52" s="232">
        <v>48</v>
      </c>
      <c r="B52" s="196">
        <v>3</v>
      </c>
      <c r="C52" s="153" t="s">
        <v>343</v>
      </c>
      <c r="D52" s="153" t="s">
        <v>341</v>
      </c>
      <c r="E52" s="200" t="s">
        <v>342</v>
      </c>
      <c r="F52" s="201"/>
      <c r="G52" s="201"/>
      <c r="H52" s="202"/>
      <c r="I52" s="201"/>
    </row>
    <row r="53" spans="1:9" ht="19.5" customHeight="1">
      <c r="A53" s="232">
        <v>49</v>
      </c>
      <c r="B53" s="196">
        <v>4</v>
      </c>
      <c r="C53" s="153" t="s">
        <v>345</v>
      </c>
      <c r="D53" s="153" t="s">
        <v>343</v>
      </c>
      <c r="E53" s="200" t="s">
        <v>344</v>
      </c>
      <c r="F53" s="201"/>
      <c r="G53" s="201"/>
      <c r="H53" s="202"/>
      <c r="I53" s="201"/>
    </row>
    <row r="54" spans="1:9" ht="19.5" customHeight="1">
      <c r="A54" s="232">
        <v>50</v>
      </c>
      <c r="B54" s="196">
        <v>5</v>
      </c>
      <c r="C54" s="153" t="s">
        <v>347</v>
      </c>
      <c r="D54" s="153" t="s">
        <v>345</v>
      </c>
      <c r="E54" s="200" t="s">
        <v>346</v>
      </c>
      <c r="F54" s="201"/>
      <c r="G54" s="201"/>
      <c r="H54" s="202"/>
      <c r="I54" s="201"/>
    </row>
    <row r="55" spans="1:9" ht="19.5" customHeight="1">
      <c r="A55" s="232">
        <v>51</v>
      </c>
      <c r="B55" s="204" t="s">
        <v>349</v>
      </c>
      <c r="C55" s="205" t="s">
        <v>630</v>
      </c>
      <c r="D55" s="153" t="s">
        <v>347</v>
      </c>
      <c r="E55" s="200" t="s">
        <v>348</v>
      </c>
      <c r="F55" s="201">
        <f>SUM(F50:F54)</f>
        <v>0</v>
      </c>
      <c r="G55" s="201">
        <f>SUM(G50:G54)</f>
        <v>0</v>
      </c>
      <c r="H55" s="201">
        <f>SUM(H50:H54)</f>
        <v>0</v>
      </c>
      <c r="I55" s="201">
        <f>SUM(I50:I54)</f>
        <v>0</v>
      </c>
    </row>
    <row r="56" spans="1:9" ht="27.75" customHeight="1">
      <c r="A56" s="232">
        <v>52</v>
      </c>
      <c r="B56" s="196">
        <v>1</v>
      </c>
      <c r="C56" s="153" t="s">
        <v>351</v>
      </c>
      <c r="D56" s="205" t="s">
        <v>593</v>
      </c>
      <c r="E56" s="206" t="s">
        <v>350</v>
      </c>
      <c r="F56" s="207"/>
      <c r="G56" s="207"/>
      <c r="H56" s="208"/>
      <c r="I56" s="201"/>
    </row>
    <row r="57" spans="1:9" ht="24" customHeight="1">
      <c r="A57" s="232">
        <v>53</v>
      </c>
      <c r="B57" s="196">
        <v>2</v>
      </c>
      <c r="C57" s="199" t="s">
        <v>353</v>
      </c>
      <c r="D57" s="153" t="s">
        <v>351</v>
      </c>
      <c r="E57" s="200" t="s">
        <v>352</v>
      </c>
      <c r="F57" s="201"/>
      <c r="G57" s="201"/>
      <c r="H57" s="202"/>
      <c r="I57" s="201"/>
    </row>
    <row r="58" spans="1:9" ht="19.5" customHeight="1">
      <c r="A58" s="232">
        <v>54</v>
      </c>
      <c r="B58" s="196">
        <v>3</v>
      </c>
      <c r="C58" s="153" t="s">
        <v>594</v>
      </c>
      <c r="D58" s="199" t="s">
        <v>353</v>
      </c>
      <c r="E58" s="200" t="s">
        <v>354</v>
      </c>
      <c r="F58" s="201"/>
      <c r="G58" s="201"/>
      <c r="H58" s="202"/>
      <c r="I58" s="201"/>
    </row>
    <row r="59" spans="1:9" ht="19.5" customHeight="1">
      <c r="A59" s="232">
        <v>55</v>
      </c>
      <c r="B59" s="204" t="s">
        <v>356</v>
      </c>
      <c r="C59" s="205" t="s">
        <v>632</v>
      </c>
      <c r="D59" s="153" t="s">
        <v>594</v>
      </c>
      <c r="E59" s="200" t="s">
        <v>355</v>
      </c>
      <c r="F59" s="201">
        <f>SUM(F56:F58)</f>
        <v>0</v>
      </c>
      <c r="G59" s="201">
        <f>SUM(G56:G58)</f>
        <v>0</v>
      </c>
      <c r="H59" s="201">
        <f>SUM(H56:H58)</f>
        <v>0</v>
      </c>
      <c r="I59" s="201">
        <f>SUM(I56:I58)</f>
        <v>0</v>
      </c>
    </row>
    <row r="60" spans="1:9" ht="25.5" customHeight="1">
      <c r="A60" s="232">
        <v>56</v>
      </c>
      <c r="B60" s="196">
        <v>1</v>
      </c>
      <c r="C60" s="153" t="s">
        <v>358</v>
      </c>
      <c r="D60" s="205" t="s">
        <v>595</v>
      </c>
      <c r="E60" s="206" t="s">
        <v>357</v>
      </c>
      <c r="F60" s="207"/>
      <c r="G60" s="207"/>
      <c r="H60" s="208"/>
      <c r="I60" s="201"/>
    </row>
    <row r="61" spans="1:9" ht="24" customHeight="1">
      <c r="A61" s="232">
        <v>57</v>
      </c>
      <c r="B61" s="196">
        <v>2</v>
      </c>
      <c r="C61" s="199" t="s">
        <v>360</v>
      </c>
      <c r="D61" s="153" t="s">
        <v>358</v>
      </c>
      <c r="E61" s="200" t="s">
        <v>359</v>
      </c>
      <c r="F61" s="201"/>
      <c r="G61" s="201"/>
      <c r="H61" s="202"/>
      <c r="I61" s="201"/>
    </row>
    <row r="62" spans="1:9" ht="19.5" customHeight="1">
      <c r="A62" s="232">
        <v>58</v>
      </c>
      <c r="B62" s="196">
        <v>3</v>
      </c>
      <c r="C62" s="153" t="s">
        <v>362</v>
      </c>
      <c r="D62" s="199" t="s">
        <v>360</v>
      </c>
      <c r="E62" s="200" t="s">
        <v>361</v>
      </c>
      <c r="F62" s="201"/>
      <c r="G62" s="201"/>
      <c r="H62" s="202"/>
      <c r="I62" s="201"/>
    </row>
    <row r="63" spans="1:9" ht="19.5" customHeight="1">
      <c r="A63" s="232">
        <v>59</v>
      </c>
      <c r="B63" s="204" t="s">
        <v>364</v>
      </c>
      <c r="C63" s="205" t="s">
        <v>633</v>
      </c>
      <c r="D63" s="153" t="s">
        <v>362</v>
      </c>
      <c r="E63" s="200" t="s">
        <v>363</v>
      </c>
      <c r="F63" s="201">
        <v>0</v>
      </c>
      <c r="G63" s="201">
        <v>0</v>
      </c>
      <c r="H63" s="202">
        <v>0</v>
      </c>
      <c r="I63" s="201">
        <v>0</v>
      </c>
    </row>
    <row r="64" spans="1:9" ht="19.5" customHeight="1">
      <c r="A64" s="232">
        <v>60</v>
      </c>
      <c r="B64" s="204" t="s">
        <v>366</v>
      </c>
      <c r="C64" s="211" t="s">
        <v>367</v>
      </c>
      <c r="D64" s="205" t="s">
        <v>596</v>
      </c>
      <c r="E64" s="206" t="s">
        <v>365</v>
      </c>
      <c r="F64" s="207">
        <f>F63+F59+F49+F38+F35+F26+F23+F17+F11</f>
        <v>0</v>
      </c>
      <c r="G64" s="207">
        <f>G63+G59+G49+G38+G35+G26+G23+G17+G11</f>
        <v>0</v>
      </c>
      <c r="H64" s="207">
        <f>H63+H59+H49+H38+H35+H26+H23+H17+H11</f>
        <v>99938</v>
      </c>
      <c r="I64" s="207">
        <f>I63+I59+I49+I38+I35+I26+I23+I17+I11</f>
        <v>99938</v>
      </c>
    </row>
    <row r="65" spans="1:9" ht="19.5" customHeight="1">
      <c r="A65" s="232">
        <v>61</v>
      </c>
      <c r="B65" s="212">
        <v>1</v>
      </c>
      <c r="C65" s="213" t="s">
        <v>597</v>
      </c>
      <c r="D65" s="211" t="s">
        <v>367</v>
      </c>
      <c r="E65" s="206" t="s">
        <v>368</v>
      </c>
      <c r="F65" s="207"/>
      <c r="G65" s="207"/>
      <c r="H65" s="208"/>
      <c r="I65" s="201"/>
    </row>
    <row r="66" spans="1:9" ht="19.5" customHeight="1">
      <c r="A66" s="232">
        <v>62</v>
      </c>
      <c r="B66" s="212">
        <v>2</v>
      </c>
      <c r="C66" s="214" t="s">
        <v>370</v>
      </c>
      <c r="D66" s="213" t="s">
        <v>597</v>
      </c>
      <c r="E66" s="215" t="s">
        <v>369</v>
      </c>
      <c r="F66" s="216"/>
      <c r="G66" s="216"/>
      <c r="H66" s="217"/>
      <c r="I66" s="218"/>
    </row>
    <row r="67" spans="1:9" ht="19.5" customHeight="1">
      <c r="A67" s="232">
        <v>63</v>
      </c>
      <c r="B67" s="212">
        <v>3</v>
      </c>
      <c r="C67" s="213" t="s">
        <v>598</v>
      </c>
      <c r="D67" s="214" t="s">
        <v>370</v>
      </c>
      <c r="E67" s="215" t="s">
        <v>371</v>
      </c>
      <c r="F67" s="216"/>
      <c r="G67" s="216"/>
      <c r="H67" s="217"/>
      <c r="I67" s="218"/>
    </row>
    <row r="68" spans="1:9" ht="19.5" customHeight="1">
      <c r="A68" s="232">
        <v>64</v>
      </c>
      <c r="B68" s="219" t="s">
        <v>498</v>
      </c>
      <c r="C68" s="220" t="s">
        <v>599</v>
      </c>
      <c r="D68" s="213" t="s">
        <v>598</v>
      </c>
      <c r="E68" s="215" t="s">
        <v>372</v>
      </c>
      <c r="F68" s="216">
        <f>SUM(F65:F67)</f>
        <v>0</v>
      </c>
      <c r="G68" s="216">
        <v>0</v>
      </c>
      <c r="H68" s="217">
        <v>0</v>
      </c>
      <c r="I68" s="218">
        <v>0</v>
      </c>
    </row>
    <row r="69" spans="1:9" ht="19.5" customHeight="1">
      <c r="A69" s="232">
        <v>65</v>
      </c>
      <c r="B69" s="212">
        <v>1</v>
      </c>
      <c r="C69" s="214" t="s">
        <v>374</v>
      </c>
      <c r="D69" s="220" t="s">
        <v>599</v>
      </c>
      <c r="E69" s="221" t="s">
        <v>373</v>
      </c>
      <c r="F69" s="222"/>
      <c r="G69" s="222"/>
      <c r="H69" s="223"/>
      <c r="I69" s="218"/>
    </row>
    <row r="70" spans="1:9" ht="19.5" customHeight="1">
      <c r="A70" s="232">
        <v>66</v>
      </c>
      <c r="B70" s="212">
        <v>2</v>
      </c>
      <c r="C70" s="213" t="s">
        <v>600</v>
      </c>
      <c r="D70" s="214" t="s">
        <v>374</v>
      </c>
      <c r="E70" s="215" t="s">
        <v>375</v>
      </c>
      <c r="F70" s="216"/>
      <c r="G70" s="216"/>
      <c r="H70" s="217"/>
      <c r="I70" s="218"/>
    </row>
    <row r="71" spans="1:9" ht="19.5" customHeight="1">
      <c r="A71" s="232">
        <v>67</v>
      </c>
      <c r="B71" s="212">
        <v>3</v>
      </c>
      <c r="C71" s="214" t="s">
        <v>601</v>
      </c>
      <c r="D71" s="213" t="s">
        <v>600</v>
      </c>
      <c r="E71" s="215" t="s">
        <v>376</v>
      </c>
      <c r="F71" s="216"/>
      <c r="G71" s="216"/>
      <c r="H71" s="217"/>
      <c r="I71" s="218"/>
    </row>
    <row r="72" spans="1:9" ht="19.5" customHeight="1">
      <c r="A72" s="232">
        <v>68</v>
      </c>
      <c r="B72" s="212">
        <v>4</v>
      </c>
      <c r="C72" s="213" t="s">
        <v>602</v>
      </c>
      <c r="D72" s="214" t="s">
        <v>601</v>
      </c>
      <c r="E72" s="215" t="s">
        <v>377</v>
      </c>
      <c r="F72" s="216"/>
      <c r="G72" s="216"/>
      <c r="H72" s="217"/>
      <c r="I72" s="218"/>
    </row>
    <row r="73" spans="1:9" ht="19.5" customHeight="1">
      <c r="A73" s="232">
        <v>69</v>
      </c>
      <c r="B73" s="219" t="s">
        <v>499</v>
      </c>
      <c r="C73" s="224" t="s">
        <v>603</v>
      </c>
      <c r="D73" s="213" t="s">
        <v>602</v>
      </c>
      <c r="E73" s="215" t="s">
        <v>378</v>
      </c>
      <c r="F73" s="216">
        <f>SUM(F69:F72)</f>
        <v>0</v>
      </c>
      <c r="G73" s="216">
        <f>SUM(G69:G72)</f>
        <v>0</v>
      </c>
      <c r="H73" s="216">
        <f>SUM(H69:H72)</f>
        <v>0</v>
      </c>
      <c r="I73" s="216">
        <f>SUM(I69:I72)</f>
        <v>0</v>
      </c>
    </row>
    <row r="74" spans="1:9" ht="19.5" customHeight="1">
      <c r="A74" s="232">
        <v>70</v>
      </c>
      <c r="B74" s="212">
        <v>1</v>
      </c>
      <c r="C74" s="215" t="s">
        <v>380</v>
      </c>
      <c r="D74" s="224" t="s">
        <v>603</v>
      </c>
      <c r="E74" s="221" t="s">
        <v>379</v>
      </c>
      <c r="F74" s="222"/>
      <c r="G74" s="222"/>
      <c r="H74" s="223"/>
      <c r="I74" s="218"/>
    </row>
    <row r="75" spans="1:9" ht="19.5" customHeight="1">
      <c r="A75" s="232">
        <v>71</v>
      </c>
      <c r="B75" s="225" t="s">
        <v>253</v>
      </c>
      <c r="C75" s="209" t="s">
        <v>634</v>
      </c>
      <c r="D75" s="209" t="s">
        <v>605</v>
      </c>
      <c r="E75" s="215"/>
      <c r="F75" s="216"/>
      <c r="G75" s="216"/>
      <c r="H75" s="235">
        <v>0</v>
      </c>
      <c r="I75" s="236">
        <f>SUM(F75:H75)</f>
        <v>0</v>
      </c>
    </row>
    <row r="76" spans="1:9" ht="19.5" customHeight="1">
      <c r="A76" s="232">
        <v>72</v>
      </c>
      <c r="B76" s="212">
        <v>2</v>
      </c>
      <c r="C76" s="215" t="s">
        <v>382</v>
      </c>
      <c r="D76" s="209" t="s">
        <v>604</v>
      </c>
      <c r="E76" s="215"/>
      <c r="F76" s="216"/>
      <c r="G76" s="216"/>
      <c r="H76" s="235"/>
      <c r="I76" s="236"/>
    </row>
    <row r="77" spans="1:9" ht="19.5" customHeight="1">
      <c r="A77" s="232">
        <v>73</v>
      </c>
      <c r="B77" s="219" t="s">
        <v>384</v>
      </c>
      <c r="C77" s="221" t="s">
        <v>606</v>
      </c>
      <c r="D77" s="215" t="s">
        <v>382</v>
      </c>
      <c r="E77" s="215" t="s">
        <v>383</v>
      </c>
      <c r="F77" s="222">
        <f>SUM(F75:F76)</f>
        <v>0</v>
      </c>
      <c r="G77" s="222">
        <f>SUM(G75:G76)</f>
        <v>0</v>
      </c>
      <c r="H77" s="237">
        <f>SUM(H75:H76)</f>
        <v>0</v>
      </c>
      <c r="I77" s="237">
        <f>SUM(I75:I76)</f>
        <v>0</v>
      </c>
    </row>
    <row r="78" spans="1:9" ht="19.5" customHeight="1">
      <c r="A78" s="232">
        <v>74</v>
      </c>
      <c r="B78" s="212">
        <v>1</v>
      </c>
      <c r="C78" s="213" t="s">
        <v>386</v>
      </c>
      <c r="D78" s="221" t="s">
        <v>606</v>
      </c>
      <c r="E78" s="221" t="s">
        <v>385</v>
      </c>
      <c r="F78" s="222"/>
      <c r="G78" s="222"/>
      <c r="H78" s="223"/>
      <c r="I78" s="218">
        <f>SUM(F78:H78)</f>
        <v>0</v>
      </c>
    </row>
    <row r="79" spans="1:9" ht="19.5" customHeight="1">
      <c r="A79" s="232">
        <v>75</v>
      </c>
      <c r="B79" s="212">
        <v>2</v>
      </c>
      <c r="C79" s="213" t="s">
        <v>388</v>
      </c>
      <c r="D79" s="213" t="s">
        <v>386</v>
      </c>
      <c r="E79" s="215" t="s">
        <v>387</v>
      </c>
      <c r="F79" s="216"/>
      <c r="G79" s="216"/>
      <c r="H79" s="217"/>
      <c r="I79" s="218">
        <f>SUM(F79:H79)</f>
        <v>0</v>
      </c>
    </row>
    <row r="80" spans="1:9" ht="19.5" customHeight="1">
      <c r="A80" s="232">
        <v>76</v>
      </c>
      <c r="B80" s="212">
        <v>3</v>
      </c>
      <c r="C80" s="213" t="s">
        <v>390</v>
      </c>
      <c r="D80" s="213" t="s">
        <v>388</v>
      </c>
      <c r="E80" s="215" t="s">
        <v>389</v>
      </c>
      <c r="F80" s="216"/>
      <c r="G80" s="216"/>
      <c r="H80" s="217">
        <v>108293062</v>
      </c>
      <c r="I80" s="218">
        <f>SUM(F80:H80)</f>
        <v>108293062</v>
      </c>
    </row>
    <row r="81" spans="1:9" ht="19.5" customHeight="1">
      <c r="A81" s="232">
        <v>77</v>
      </c>
      <c r="B81" s="212">
        <v>4</v>
      </c>
      <c r="C81" s="213" t="s">
        <v>607</v>
      </c>
      <c r="D81" s="213" t="s">
        <v>390</v>
      </c>
      <c r="E81" s="215" t="s">
        <v>391</v>
      </c>
      <c r="F81" s="216"/>
      <c r="G81" s="216"/>
      <c r="H81" s="217"/>
      <c r="I81" s="218">
        <f>SUM(F81:H81)</f>
        <v>0</v>
      </c>
    </row>
    <row r="82" spans="1:9" ht="19.5" customHeight="1">
      <c r="A82" s="232">
        <v>78</v>
      </c>
      <c r="B82" s="212">
        <v>5</v>
      </c>
      <c r="C82" s="214" t="s">
        <v>393</v>
      </c>
      <c r="D82" s="213" t="s">
        <v>607</v>
      </c>
      <c r="E82" s="215" t="s">
        <v>392</v>
      </c>
      <c r="F82" s="216"/>
      <c r="G82" s="216"/>
      <c r="H82" s="217"/>
      <c r="I82" s="218">
        <f>SUM(F82:H82)</f>
        <v>0</v>
      </c>
    </row>
    <row r="83" spans="1:9" ht="19.5" customHeight="1">
      <c r="A83" s="232">
        <v>79</v>
      </c>
      <c r="B83" s="219" t="s">
        <v>427</v>
      </c>
      <c r="C83" s="220" t="s">
        <v>608</v>
      </c>
      <c r="D83" s="214" t="s">
        <v>393</v>
      </c>
      <c r="E83" s="215" t="s">
        <v>394</v>
      </c>
      <c r="F83" s="216">
        <f>SUM(F78:F82)</f>
        <v>0</v>
      </c>
      <c r="G83" s="216">
        <f>SUM(G78:G82)</f>
        <v>0</v>
      </c>
      <c r="H83" s="216">
        <f>SUM(H78:H82)</f>
        <v>108293062</v>
      </c>
      <c r="I83" s="216">
        <f>SUM(I78:I82)</f>
        <v>108293062</v>
      </c>
    </row>
    <row r="84" spans="1:9" ht="19.5" customHeight="1">
      <c r="A84" s="232">
        <v>80</v>
      </c>
      <c r="B84" s="212">
        <v>1</v>
      </c>
      <c r="C84" s="214" t="s">
        <v>609</v>
      </c>
      <c r="D84" s="220" t="s">
        <v>608</v>
      </c>
      <c r="E84" s="221" t="s">
        <v>395</v>
      </c>
      <c r="F84" s="222"/>
      <c r="G84" s="222"/>
      <c r="H84" s="223"/>
      <c r="I84" s="218"/>
    </row>
    <row r="85" spans="1:9" ht="19.5" customHeight="1">
      <c r="A85" s="232">
        <v>81</v>
      </c>
      <c r="B85" s="212">
        <v>2</v>
      </c>
      <c r="C85" s="214" t="s">
        <v>397</v>
      </c>
      <c r="D85" s="214" t="s">
        <v>609</v>
      </c>
      <c r="E85" s="215" t="s">
        <v>396</v>
      </c>
      <c r="F85" s="216"/>
      <c r="G85" s="216"/>
      <c r="H85" s="217"/>
      <c r="I85" s="218"/>
    </row>
    <row r="86" spans="1:9" ht="19.5" customHeight="1">
      <c r="A86" s="232">
        <v>82</v>
      </c>
      <c r="B86" s="212">
        <v>3</v>
      </c>
      <c r="C86" s="213" t="s">
        <v>399</v>
      </c>
      <c r="D86" s="214" t="s">
        <v>397</v>
      </c>
      <c r="E86" s="215" t="s">
        <v>398</v>
      </c>
      <c r="F86" s="216"/>
      <c r="G86" s="216"/>
      <c r="H86" s="217"/>
      <c r="I86" s="218"/>
    </row>
    <row r="87" spans="1:9" ht="19.5" customHeight="1">
      <c r="A87" s="232">
        <v>83</v>
      </c>
      <c r="B87" s="212">
        <v>4</v>
      </c>
      <c r="C87" s="213" t="s">
        <v>610</v>
      </c>
      <c r="D87" s="213" t="s">
        <v>399</v>
      </c>
      <c r="E87" s="215" t="s">
        <v>400</v>
      </c>
      <c r="F87" s="216"/>
      <c r="G87" s="216"/>
      <c r="H87" s="217"/>
      <c r="I87" s="218"/>
    </row>
    <row r="88" spans="1:9" ht="19.5" customHeight="1">
      <c r="A88" s="232">
        <v>84</v>
      </c>
      <c r="B88" s="219" t="s">
        <v>508</v>
      </c>
      <c r="C88" s="224" t="s">
        <v>611</v>
      </c>
      <c r="D88" s="213" t="s">
        <v>610</v>
      </c>
      <c r="E88" s="215" t="s">
        <v>401</v>
      </c>
      <c r="F88" s="216">
        <f>SUM(F84:F87)</f>
        <v>0</v>
      </c>
      <c r="G88" s="216">
        <f>SUM(G84:G87)</f>
        <v>0</v>
      </c>
      <c r="H88" s="216">
        <f>SUM(H84:H87)</f>
        <v>0</v>
      </c>
      <c r="I88" s="216">
        <f>SUM(I84:I87)</f>
        <v>0</v>
      </c>
    </row>
    <row r="89" spans="1:9" ht="19.5" customHeight="1">
      <c r="A89" s="232">
        <v>85</v>
      </c>
      <c r="B89" s="212">
        <v>1</v>
      </c>
      <c r="C89" s="214" t="s">
        <v>403</v>
      </c>
      <c r="D89" s="224" t="s">
        <v>611</v>
      </c>
      <c r="E89" s="221" t="s">
        <v>402</v>
      </c>
      <c r="F89" s="222"/>
      <c r="G89" s="222"/>
      <c r="H89" s="223"/>
      <c r="I89" s="218"/>
    </row>
    <row r="90" spans="1:9" ht="19.5" customHeight="1">
      <c r="A90" s="232">
        <v>86</v>
      </c>
      <c r="B90" s="219" t="s">
        <v>513</v>
      </c>
      <c r="C90" s="224" t="s">
        <v>405</v>
      </c>
      <c r="D90" s="214" t="s">
        <v>403</v>
      </c>
      <c r="E90" s="215" t="s">
        <v>404</v>
      </c>
      <c r="F90" s="216">
        <f>F83+F88+F77+F73+F68</f>
        <v>0</v>
      </c>
      <c r="G90" s="216">
        <f>G83+G88+G77+G73+G68</f>
        <v>0</v>
      </c>
      <c r="H90" s="216">
        <f>H83+H88+H77+H73+H68</f>
        <v>108293062</v>
      </c>
      <c r="I90" s="216">
        <f>I83+I88+I77+I73+I68</f>
        <v>108293062</v>
      </c>
    </row>
    <row r="91" spans="1:9" ht="19.5" customHeight="1">
      <c r="A91" s="232">
        <v>87</v>
      </c>
      <c r="B91" s="219" t="s">
        <v>631</v>
      </c>
      <c r="C91" s="224" t="s">
        <v>612</v>
      </c>
      <c r="D91" s="224" t="s">
        <v>405</v>
      </c>
      <c r="E91" s="221" t="s">
        <v>406</v>
      </c>
      <c r="F91" s="222">
        <f>F90+F64</f>
        <v>0</v>
      </c>
      <c r="G91" s="222">
        <f>G90+G64</f>
        <v>0</v>
      </c>
      <c r="H91" s="222">
        <f>H90+H64</f>
        <v>108393000</v>
      </c>
      <c r="I91" s="222">
        <f>I90+I64</f>
        <v>108393000</v>
      </c>
    </row>
    <row r="92" ht="19.5" customHeight="1">
      <c r="A92" s="11"/>
    </row>
    <row r="93" spans="1:12" ht="19.5" customHeight="1">
      <c r="A93" s="232">
        <v>88</v>
      </c>
      <c r="B93" s="40">
        <v>1</v>
      </c>
      <c r="C93" s="24" t="s">
        <v>81</v>
      </c>
      <c r="D93" s="226"/>
      <c r="E93" s="226"/>
      <c r="F93" s="14" t="s">
        <v>169</v>
      </c>
      <c r="G93" s="14" t="s">
        <v>124</v>
      </c>
      <c r="H93" s="14" t="s">
        <v>125</v>
      </c>
      <c r="I93" s="68" t="s">
        <v>178</v>
      </c>
      <c r="J93" s="68" t="s">
        <v>179</v>
      </c>
      <c r="K93" s="68" t="s">
        <v>180</v>
      </c>
      <c r="L93" s="14"/>
    </row>
    <row r="94" spans="1:12" ht="19.5" customHeight="1">
      <c r="A94" s="232">
        <v>89</v>
      </c>
      <c r="B94" s="40">
        <v>2</v>
      </c>
      <c r="C94" s="24" t="s">
        <v>4</v>
      </c>
      <c r="D94" s="226"/>
      <c r="E94" s="226"/>
      <c r="F94" s="227"/>
      <c r="G94" s="14"/>
      <c r="H94" s="14"/>
      <c r="I94" s="68"/>
      <c r="J94" s="68"/>
      <c r="K94" s="68"/>
      <c r="L94" s="14"/>
    </row>
    <row r="95" spans="1:12" ht="75.75" customHeight="1">
      <c r="A95" s="232">
        <v>90</v>
      </c>
      <c r="B95" s="40">
        <v>3</v>
      </c>
      <c r="C95" s="24" t="s">
        <v>613</v>
      </c>
      <c r="D95" s="14"/>
      <c r="E95" s="14"/>
      <c r="F95" s="228" t="s">
        <v>614</v>
      </c>
      <c r="G95" s="228" t="s">
        <v>615</v>
      </c>
      <c r="H95" s="228" t="s">
        <v>616</v>
      </c>
      <c r="I95" s="228" t="s">
        <v>617</v>
      </c>
      <c r="J95" s="228" t="s">
        <v>128</v>
      </c>
      <c r="K95" s="228" t="s">
        <v>618</v>
      </c>
      <c r="L95" s="228" t="s">
        <v>619</v>
      </c>
    </row>
    <row r="96" spans="1:12" ht="27" customHeight="1">
      <c r="A96" s="232">
        <v>91</v>
      </c>
      <c r="B96" s="40">
        <v>4</v>
      </c>
      <c r="C96" s="229" t="s">
        <v>620</v>
      </c>
      <c r="D96" s="14"/>
      <c r="E96" s="14"/>
      <c r="F96" s="230">
        <v>67031711</v>
      </c>
      <c r="G96" s="230">
        <v>15101707</v>
      </c>
      <c r="H96" s="230">
        <v>19902582</v>
      </c>
      <c r="I96" s="230">
        <v>0</v>
      </c>
      <c r="J96" s="230">
        <v>0</v>
      </c>
      <c r="K96" s="230">
        <f>SUM(F96:J96)</f>
        <v>102036000</v>
      </c>
      <c r="L96" s="14">
        <v>20</v>
      </c>
    </row>
    <row r="97" spans="1:12" ht="23.25" customHeight="1">
      <c r="A97" s="232">
        <v>92</v>
      </c>
      <c r="B97" s="40">
        <v>5</v>
      </c>
      <c r="C97" s="14" t="s">
        <v>92</v>
      </c>
      <c r="D97" s="14"/>
      <c r="E97" s="14"/>
      <c r="F97" s="230">
        <f>SUM(F96)</f>
        <v>67031711</v>
      </c>
      <c r="G97" s="230">
        <f>SUM(G96)</f>
        <v>15101707</v>
      </c>
      <c r="H97" s="230">
        <f>SUM(H96)</f>
        <v>19902582</v>
      </c>
      <c r="I97" s="230">
        <v>0</v>
      </c>
      <c r="J97" s="230">
        <f>SUM(J96)</f>
        <v>0</v>
      </c>
      <c r="K97" s="230">
        <f>SUM(F97:J97)</f>
        <v>102036000</v>
      </c>
      <c r="L97" s="14"/>
    </row>
    <row r="98" spans="1:12" ht="48.75" customHeight="1">
      <c r="A98" s="232">
        <v>93</v>
      </c>
      <c r="B98" s="40">
        <v>6</v>
      </c>
      <c r="C98" s="12" t="s">
        <v>621</v>
      </c>
      <c r="D98" s="14"/>
      <c r="E98" s="14"/>
      <c r="F98" s="228"/>
      <c r="G98" s="228" t="s">
        <v>622</v>
      </c>
      <c r="H98" s="228" t="s">
        <v>623</v>
      </c>
      <c r="I98" s="228" t="s">
        <v>624</v>
      </c>
      <c r="J98" s="228" t="s">
        <v>95</v>
      </c>
      <c r="K98" s="228" t="s">
        <v>625</v>
      </c>
      <c r="L98" s="228"/>
    </row>
    <row r="99" spans="1:12" ht="19.5" customHeight="1">
      <c r="A99" s="232">
        <v>94</v>
      </c>
      <c r="B99" s="40">
        <v>7</v>
      </c>
      <c r="C99" s="14" t="s">
        <v>21</v>
      </c>
      <c r="D99" s="14"/>
      <c r="E99" s="14"/>
      <c r="F99" s="230"/>
      <c r="G99" s="230">
        <v>4257000</v>
      </c>
      <c r="H99" s="230"/>
      <c r="I99" s="230"/>
      <c r="J99" s="230"/>
      <c r="K99" s="230"/>
      <c r="L99" s="14"/>
    </row>
    <row r="100" spans="1:12" ht="19.5" customHeight="1">
      <c r="A100" s="232">
        <v>95</v>
      </c>
      <c r="B100" s="40">
        <v>8</v>
      </c>
      <c r="C100" s="14" t="s">
        <v>626</v>
      </c>
      <c r="D100" s="14"/>
      <c r="E100" s="14"/>
      <c r="F100" s="230">
        <v>0</v>
      </c>
      <c r="G100" s="230">
        <v>0</v>
      </c>
      <c r="H100" s="230">
        <v>0</v>
      </c>
      <c r="I100" s="230">
        <v>0</v>
      </c>
      <c r="J100" s="230">
        <v>2100000</v>
      </c>
      <c r="K100" s="230"/>
      <c r="L100" s="14"/>
    </row>
    <row r="101" spans="1:12" ht="19.5" customHeight="1">
      <c r="A101" s="232">
        <v>96</v>
      </c>
      <c r="B101" s="40">
        <v>9</v>
      </c>
      <c r="C101" s="11" t="s">
        <v>92</v>
      </c>
      <c r="D101" s="11"/>
      <c r="E101" s="11"/>
      <c r="F101" s="187">
        <f>SUM(F99:F100)</f>
        <v>0</v>
      </c>
      <c r="G101" s="187">
        <f>SUM(G99:G100)</f>
        <v>4257000</v>
      </c>
      <c r="H101" s="187">
        <f>SUM(H99:H100)</f>
        <v>0</v>
      </c>
      <c r="I101" s="187">
        <f>SUM(I99:I100)</f>
        <v>0</v>
      </c>
      <c r="J101" s="187">
        <f>SUM(J99:J100)</f>
        <v>2100000</v>
      </c>
      <c r="K101" s="187"/>
      <c r="L101" s="11"/>
    </row>
    <row r="102" spans="1:12" ht="19.5" customHeight="1">
      <c r="A102" s="232">
        <v>97</v>
      </c>
      <c r="B102" s="40">
        <v>10</v>
      </c>
      <c r="C102" s="12" t="s">
        <v>104</v>
      </c>
      <c r="D102" s="11"/>
      <c r="E102" s="11"/>
      <c r="F102" s="187"/>
      <c r="G102" s="187"/>
      <c r="H102" s="187"/>
      <c r="I102" s="187">
        <v>0</v>
      </c>
      <c r="J102" s="187">
        <v>0</v>
      </c>
      <c r="K102" s="187">
        <f>K97+G101+J101</f>
        <v>108393000</v>
      </c>
      <c r="L102" s="11"/>
    </row>
  </sheetData>
  <sheetProtection/>
  <printOptions/>
  <pageMargins left="0.7" right="0.7" top="0.75" bottom="0.75" header="0.3" footer="0.3"/>
  <pageSetup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B10" sqref="B10"/>
    </sheetView>
  </sheetViews>
  <sheetFormatPr defaultColWidth="9.140625" defaultRowHeight="12.75"/>
  <cols>
    <col min="2" max="2" width="49.57421875" style="0" bestFit="1" customWidth="1"/>
    <col min="3" max="3" width="13.28125" style="0" customWidth="1"/>
    <col min="4" max="4" width="12.28125" style="0" customWidth="1"/>
    <col min="5" max="5" width="9.28125" style="0" bestFit="1" customWidth="1"/>
    <col min="6" max="6" width="12.421875" style="0" customWidth="1"/>
  </cols>
  <sheetData>
    <row r="1" ht="12.75">
      <c r="B1" s="1" t="s">
        <v>674</v>
      </c>
    </row>
    <row r="2" ht="12.75">
      <c r="B2" s="1"/>
    </row>
    <row r="3" ht="12.75">
      <c r="B3" s="1" t="s">
        <v>571</v>
      </c>
    </row>
    <row r="5" spans="1:6" ht="12.75">
      <c r="A5" s="6" t="s">
        <v>235</v>
      </c>
      <c r="F5" t="s">
        <v>458</v>
      </c>
    </row>
    <row r="6" spans="2:6" ht="12.75">
      <c r="B6" t="s">
        <v>120</v>
      </c>
      <c r="C6" t="s">
        <v>121</v>
      </c>
      <c r="D6" t="s">
        <v>122</v>
      </c>
      <c r="E6" t="s">
        <v>123</v>
      </c>
      <c r="F6" t="s">
        <v>198</v>
      </c>
    </row>
    <row r="7" spans="1:6" ht="12.75">
      <c r="A7" s="12" t="s">
        <v>434</v>
      </c>
      <c r="B7" s="12" t="s">
        <v>435</v>
      </c>
      <c r="C7" s="12" t="s">
        <v>230</v>
      </c>
      <c r="D7" s="22" t="s">
        <v>243</v>
      </c>
      <c r="E7" s="22" t="s">
        <v>436</v>
      </c>
      <c r="F7" s="22" t="s">
        <v>102</v>
      </c>
    </row>
    <row r="8" spans="1:6" ht="12.75">
      <c r="A8" s="11">
        <v>1</v>
      </c>
      <c r="B8" s="14" t="s">
        <v>689</v>
      </c>
      <c r="C8" s="114">
        <v>3149606</v>
      </c>
      <c r="D8" s="114"/>
      <c r="E8" s="114"/>
      <c r="F8" s="114">
        <f>SUM(C8:E8)</f>
        <v>3149606</v>
      </c>
    </row>
    <row r="9" spans="1:6" ht="12.75">
      <c r="A9" s="11">
        <v>2</v>
      </c>
      <c r="B9" s="14" t="s">
        <v>236</v>
      </c>
      <c r="C9" s="114">
        <v>850394</v>
      </c>
      <c r="D9" s="114"/>
      <c r="E9" s="114"/>
      <c r="F9" s="114">
        <f>SUM(C9:E9)</f>
        <v>850394</v>
      </c>
    </row>
    <row r="10" spans="1:6" ht="12.75">
      <c r="A10" s="11">
        <v>3</v>
      </c>
      <c r="B10" s="14" t="s">
        <v>649</v>
      </c>
      <c r="C10" s="114">
        <v>1141732</v>
      </c>
      <c r="D10" s="114">
        <v>1297935</v>
      </c>
      <c r="E10" s="114"/>
      <c r="F10" s="114">
        <f>SUM(C10:E10)</f>
        <v>2439667</v>
      </c>
    </row>
    <row r="11" spans="1:6" ht="12.75">
      <c r="A11" s="11">
        <v>4</v>
      </c>
      <c r="B11" s="14" t="s">
        <v>236</v>
      </c>
      <c r="C11" s="114">
        <v>308268</v>
      </c>
      <c r="D11" s="114">
        <v>350443</v>
      </c>
      <c r="E11" s="114"/>
      <c r="F11" s="114">
        <f>SUM(C11:E11)</f>
        <v>658711</v>
      </c>
    </row>
    <row r="12" spans="1:6" ht="12.75">
      <c r="A12" s="11"/>
      <c r="B12" s="11"/>
      <c r="C12" s="114"/>
      <c r="D12" s="114"/>
      <c r="E12" s="114"/>
      <c r="F12" s="114">
        <f>SUM(C12:E12)</f>
        <v>0</v>
      </c>
    </row>
    <row r="13" spans="1:6" ht="12.75">
      <c r="A13" s="11">
        <v>5</v>
      </c>
      <c r="B13" s="12" t="s">
        <v>103</v>
      </c>
      <c r="C13" s="115">
        <f>SUM(C8:C12)</f>
        <v>5450000</v>
      </c>
      <c r="D13" s="115">
        <f>SUM(D10:D12)</f>
        <v>1648378</v>
      </c>
      <c r="E13" s="115">
        <f>SUM(E10:E12)</f>
        <v>0</v>
      </c>
      <c r="F13" s="115">
        <f>SUM(F8:F12)</f>
        <v>7098378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Szilvi</cp:lastModifiedBy>
  <cp:lastPrinted>2017-03-02T08:25:13Z</cp:lastPrinted>
  <dcterms:created xsi:type="dcterms:W3CDTF">2006-01-17T11:47:21Z</dcterms:created>
  <dcterms:modified xsi:type="dcterms:W3CDTF">2017-03-02T10:33:07Z</dcterms:modified>
  <cp:category/>
  <cp:version/>
  <cp:contentType/>
  <cp:contentStatus/>
</cp:coreProperties>
</file>