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26827D06-D28D-4854-8886-3223B6DC6D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B17" i="1"/>
  <c r="K16" i="1"/>
  <c r="M16" i="1"/>
  <c r="L16" i="1"/>
  <c r="B16" i="1"/>
  <c r="C16" i="1"/>
  <c r="H16" i="1"/>
  <c r="I16" i="1"/>
  <c r="J16" i="1"/>
  <c r="D16" i="1"/>
  <c r="E16" i="1"/>
  <c r="F16" i="1"/>
  <c r="G16" i="1"/>
  <c r="K7" i="1"/>
  <c r="E10" i="1"/>
  <c r="E12" i="1"/>
  <c r="M9" i="1"/>
  <c r="L9" i="1"/>
  <c r="K9" i="1"/>
  <c r="J9" i="1"/>
  <c r="J8" i="1"/>
  <c r="F8" i="1"/>
  <c r="M6" i="1"/>
  <c r="F6" i="1"/>
  <c r="G6" i="1"/>
  <c r="H6" i="1"/>
  <c r="I6" i="1"/>
  <c r="J6" i="1"/>
  <c r="K6" i="1"/>
  <c r="L6" i="1"/>
  <c r="E6" i="1"/>
  <c r="D6" i="1"/>
  <c r="C6" i="1"/>
  <c r="B6" i="1"/>
  <c r="M18" i="1" l="1"/>
  <c r="L18" i="1"/>
  <c r="K18" i="1"/>
  <c r="J18" i="1"/>
  <c r="I18" i="1"/>
  <c r="H18" i="1"/>
  <c r="G18" i="1"/>
  <c r="F18" i="1"/>
  <c r="E18" i="1"/>
  <c r="C18" i="1"/>
  <c r="B18" i="1"/>
  <c r="D18" i="1"/>
  <c r="E14" i="1"/>
  <c r="M12" i="1"/>
  <c r="M14" i="1" s="1"/>
  <c r="L12" i="1"/>
  <c r="L14" i="1" s="1"/>
  <c r="K12" i="1"/>
  <c r="J12" i="1"/>
  <c r="J14" i="1" s="1"/>
  <c r="I12" i="1"/>
  <c r="I14" i="1" s="1"/>
  <c r="H12" i="1"/>
  <c r="H14" i="1" s="1"/>
  <c r="G12" i="1"/>
  <c r="G14" i="1" s="1"/>
  <c r="F12" i="1"/>
  <c r="F14" i="1" s="1"/>
  <c r="D12" i="1"/>
  <c r="C12" i="1"/>
  <c r="C14" i="1" s="1"/>
  <c r="B12" i="1"/>
  <c r="N11" i="1"/>
  <c r="N10" i="1"/>
  <c r="N9" i="1"/>
  <c r="N7" i="1"/>
  <c r="D14" i="1"/>
  <c r="B14" i="1" l="1"/>
  <c r="N12" i="1"/>
  <c r="N6" i="1"/>
  <c r="K14" i="1"/>
  <c r="N8" i="1"/>
  <c r="N16" i="1"/>
  <c r="N18" i="1" s="1"/>
  <c r="N14" i="1" l="1"/>
</calcChain>
</file>

<file path=xl/sharedStrings.xml><?xml version="1.0" encoding="utf-8"?>
<sst xmlns="http://schemas.openxmlformats.org/spreadsheetml/2006/main" count="29" uniqueCount="29">
  <si>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</si>
  <si>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</si>
  <si>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</si>
  <si>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</si>
  <si>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</si>
  <si>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</si>
  <si>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</si>
  <si>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</si>
  <si>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</si>
  <si>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</si>
  <si>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</si>
  <si>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</si>
  <si>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</si>
  <si>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Bevételek</t>
  </si>
  <si>
    <t>1.Működési célú támogatások Áh-n belülről</t>
  </si>
  <si>
    <t>2.Felhalmozási célú támogatások Áh-n belülről</t>
  </si>
  <si>
    <t>3.Közhatalmi bevételek</t>
  </si>
  <si>
    <t>4.Működési bevételek</t>
  </si>
  <si>
    <t>5.Felhalmozási bevételek</t>
  </si>
  <si>
    <t>6.Pénzmaradmány</t>
  </si>
  <si>
    <t>7.Felhalm.-i célúátvett pénzeszközök</t>
  </si>
  <si>
    <t>Kiadások</t>
  </si>
  <si>
    <t>11.Költségvetési kiadások</t>
  </si>
  <si>
    <t>12.Finanszírozási kiadások</t>
  </si>
  <si>
    <t>Ft-ban</t>
  </si>
  <si>
    <t>8.Működési célúátvett pénzeszközök</t>
  </si>
  <si>
    <t>Összesen</t>
  </si>
  <si>
    <t>10. Bevételek (1-8):</t>
  </si>
  <si>
    <t>13. Kiadások (11-12):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</si>
</sst>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.5"/>
      <color indexed="8"/>
      <name val="Times New Roman"/>
      <family val="1"/>
      <charset val="238"/>
    </font>
    <font>
      <sz val="9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0" fontId="2" fillId="0" borderId="0" xfId="0" applyNumberFormat="1" applyFont="1"/>
    <xf numFmtId="9" fontId="2" fillId="0" borderId="0" xfId="0" applyNumberFormat="1" applyFont="1"/>
    <xf numFmtId="0" fontId="3" fillId="0" borderId="0" xfId="0" applyFont="1" applyAlignment="1">
      <alignment horizontal="right" vertical="center"/>
    </xf>
    <xf numFmtId="1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7"/>
  <sheetViews>
    <sheetView tabSelected="1" zoomScaleNormal="100" workbookViewId="0">
      <selection activeCell="A2" sqref="A2"/>
    </sheetView>
  </sheetViews>
  <sheetFormatPr defaultRowHeight="14.4" x14ac:dyDescent="0.3"/>
  <cols>
    <col min="1" max="1" width="23.88671875" customWidth="1"/>
    <col min="2" max="2" width="8.88671875" customWidth="1"/>
    <col min="3" max="5" width="9.109375" customWidth="1"/>
    <col min="6" max="6" width="8.77734375" customWidth="1"/>
    <col min="7" max="7" width="9.21875" customWidth="1"/>
    <col min="8" max="8" width="9" customWidth="1"/>
    <col min="9" max="10" width="9.109375" customWidth="1"/>
    <col min="11" max="11" width="9" customWidth="1"/>
    <col min="12" max="12" width="8.77734375" customWidth="1"/>
    <col min="13" max="13" width="8.88671875" customWidth="1"/>
    <col min="14" max="14" width="10.77734375" customWidth="1"/>
  </cols>
  <sheetData>
    <row r="3" spans="1:14" x14ac:dyDescent="0.3">
      <c r="A3" s="1"/>
      <c r="B3" s="2"/>
      <c r="C3" s="2"/>
      <c r="D3" s="3"/>
      <c r="E3" s="2"/>
      <c r="F3" s="2"/>
      <c r="G3" s="2"/>
      <c r="H3" s="2"/>
      <c r="I3" s="2"/>
      <c r="J3" s="3"/>
      <c r="K3" s="2"/>
      <c r="L3" s="2"/>
      <c r="M3" s="2"/>
      <c r="N3" s="4" t="s">
        <v>24</v>
      </c>
    </row>
    <row r="4" spans="1:14" ht="30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26</v>
      </c>
    </row>
    <row r="5" spans="1:14" x14ac:dyDescent="0.3">
      <c r="A5" s="13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24.6" customHeight="1" x14ac:dyDescent="0.3">
      <c r="A6" s="7" t="s">
        <v>14</v>
      </c>
      <c r="B6" s="8">
        <f>5555727-1000000</f>
        <v>4555727</v>
      </c>
      <c r="C6" s="8">
        <f>5555727-1000000</f>
        <v>4555727</v>
      </c>
      <c r="D6" s="8">
        <f>5555727+2700000-1000000</f>
        <v>7255727</v>
      </c>
      <c r="E6" s="8">
        <f>5555727-1000000</f>
        <v>4555727</v>
      </c>
      <c r="F6" s="8">
        <f t="shared" ref="F6:L6" si="0">5555727-1000000</f>
        <v>4555727</v>
      </c>
      <c r="G6" s="8">
        <f t="shared" si="0"/>
        <v>4555727</v>
      </c>
      <c r="H6" s="8">
        <f t="shared" si="0"/>
        <v>4555727</v>
      </c>
      <c r="I6" s="8">
        <f t="shared" si="0"/>
        <v>4555727</v>
      </c>
      <c r="J6" s="8">
        <f t="shared" si="0"/>
        <v>4555727</v>
      </c>
      <c r="K6" s="8">
        <f t="shared" si="0"/>
        <v>4555727</v>
      </c>
      <c r="L6" s="8">
        <f t="shared" si="0"/>
        <v>4555727</v>
      </c>
      <c r="M6" s="8">
        <f>5555727-1000000-2548</f>
        <v>4553179</v>
      </c>
      <c r="N6" s="8">
        <f>SUM(B6:M6)</f>
        <v>57366176</v>
      </c>
    </row>
    <row r="7" spans="1:14" ht="25.2" customHeight="1" x14ac:dyDescent="0.3">
      <c r="A7" s="7" t="s">
        <v>15</v>
      </c>
      <c r="B7" s="8"/>
      <c r="C7" s="8"/>
      <c r="D7" s="8"/>
      <c r="E7" s="8"/>
      <c r="F7" s="8"/>
      <c r="G7" s="8"/>
      <c r="H7" s="8"/>
      <c r="I7" s="8">
        <v>2985000</v>
      </c>
      <c r="J7" s="8"/>
      <c r="K7" s="8">
        <f>23686404-2985000</f>
        <v>20701404</v>
      </c>
      <c r="L7" s="8"/>
      <c r="M7" s="8"/>
      <c r="N7" s="8">
        <f t="shared" ref="N7:N13" si="1">SUM(B7:M7)</f>
        <v>23686404</v>
      </c>
    </row>
    <row r="8" spans="1:14" x14ac:dyDescent="0.3">
      <c r="A8" s="9" t="s">
        <v>16</v>
      </c>
      <c r="B8" s="8">
        <v>350000</v>
      </c>
      <c r="C8" s="8">
        <v>250000</v>
      </c>
      <c r="D8" s="8">
        <v>11033500</v>
      </c>
      <c r="E8" s="8">
        <v>320000</v>
      </c>
      <c r="F8" s="8">
        <f>450000+2000000</f>
        <v>2450000</v>
      </c>
      <c r="G8" s="8">
        <v>450000</v>
      </c>
      <c r="H8" s="8">
        <v>450000</v>
      </c>
      <c r="I8" s="8">
        <v>450000</v>
      </c>
      <c r="J8" s="8">
        <f>11335000-8500-205000+4236407</f>
        <v>15357907</v>
      </c>
      <c r="K8" s="8">
        <v>315000</v>
      </c>
      <c r="L8" s="8">
        <v>205000</v>
      </c>
      <c r="M8" s="8">
        <v>205000</v>
      </c>
      <c r="N8" s="8">
        <f t="shared" si="1"/>
        <v>31836407</v>
      </c>
    </row>
    <row r="9" spans="1:14" x14ac:dyDescent="0.3">
      <c r="A9" s="9" t="s">
        <v>17</v>
      </c>
      <c r="B9" s="8">
        <v>290000</v>
      </c>
      <c r="C9" s="8">
        <v>290000</v>
      </c>
      <c r="D9" s="8">
        <v>290000</v>
      </c>
      <c r="E9" s="8">
        <v>290000</v>
      </c>
      <c r="F9" s="8">
        <v>290000</v>
      </c>
      <c r="G9" s="8">
        <v>290000</v>
      </c>
      <c r="H9" s="8">
        <v>290000</v>
      </c>
      <c r="I9" s="8">
        <v>290000</v>
      </c>
      <c r="J9" s="8">
        <f>290000+60000</f>
        <v>350000</v>
      </c>
      <c r="K9" s="8">
        <f>290000+7600+64483</f>
        <v>362083</v>
      </c>
      <c r="L9" s="8">
        <f>321250+20000</f>
        <v>341250</v>
      </c>
      <c r="M9" s="8">
        <f>321250+20000</f>
        <v>341250</v>
      </c>
      <c r="N9" s="8">
        <f>SUM(B9:M9)</f>
        <v>3714583</v>
      </c>
    </row>
    <row r="10" spans="1:14" x14ac:dyDescent="0.3">
      <c r="A10" s="9" t="s">
        <v>18</v>
      </c>
      <c r="B10" s="8"/>
      <c r="C10" s="8"/>
      <c r="D10" s="8"/>
      <c r="E10" s="8">
        <f>1300000+255000</f>
        <v>1555000</v>
      </c>
      <c r="F10" s="8"/>
      <c r="G10" s="8"/>
      <c r="H10" s="8"/>
      <c r="I10" s="8">
        <v>1147500</v>
      </c>
      <c r="J10" s="8"/>
      <c r="K10" s="8"/>
      <c r="L10" s="8"/>
      <c r="M10" s="8">
        <v>162000</v>
      </c>
      <c r="N10" s="8">
        <f t="shared" si="1"/>
        <v>2864500</v>
      </c>
    </row>
    <row r="11" spans="1:14" x14ac:dyDescent="0.3">
      <c r="A11" s="7" t="s">
        <v>19</v>
      </c>
      <c r="B11" s="8">
        <v>1457108</v>
      </c>
      <c r="C11" s="8">
        <v>0</v>
      </c>
      <c r="D11" s="8">
        <v>0</v>
      </c>
      <c r="E11" s="8">
        <v>0</v>
      </c>
      <c r="F11" s="8">
        <v>45621432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si="1"/>
        <v>47078540</v>
      </c>
    </row>
    <row r="12" spans="1:14" ht="28.2" customHeight="1" x14ac:dyDescent="0.3">
      <c r="A12" s="7" t="s">
        <v>20</v>
      </c>
      <c r="B12" s="8">
        <f t="shared" ref="B12:M12" si="2">B22*$O$12</f>
        <v>0</v>
      </c>
      <c r="C12" s="8">
        <f t="shared" si="2"/>
        <v>0</v>
      </c>
      <c r="D12" s="8">
        <f t="shared" si="2"/>
        <v>0</v>
      </c>
      <c r="E12" s="8">
        <f>200000-5080</f>
        <v>194920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1"/>
        <v>194920</v>
      </c>
    </row>
    <row r="13" spans="1:14" ht="25.2" customHeight="1" x14ac:dyDescent="0.3">
      <c r="A13" s="7" t="s">
        <v>25</v>
      </c>
      <c r="B13" s="8"/>
      <c r="C13" s="8">
        <v>179537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1"/>
        <v>179537</v>
      </c>
    </row>
    <row r="14" spans="1:14" ht="30" customHeight="1" x14ac:dyDescent="0.3">
      <c r="A14" s="10" t="s">
        <v>27</v>
      </c>
      <c r="B14" s="11">
        <f t="shared" ref="B14:M14" si="3">SUM(B6:B13)</f>
        <v>6652835</v>
      </c>
      <c r="C14" s="11">
        <f t="shared" si="3"/>
        <v>5275264</v>
      </c>
      <c r="D14" s="11">
        <f t="shared" si="3"/>
        <v>18579227</v>
      </c>
      <c r="E14" s="11">
        <f t="shared" si="3"/>
        <v>6915647</v>
      </c>
      <c r="F14" s="11">
        <f t="shared" si="3"/>
        <v>52917159</v>
      </c>
      <c r="G14" s="11">
        <f t="shared" si="3"/>
        <v>5295727</v>
      </c>
      <c r="H14" s="11">
        <f t="shared" si="3"/>
        <v>5295727</v>
      </c>
      <c r="I14" s="11">
        <f t="shared" si="3"/>
        <v>9428227</v>
      </c>
      <c r="J14" s="11">
        <f t="shared" si="3"/>
        <v>20263634</v>
      </c>
      <c r="K14" s="11">
        <f t="shared" si="3"/>
        <v>25934214</v>
      </c>
      <c r="L14" s="11">
        <f t="shared" si="3"/>
        <v>5101977</v>
      </c>
      <c r="M14" s="11">
        <f t="shared" si="3"/>
        <v>5261429</v>
      </c>
      <c r="N14" s="12">
        <f>SUM(B14:M14)</f>
        <v>166921067</v>
      </c>
    </row>
    <row r="15" spans="1:14" x14ac:dyDescent="0.3">
      <c r="A15" s="13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x14ac:dyDescent="0.3">
      <c r="A16" s="9" t="s">
        <v>22</v>
      </c>
      <c r="B16" s="8">
        <f t="shared" ref="B16:J16" si="4">9114658+1000000</f>
        <v>10114658</v>
      </c>
      <c r="C16" s="8">
        <f t="shared" si="4"/>
        <v>10114658</v>
      </c>
      <c r="D16" s="8">
        <f t="shared" si="4"/>
        <v>10114658</v>
      </c>
      <c r="E16" s="8">
        <f t="shared" si="4"/>
        <v>10114658</v>
      </c>
      <c r="F16" s="8">
        <f t="shared" si="4"/>
        <v>10114658</v>
      </c>
      <c r="G16" s="8">
        <f t="shared" si="4"/>
        <v>10114658</v>
      </c>
      <c r="H16" s="8">
        <f t="shared" si="4"/>
        <v>10114658</v>
      </c>
      <c r="I16" s="8">
        <f t="shared" si="4"/>
        <v>10114658</v>
      </c>
      <c r="J16" s="8">
        <f t="shared" si="4"/>
        <v>10114658</v>
      </c>
      <c r="K16" s="8">
        <f>9114658+6000000+83255</f>
        <v>15197913</v>
      </c>
      <c r="L16" s="8">
        <f>9114658+40090698</f>
        <v>49205356</v>
      </c>
      <c r="M16" s="8">
        <f>9114658+1000000+83255</f>
        <v>10197913</v>
      </c>
      <c r="N16" s="8">
        <f>SUM(B16:M16)</f>
        <v>165633104</v>
      </c>
    </row>
    <row r="17" spans="1:14" x14ac:dyDescent="0.3">
      <c r="A17" s="9" t="s">
        <v>23</v>
      </c>
      <c r="B17" s="8">
        <f>N17</f>
        <v>1287963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v>1287963</v>
      </c>
    </row>
    <row r="18" spans="1:14" ht="30" customHeight="1" x14ac:dyDescent="0.3">
      <c r="A18" s="10" t="s">
        <v>28</v>
      </c>
      <c r="B18" s="11">
        <f t="shared" ref="B18:M18" si="5">SUM(B16:B17)</f>
        <v>11402621</v>
      </c>
      <c r="C18" s="11">
        <f t="shared" si="5"/>
        <v>10114658</v>
      </c>
      <c r="D18" s="11">
        <f t="shared" si="5"/>
        <v>10114658</v>
      </c>
      <c r="E18" s="11">
        <f t="shared" si="5"/>
        <v>10114658</v>
      </c>
      <c r="F18" s="11">
        <f t="shared" si="5"/>
        <v>10114658</v>
      </c>
      <c r="G18" s="11">
        <f t="shared" si="5"/>
        <v>10114658</v>
      </c>
      <c r="H18" s="11">
        <f t="shared" si="5"/>
        <v>10114658</v>
      </c>
      <c r="I18" s="11">
        <f t="shared" si="5"/>
        <v>10114658</v>
      </c>
      <c r="J18" s="11">
        <f t="shared" si="5"/>
        <v>10114658</v>
      </c>
      <c r="K18" s="11">
        <f t="shared" si="5"/>
        <v>15197913</v>
      </c>
      <c r="L18" s="11">
        <f t="shared" si="5"/>
        <v>49205356</v>
      </c>
      <c r="M18" s="11">
        <f t="shared" si="5"/>
        <v>10197913</v>
      </c>
      <c r="N18" s="12">
        <f>SUM(N15:N17)</f>
        <v>166921067</v>
      </c>
    </row>
    <row r="24" spans="1:14" x14ac:dyDescent="0.3">
      <c r="G24" s="5"/>
    </row>
    <row r="25" spans="1:14" x14ac:dyDescent="0.3">
      <c r="G25" s="5"/>
    </row>
    <row r="26" spans="1:14" x14ac:dyDescent="0.3">
      <c r="G26" s="5"/>
    </row>
    <row r="27" spans="1:14" x14ac:dyDescent="0.3">
      <c r="G27" s="5"/>
    </row>
  </sheetData>
  <mergeCells count="2">
    <mergeCell ref="A5:N5"/>
    <mergeCell ref="A15:N15"/>
  </mergeCells>
  <pageMargins left="3.937007874015748E-2" right="3.937007874015748E-2" top="0.74803149606299213" bottom="0.74803149606299213" header="0.31496062992125984" footer="0.31496062992125984"/>
  <pageSetup paperSize="8" orientation="landscape" r:id="rId1"/>
  <headerFooter>
    <oddHeader>&amp;C&amp;"Times New Roman,Normál"&amp;12 6. melléklet
a 2/2020. (VII.14.) önkormányzati rendelethez
Az önkormányzat és költségvetési szerve 2019. évi előirányzat- felhasználási ütemterve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2020-07-10T19:08:47Z</dcterms:modified>
</cp:coreProperties>
</file>