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250" activeTab="11"/>
  </bookViews>
  <sheets>
    <sheet name="1" sheetId="1" r:id="rId1"/>
    <sheet name="1 folyt" sheetId="2" r:id="rId2"/>
    <sheet name="2" sheetId="3" r:id="rId3"/>
    <sheet name="2 (2)" sheetId="4" r:id="rId4"/>
    <sheet name="3" sheetId="5" r:id="rId5"/>
    <sheet name="4" sheetId="6" r:id="rId6"/>
    <sheet name="4. (2)" sheetId="7" r:id="rId7"/>
    <sheet name="5" sheetId="8" r:id="rId8"/>
    <sheet name="6 " sheetId="9" r:id="rId9"/>
    <sheet name="7" sheetId="10" r:id="rId10"/>
    <sheet name="8" sheetId="11" r:id="rId11"/>
    <sheet name="9" sheetId="12" r:id="rId12"/>
  </sheets>
  <definedNames>
    <definedName name="_xlnm.Print_Area" localSheetId="0">'1'!$A$1:$F$66</definedName>
    <definedName name="_xlnm.Print_Area" localSheetId="2">'2'!$A$1:$G$50</definedName>
    <definedName name="_xlnm.Print_Area" localSheetId="3">'2 (2)'!$A$1:$G$41</definedName>
    <definedName name="_xlnm.Print_Area" localSheetId="6">'4. (2)'!$A$1:$S$18</definedName>
    <definedName name="_xlnm.Print_Area" localSheetId="8">'6 '!$A$1:$I$56</definedName>
  </definedNames>
  <calcPr fullCalcOnLoad="1"/>
</workbook>
</file>

<file path=xl/sharedStrings.xml><?xml version="1.0" encoding="utf-8"?>
<sst xmlns="http://schemas.openxmlformats.org/spreadsheetml/2006/main" count="696" uniqueCount="345">
  <si>
    <t>Tartalékok</t>
  </si>
  <si>
    <t>4.</t>
  </si>
  <si>
    <t>1.</t>
  </si>
  <si>
    <t>2.</t>
  </si>
  <si>
    <t>3.</t>
  </si>
  <si>
    <t>Sor-
szám</t>
  </si>
  <si>
    <t>Megnevezés</t>
  </si>
  <si>
    <t>5.</t>
  </si>
  <si>
    <t xml:space="preserve">Ellátottak pénzbeli juttatásai </t>
  </si>
  <si>
    <t>Helyi önkormányzatok működésének általános támogatása</t>
  </si>
  <si>
    <t>Települési önkormányzatok egyes köznevelési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</si>
  <si>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</si>
  <si>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</si>
  <si>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</si>
  <si>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</si>
  <si>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Felhalmozási célú önkormányzati támogatások</t>
  </si>
  <si>
    <t>Egyéb felhalmozási célú támogatások bevételei államháztartáson belülről</t>
  </si>
  <si>
    <t>Gépjárműadók</t>
  </si>
  <si>
    <t>Általános forgalmi adó visszatérítése</t>
  </si>
  <si>
    <t>Egyéb működési bevételek</t>
  </si>
  <si>
    <t>Ingatlanok értékesítése</t>
  </si>
  <si>
    <t>Felhalmozási célú visszatérítendő támogatások, kölcsönök visszatérülése államháztartáson kívülről</t>
  </si>
  <si>
    <t>Előző év pénzmaradvány igénybevétele</t>
  </si>
  <si>
    <t>BEVÉTEL</t>
  </si>
  <si>
    <t>KIADÁS</t>
  </si>
  <si>
    <t xml:space="preserve">    - építményadó</t>
  </si>
  <si>
    <t xml:space="preserve">    - magánszemélyek kommunális adója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</si>
  <si>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</si>
  <si>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</si>
  <si>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</si>
  <si>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</si>
  <si>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</si>
  <si>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</si>
  <si>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</si>
  <si>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</si>
  <si>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</si>
  <si>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</si>
  <si>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</si>
  <si>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</si>
  <si>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</si>
  <si>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</si>
  <si>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</si>
  <si>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</si>
  <si>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</si>
  <si>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</si>
  <si>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</si>
  <si>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</si>
  <si>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</si>
  <si>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</si>
  <si>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</si>
  <si>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</si>
  <si>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</si>
  <si>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</si>
  <si>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</si>
  <si>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</si>
  <si>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</si>
  <si>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Felhalmozási célú támogatások államháztartáson belülről(12+13)</t>
  </si>
  <si>
    <t xml:space="preserve">   - állami feladat</t>
  </si>
  <si>
    <t xml:space="preserve">   - önkéntvállalt feladat</t>
  </si>
  <si>
    <t xml:space="preserve">   - kötelezőfeladat</t>
  </si>
  <si>
    <t>Mindösszesen</t>
  </si>
  <si>
    <t>Sor-szám</t>
  </si>
  <si>
    <t>Önállóan működő intézmények</t>
  </si>
  <si>
    <t>Létszám (fő)</t>
  </si>
  <si>
    <t>Működési bevétel</t>
  </si>
  <si>
    <t>Összesen</t>
  </si>
  <si>
    <t>Személyi jellegű kiadás</t>
  </si>
  <si>
    <t>Munkaadót terhelő járulék</t>
  </si>
  <si>
    <t>Dologi jellegű kiadás</t>
  </si>
  <si>
    <t>Önkormányzati kiegészítő támogatás</t>
  </si>
  <si>
    <t>I.</t>
  </si>
  <si>
    <t>Polgármesteri Hivatal</t>
  </si>
  <si>
    <t>Zengő Óvoda és Bölcsőde</t>
  </si>
  <si>
    <t>III.</t>
  </si>
  <si>
    <t>Gondozási Központ</t>
  </si>
  <si>
    <t>V.</t>
  </si>
  <si>
    <t>Vitéz Sághy Antal Városi Könyvtár</t>
  </si>
  <si>
    <t>Önkormányzatok működési támogatási</t>
  </si>
  <si>
    <t xml:space="preserve">   - kötelező feladat</t>
  </si>
  <si>
    <t>IV.</t>
  </si>
  <si>
    <t>Költségvetési engedélyezett létszámkeret</t>
  </si>
  <si>
    <t>Közfoglalkoztatottak létszáma</t>
  </si>
  <si>
    <t>Sor-sz.</t>
  </si>
  <si>
    <t>BEVÉTELEK</t>
  </si>
  <si>
    <t>KIADÁSOK</t>
  </si>
  <si>
    <t xml:space="preserve">Közhatalmi bevételek </t>
  </si>
  <si>
    <t xml:space="preserve">Működési bevételek </t>
  </si>
  <si>
    <t xml:space="preserve">Működési célú átvett pénzeszközök </t>
  </si>
  <si>
    <t>Működési célú támogatások államháztartáson belülről</t>
  </si>
  <si>
    <t>Finaszírozési bevétel</t>
  </si>
  <si>
    <t xml:space="preserve">Személyi juttatások </t>
  </si>
  <si>
    <t xml:space="preserve">Dologi kiadások </t>
  </si>
  <si>
    <t xml:space="preserve">Egyéb működési célú kiadások  </t>
  </si>
  <si>
    <t>Beruházások (önként vállalt feladat)</t>
  </si>
  <si>
    <t>Felújítások (önként vállalt feladat)</t>
  </si>
  <si>
    <t>Egyéb felhalmozási célú kiadások (önként vállat feladat)</t>
  </si>
  <si>
    <t xml:space="preserve"> Kötelező feladat</t>
  </si>
  <si>
    <t xml:space="preserve">   - Intézményfenntartó Társulás támogatás</t>
  </si>
  <si>
    <t>Önként vállalt feladat</t>
  </si>
  <si>
    <t>Felhalmozási bevételek (önként vállalt feladat)</t>
  </si>
  <si>
    <t>II.</t>
  </si>
  <si>
    <t>B1</t>
  </si>
  <si>
    <t>B2</t>
  </si>
  <si>
    <t>B3</t>
  </si>
  <si>
    <t>B4</t>
  </si>
  <si>
    <t>B5</t>
  </si>
  <si>
    <t>B6</t>
  </si>
  <si>
    <t>B7</t>
  </si>
  <si>
    <t>Költségvetési bevételek (B1+B2+B3+B4+B5+B6+B7)</t>
  </si>
  <si>
    <t>B8</t>
  </si>
  <si>
    <t>Közvetített szolgáltatások ellenértéke (továbbszámlázás)</t>
  </si>
  <si>
    <t>Tulajdonosi bevételek (bérleti díjak, lakbérek)</t>
  </si>
  <si>
    <t>Ellátási díjak (étkezési díjak)</t>
  </si>
  <si>
    <t>Működési célú visszatérítendő támogatások, kölcsönök visszatérülése államháztartáson kívülről (szoc. kölcsön)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</si>
  <si>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</si>
  <si>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</si>
  <si>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</si>
  <si>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</si>
  <si>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</si>
  <si>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</si>
  <si>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</si>
  <si>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</si>
  <si>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</si>
  <si>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Költségvetési kiadások (K1+K2+K3+K4+K5+K6+K7+K8)</t>
  </si>
  <si>
    <t xml:space="preserve">   - iparűzési adója</t>
  </si>
  <si>
    <t xml:space="preserve">   - ebből intézményfenntartó társulás</t>
  </si>
  <si>
    <t xml:space="preserve">Munkaadókat terhelő jár. és szoc. hozzájárulási adó                                                                         </t>
  </si>
  <si>
    <t>Költségvetési bevétel (B1+……B7)</t>
  </si>
  <si>
    <t>Bevételek mindösszesen (I.+B8)</t>
  </si>
  <si>
    <t>Költségvetési kiadások (K1+….+K8)</t>
  </si>
  <si>
    <t>Kiadások mindösszesen  (I.+K9)</t>
  </si>
  <si>
    <t>Egyéb felhalmozási célú átvett pénzeszközök (EU-s pályázatok)</t>
  </si>
  <si>
    <t>Felhalmozási célú átvett pénzeszközök (önként vállalt feladat)</t>
  </si>
  <si>
    <t>Egyéb felhalmozási célú kiadások (önként vállalt feladat)</t>
  </si>
  <si>
    <t xml:space="preserve">Közfoglalkoztatotti létszámkeret (fő):                                                                                                                                                                                           </t>
  </si>
  <si>
    <t>Felhalmozási célú tám. államháztartáson belülről (önként vállalt feladat)</t>
  </si>
  <si>
    <t>Egyéb működési célű támogatások állaháztartáso kívülre (civil szervezetek támogatása) önként vállat feladat</t>
  </si>
  <si>
    <t>Felhalmozási bevételek összesen (B2+B5+B7)</t>
  </si>
  <si>
    <t>Finansízrozási bevételek (8)</t>
  </si>
  <si>
    <t>Mindösszesen (7+B8)</t>
  </si>
  <si>
    <t>Finanszírozási kiadások (2)</t>
  </si>
  <si>
    <t>Mindössesen (1+K9)</t>
  </si>
  <si>
    <t>Lábatlan Város Önkormányzatának</t>
  </si>
  <si>
    <t>Sor- sz.</t>
  </si>
  <si>
    <t>Feladat megnevezése</t>
  </si>
  <si>
    <t>Beruházások:</t>
  </si>
  <si>
    <t>Immaterális javak beszerzése, létesítése</t>
  </si>
  <si>
    <t>Ingatlanok beszerzése, létesítése</t>
  </si>
  <si>
    <t>Informatikai eszközök beszerzése</t>
  </si>
  <si>
    <t>Egyéb tárgyi eszközök beszerzése</t>
  </si>
  <si>
    <t>Felújítások</t>
  </si>
  <si>
    <t>Ingatlanok felújítása</t>
  </si>
  <si>
    <t>Informatikai eszközök felújítása</t>
  </si>
  <si>
    <t>Egyéb tárgyi eszközök felújítás</t>
  </si>
  <si>
    <t>Összesen (I.+II.)</t>
  </si>
  <si>
    <t xml:space="preserve">   - ebből OEP támogatás</t>
  </si>
  <si>
    <t>Ellátottak pénzbeli juttatásai (kötelező feladat)</t>
  </si>
  <si>
    <t>Hosszú lejáratú hitelek, kölcsönök törlesztése  (önként vállat feladat) adosságkonszolodáció</t>
  </si>
  <si>
    <t>Kiszámlázott ÁFA</t>
  </si>
  <si>
    <t>Működési bevételek összesen (B1+B3+B4+B6)</t>
  </si>
  <si>
    <t xml:space="preserve"> - ebből előzőévi pénzmaradvány</t>
  </si>
  <si>
    <t xml:space="preserve"> - ebből működési célú</t>
  </si>
  <si>
    <t xml:space="preserve">   - ebből Intézményfenntartótól kapott műk. Tám</t>
  </si>
  <si>
    <t>Egyéb külső személyi juttatások (kitüntetés,megbíz.díj, reprezentáció)</t>
  </si>
  <si>
    <t xml:space="preserve">   - céltartalék</t>
  </si>
  <si>
    <t>Működési bevételek és kiadások egyenlege</t>
  </si>
  <si>
    <t>Működési kiadás</t>
  </si>
  <si>
    <t>Egyenleg</t>
  </si>
  <si>
    <t>Felhalmozási bevételek és kiadások egyenlege</t>
  </si>
  <si>
    <t>Felhalmozási bevétel</t>
  </si>
  <si>
    <t>Felhalmozási kiadás</t>
  </si>
  <si>
    <t xml:space="preserve">Finanszírozási kiadások </t>
  </si>
  <si>
    <t xml:space="preserve">   -  intézmény finanszírozás (kötelező feladat)</t>
  </si>
  <si>
    <t>2016. évi előirányzat</t>
  </si>
  <si>
    <t>Támogató szolgálat</t>
  </si>
  <si>
    <t xml:space="preserve">   - Kuckó Család- és Gyermekjólét Szolgálat</t>
  </si>
  <si>
    <t>Közalakmazotti létszámkeret (fő)</t>
  </si>
  <si>
    <t xml:space="preserve"> - ebből felhalmozási cél </t>
  </si>
  <si>
    <t xml:space="preserve">   - ebből önként vállat feladat</t>
  </si>
  <si>
    <t>Egyéb működési célú támogatások államháztartáson belülre (társulás) (kötelező feladat)</t>
  </si>
  <si>
    <t xml:space="preserve">   - Könyvtár vizesblokk felújítás</t>
  </si>
  <si>
    <t>2017. évi előirányzat</t>
  </si>
  <si>
    <t>2017. évielőirányzat</t>
  </si>
  <si>
    <t xml:space="preserve">Választott tisztségviselők juttatásai </t>
  </si>
  <si>
    <t>Lábatlan Város Önkormányzatának  2017. évi bevételei és kiadásai</t>
  </si>
  <si>
    <t>Előző év pénzmaradvány igénybevétele (feladattal terhelt: 48.862.716 Ft)</t>
  </si>
  <si>
    <t>Lábatlan Város Önkormányzatának  2017. évi működési célú bevételei és kiadásai</t>
  </si>
  <si>
    <t xml:space="preserve">   - Dózsa Gy. úti kat. Temetőben urnafal építése</t>
  </si>
  <si>
    <t>Települési önkormányzatok szociális és gyermekjóléti  feladatainak támogatása</t>
  </si>
  <si>
    <t>Felhalmozási bevételek (27+28) (önként vállalt feladat)</t>
  </si>
  <si>
    <r>
      <t xml:space="preserve">Működési célú átvett pénzeszközök (29+30) </t>
    </r>
    <r>
      <rPr>
        <b/>
        <i/>
        <sz val="10"/>
        <color indexed="8"/>
        <rFont val="Times New Roman"/>
        <family val="1"/>
      </rPr>
      <t>(önként vállalt feladat)</t>
    </r>
  </si>
  <si>
    <t>Felhalmozási célú átvett pénzeszközök (31+32) (önként vállalt feladat)</t>
  </si>
  <si>
    <t>Választott tisztségviselői keret (fő)</t>
  </si>
  <si>
    <t xml:space="preserve">  2017. évi fejlesztés és felújítás kiadásai feladatonként / célonként </t>
  </si>
  <si>
    <t>Ft-ban</t>
  </si>
  <si>
    <t>adatok Ft-ban</t>
  </si>
  <si>
    <t>Lábatlan Város Önkormányzat által írányított költségvetési szervek  2017. évi bevételei és kiadásai</t>
  </si>
  <si>
    <t>adatok Ft</t>
  </si>
  <si>
    <t>Lábatlan Város Önkormányzatának  2017. évi felhalmozási célú bevételei és kiadásai</t>
  </si>
  <si>
    <t>adatok  Ft</t>
  </si>
  <si>
    <t>Választott tisztségviselők létszáma</t>
  </si>
  <si>
    <t>Foglalkoztatottak személyi juttatásai  (1+2)</t>
  </si>
  <si>
    <t>Külső személyi juttatások (4+5) (kötelező feladat)</t>
  </si>
  <si>
    <t>Személyi juttatások (3+6)</t>
  </si>
  <si>
    <t xml:space="preserve">Munkaadókat terhelő járulékok és szociális hozzájárulási adó  (7+8)                                                                          </t>
  </si>
  <si>
    <t>Dologi kiadások (9+10+11)</t>
  </si>
  <si>
    <t>ÁHB megelőlegezések visszafizetése</t>
  </si>
  <si>
    <t>Felhalmozási célú kiadások összesen (K6+K7+K8)</t>
  </si>
  <si>
    <t xml:space="preserve">   - ÁHB megelőlegezés visszafizetése</t>
  </si>
  <si>
    <t xml:space="preserve">   - Könyvtár belső felújítása</t>
  </si>
  <si>
    <t>Lábatlan Város Önkormányzatának 2017. évi bevételei és kiadásai</t>
  </si>
  <si>
    <t xml:space="preserve">   - Gondozási Központ ( ipari mosógép, ipari mosogatógép</t>
  </si>
  <si>
    <t xml:space="preserve">  - Egészségház (ultrahang berendezés)</t>
  </si>
  <si>
    <t xml:space="preserve">   - Vitéz S. Antal Városi Könyvtár </t>
  </si>
  <si>
    <t xml:space="preserve">         - polcok, állványok, bútorzat</t>
  </si>
  <si>
    <t xml:space="preserve">        - könyvbeszerzés</t>
  </si>
  <si>
    <t xml:space="preserve">        - egyéb</t>
  </si>
  <si>
    <t xml:space="preserve">  - Cementgyári lakótlep Húsbolt környezetében útkorrekció</t>
  </si>
  <si>
    <t xml:space="preserve">   - Pályázatok előkésztési munkái </t>
  </si>
  <si>
    <t xml:space="preserve"> - Lábatlan katolikus temetőben vízvételi helyek korszerűsítése</t>
  </si>
  <si>
    <t xml:space="preserve">   - általános tartalék (Polgárőrség támogatás)</t>
  </si>
  <si>
    <t xml:space="preserve">   - Rákóczi -Dózsa út csatlakozásában járda létesítés terv</t>
  </si>
  <si>
    <t xml:space="preserve">   - Műfüves focipálya</t>
  </si>
  <si>
    <t xml:space="preserve">    - Helyi TV szolgáltatás</t>
  </si>
  <si>
    <t xml:space="preserve">   - Egészségház nyomtató</t>
  </si>
  <si>
    <t xml:space="preserve">          - kamera</t>
  </si>
  <si>
    <t xml:space="preserve">   - Önkormányzat </t>
  </si>
  <si>
    <t xml:space="preserve">   - I. Világháborús emlékmű  felújítása</t>
  </si>
  <si>
    <t xml:space="preserve">   - ebből Munkaügyi Központ Közmunkaprogram</t>
  </si>
  <si>
    <t xml:space="preserve">   - I. Világháborús Emlékmű felújítás</t>
  </si>
  <si>
    <t xml:space="preserve">   - Támogatás (civil szervezetek, vállalkozás)</t>
  </si>
  <si>
    <t xml:space="preserve">   - idegenforgalmi adó</t>
  </si>
  <si>
    <t>Egyéb közhatalmi bevételek (késedelmi pótlék + talajterhelési díj)</t>
  </si>
  <si>
    <t>Helyi önk, elszámolásból származó kiadások</t>
  </si>
  <si>
    <t>Működési kiadások összesen (K1+K2+K3+K5)</t>
  </si>
  <si>
    <t>Pénzmaradvány</t>
  </si>
  <si>
    <t xml:space="preserve">   - Helyi önkormányzatok elszámolásból származó kiadásai</t>
  </si>
  <si>
    <t xml:space="preserve">   -ASP számítógépek PH</t>
  </si>
  <si>
    <t>Egyéb működési célú kiadások  (12+13+14+15)</t>
  </si>
  <si>
    <t>Finanszírozási kiadások (17+18)</t>
  </si>
  <si>
    <t>Kiadások mindösszesen (16+K9)</t>
  </si>
  <si>
    <t xml:space="preserve">Hosszú lejáratú hitelek, kölcsönök törlesztése  (önként vállat feladat) </t>
  </si>
  <si>
    <t xml:space="preserve">    - Település arculati kézikönyv</t>
  </si>
  <si>
    <t xml:space="preserve">   - Zengó Óvoda és bölcsőde (2 db ipari mosogatógép, asztalok székek)</t>
  </si>
  <si>
    <t xml:space="preserve">    - WINKSZ szoftver  Kuckó Család- és Gyermekjólét Szolgálat</t>
  </si>
  <si>
    <t xml:space="preserve">   - Dunamente Ökoturisztikai Látogatóközont (Postakocsi épület)</t>
  </si>
  <si>
    <t>Elszámolsból származó bevételek</t>
  </si>
  <si>
    <t>Önkormányzatok működési támogatásai(1+2+….+8)</t>
  </si>
  <si>
    <t>26.</t>
  </si>
  <si>
    <t>36.</t>
  </si>
  <si>
    <t>Működési célú támogatások államháztartáson belülről (9+10)</t>
  </si>
  <si>
    <t>Vagyoni tipusú adók (14+15)</t>
  </si>
  <si>
    <t>Értékesítési és forgalmi adók (17)</t>
  </si>
  <si>
    <t xml:space="preserve">Egyéb áruhasználati és szolgáltatási adók (20) </t>
  </si>
  <si>
    <t>Közhatalmi bevételek (13+16+18+19+20+21)</t>
  </si>
  <si>
    <t>Működési bevételek (22+….+27)</t>
  </si>
  <si>
    <t>Mindösszesen (32+33)</t>
  </si>
  <si>
    <t>III. rendelt módosítás</t>
  </si>
  <si>
    <t xml:space="preserve">  - ebből Dunamente Látogató Ökoturisztikai Látogató Központ páklyázat</t>
  </si>
  <si>
    <t>Egyéb felhalmozási célú támogatások bevételei államháztartáson belülről (önként vállalt feladat)</t>
  </si>
  <si>
    <t>IV. rendelet módosítás</t>
  </si>
  <si>
    <t xml:space="preserve">   - ebből Intézményfenntartótól kapott felhalm. Tám (WINKSZ szoftver, számítógépek operációs rendszerek)</t>
  </si>
  <si>
    <t xml:space="preserve"> - ebből Könyvtár érdeletésgnövelő támogatás</t>
  </si>
  <si>
    <t xml:space="preserve">  - ebből Könyvtár energetikai korszerűsítés</t>
  </si>
  <si>
    <t>Egyéb tárgyi eszközök értékesítése (gépjármű)</t>
  </si>
  <si>
    <t>Részesedés értékesítés (ÉPFU)</t>
  </si>
  <si>
    <t>Pénzügyi lízing (autó)</t>
  </si>
  <si>
    <t>37.</t>
  </si>
  <si>
    <t>Felhalmozási bevételek (28+30) (önként vállalt feladat)</t>
  </si>
  <si>
    <r>
      <t xml:space="preserve">Működési célú átvett pénzeszközök (31+32) </t>
    </r>
    <r>
      <rPr>
        <sz val="10"/>
        <rFont val="Arial"/>
        <family val="1"/>
      </rPr>
      <t>(önként vállalt feladat)</t>
    </r>
  </si>
  <si>
    <t>Felhalmozási célú átvett pénzeszközök (33+34) (önként vállalt feladat)</t>
  </si>
  <si>
    <t>Finansízrozási bevételek (36)</t>
  </si>
  <si>
    <t>Bevételek mindösszesen (35+B8)</t>
  </si>
  <si>
    <t>Finanszírozási kiadások (17+18+20)</t>
  </si>
  <si>
    <t>Egyéb felhalmozási célú átvett pénzeszközök (pályázatok)</t>
  </si>
  <si>
    <t>IV. rendelet módosítá</t>
  </si>
  <si>
    <t>IV. rendelt módsítás</t>
  </si>
  <si>
    <t>IV. rendelt módosítás</t>
  </si>
  <si>
    <t xml:space="preserve">   - Pénzügyi lízing 8autó)</t>
  </si>
  <si>
    <t xml:space="preserve">  - Könyvtár energetikai felújítás</t>
  </si>
  <si>
    <t xml:space="preserve">   - számítógépek Kuckó  Család- és Gyermekjólét Szolgálat</t>
  </si>
  <si>
    <t xml:space="preserve"> - operácuósrendszerek Kuckó  Család- és Gyermekjólét Szolgálat</t>
  </si>
  <si>
    <t xml:space="preserve">    - Közmunkaprogram eszközök (fűnyíró, sövényvágó)</t>
  </si>
  <si>
    <t xml:space="preserve">       - "Baglyos szobor"</t>
  </si>
  <si>
    <t>Egyéb működési célú átvett pénzeszközök (Zengő Óvoda pályázat)</t>
  </si>
  <si>
    <t>Egyéb működési célú átvett pénzeszközök 8Zengő Óvoda pályázat)</t>
  </si>
  <si>
    <t>VI. rendelet módosítás</t>
  </si>
  <si>
    <t xml:space="preserve">   - Bursa támogatás visszaérkezése</t>
  </si>
  <si>
    <t xml:space="preserve">   - Kerékpárral 7 határon (pályázat)</t>
  </si>
  <si>
    <t xml:space="preserve">   - Természetbeni ellátások Erzsébet utalvány</t>
  </si>
  <si>
    <t xml:space="preserve">   - ebből ASP központhoz csatlakozás 8működésre)</t>
  </si>
  <si>
    <t xml:space="preserve">   - ebből ASP központhoz csatlakozás (felhalmozásra)</t>
  </si>
  <si>
    <t>VI. rendelt módsítás</t>
  </si>
  <si>
    <t>VI. reneelt módosítás</t>
  </si>
  <si>
    <t>VI. rendelt módosítás</t>
  </si>
  <si>
    <t xml:space="preserve">   - Textlib C program Könyvtár</t>
  </si>
  <si>
    <t xml:space="preserve">   - Windows PH</t>
  </si>
  <si>
    <t xml:space="preserve">   - ESET anivírus PH</t>
  </si>
  <si>
    <t xml:space="preserve">   - egyéb informatikai eszközök (ruter, switch, billenytyűzetek, e-szig olvasók)</t>
  </si>
  <si>
    <t xml:space="preserve">          -  járóbeteg szakellátás pályázat előkészítés e eszközökhöz)</t>
  </si>
  <si>
    <t xml:space="preserve">   - Polgármesteri Hivatal (klíma, székek)</t>
  </si>
  <si>
    <t xml:space="preserve">    - egyéb tárgyi eszközök (rókacspda, székek, vadriasztó, autó üzembe helyezés)</t>
  </si>
  <si>
    <t>V. rendelet módosítás</t>
  </si>
  <si>
    <t xml:space="preserve">  - Baglyos szobor pályázat</t>
  </si>
  <si>
    <t xml:space="preserve">   - ebből ASP központhoz csatlakozás (működésre)</t>
  </si>
  <si>
    <t>1. sz.  melléklet a 2/2018. (II.06.)  önkormányzati rendelethez</t>
  </si>
  <si>
    <t>1. sz.  melléklet folytatása a 2/2018. (II.07.)  önkormányzati rendelethez</t>
  </si>
  <si>
    <t>2. sz.  melléklet a 2/2018. (II.07.)  önkormányzati rendelethez</t>
  </si>
  <si>
    <t>2. sz.  melléklet folytatása a 2/2018. (II.07.)  önkormányzati rendelethez</t>
  </si>
  <si>
    <t>3. sz.  melléklet a 2/2018. (II.07.)  önkormányzati rendelethez</t>
  </si>
  <si>
    <t>4. sz.  melléklet a 2/2018. (II.07.)  önkormányzati rendelethez</t>
  </si>
  <si>
    <t>4. sz.  melléklet folytatása a 2/2018. (II.07.)  önkormányzati rendelethez</t>
  </si>
  <si>
    <t>5. sz.  melléklet  a 2/2018. (II.07.)  önkormányzati rendelethez</t>
  </si>
  <si>
    <t>6. sz.  melléklet  a 2/2018. (II.07.)  önkormányzati rendelethez</t>
  </si>
  <si>
    <t>Lábatlan Város Önkormányzatának  2017. évi céltartaléka,</t>
  </si>
  <si>
    <t>működési tartaléka</t>
  </si>
  <si>
    <t>adato Ft-ban</t>
  </si>
  <si>
    <t>Feladat/cél</t>
  </si>
  <si>
    <t>I. rendelet módosítás</t>
  </si>
  <si>
    <t>Az átcsoportosítás jogát gyakorolja</t>
  </si>
  <si>
    <t>Működési tartalék</t>
  </si>
  <si>
    <t>képviselő testület</t>
  </si>
  <si>
    <t>Céltartalék</t>
  </si>
  <si>
    <t>Egyéb általános tartalék</t>
  </si>
  <si>
    <t>Összesen:</t>
  </si>
  <si>
    <t>2018-2031 évi adósságot keletkeztető</t>
  </si>
  <si>
    <t>ügyletekből szármató fizetési kötelezettség tervezete</t>
  </si>
  <si>
    <t>Saját bevételek összesen</t>
  </si>
  <si>
    <t>Helyi adók</t>
  </si>
  <si>
    <t>Bírság, pótlékok egyéb</t>
  </si>
  <si>
    <t>Fizetési kötelezettség</t>
  </si>
  <si>
    <t>Hitelállomány tőke visszafizetés</t>
  </si>
  <si>
    <t>Hitelállomány kamat vissszafizetés</t>
  </si>
  <si>
    <t>Saját bevétel 50 %-a és a fizetési kötelezettség aránya</t>
  </si>
  <si>
    <t xml:space="preserve">Lábatlan Város Önkormányzatának  </t>
  </si>
  <si>
    <t>2017. évi Európai Uniós projektjeinek teljesítéséről</t>
  </si>
  <si>
    <t>Bevétel</t>
  </si>
  <si>
    <t>Kiadás</t>
  </si>
  <si>
    <t>Támogatás összesen 2017. évben</t>
  </si>
  <si>
    <t>Támogatás összege 2017. évben</t>
  </si>
  <si>
    <t>Önkormányzati önrész 2017. évben</t>
  </si>
  <si>
    <t>Önkormányzaton belül megvalósuló projektek</t>
  </si>
  <si>
    <t>7. sz. melléklet a  2/2018. (II.07.).önkormányzati rendelethez</t>
  </si>
  <si>
    <t>8. melléklet a 2/2018. (II.07.) önkormányzati  rendeletehez</t>
  </si>
  <si>
    <t>9. sz. melléklet a  2/2018. (II.07.)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</si>
</sst>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&quot; Ft&quot;;[Red]\-#,##0.00&quot; Ft&quot;"/>
    <numFmt numFmtId="165" formatCode="#,##0&quot; Ft&quot;;[Red]\-#,##0&quot; Ft&quot;"/>
    <numFmt numFmtId="166" formatCode="00"/>
    <numFmt numFmtId="167" formatCode="\ ##########"/>
    <numFmt numFmtId="168" formatCode="#,##0.0"/>
    <numFmt numFmtId="169" formatCode="#,##0_ ;[Red]\-#,##0\ "/>
    <numFmt numFmtId="170" formatCode="_-* #,##0.0\ _F_t_-;\-* #,##0.0\ _F_t_-;_-* &quot;-&quot;??\ _F_t_-;_-@_-"/>
    <numFmt numFmtId="171" formatCode="_-* #,##0\ _F_t_-;\-* #,##0\ _F_t_-;_-* &quot;-&quot;??\ _F_t_-;_-@_-"/>
    <numFmt numFmtId="172" formatCode="mmmm\ d\.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0"/>
      <color indexed="8"/>
      <name val="Arial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Arial"/>
      <family val="0"/>
    </font>
    <font>
      <b/>
      <i/>
      <sz val="12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i/>
      <sz val="10"/>
      <color indexed="8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i/>
      <sz val="10"/>
      <color indexed="8"/>
      <name val="Arial"/>
      <family val="0"/>
    </font>
    <font>
      <sz val="13"/>
      <color indexed="8"/>
      <name val="Times New Roman"/>
      <family val="1"/>
    </font>
    <font>
      <b/>
      <sz val="10"/>
      <color indexed="8"/>
      <name val="Arial"/>
      <family val="0"/>
    </font>
    <font>
      <i/>
      <sz val="12"/>
      <name val="Times New Roman"/>
      <family val="1"/>
    </font>
    <font>
      <b/>
      <sz val="16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15" fillId="8" borderId="0" applyNumberFormat="0" applyBorder="0" applyAlignment="0" applyProtection="0"/>
    <xf numFmtId="0" fontId="3" fillId="11" borderId="1" applyNumberFormat="0" applyAlignment="0" applyProtection="0"/>
    <xf numFmtId="0" fontId="40" fillId="22" borderId="1" applyNumberFormat="0" applyAlignment="0" applyProtection="0"/>
    <xf numFmtId="0" fontId="8" fillId="23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3" fillId="5" borderId="1" applyNumberFormat="0" applyAlignment="0" applyProtection="0"/>
    <xf numFmtId="0" fontId="9" fillId="4" borderId="10" applyNumberFormat="0" applyFont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3" borderId="0" applyNumberFormat="0" applyBorder="0" applyAlignment="0" applyProtection="0"/>
    <xf numFmtId="0" fontId="2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11" fillId="6" borderId="0" applyNumberFormat="0" applyBorder="0" applyAlignment="0" applyProtection="0"/>
    <xf numFmtId="0" fontId="12" fillId="26" borderId="11" applyNumberFormat="0" applyAlignment="0" applyProtection="0"/>
    <xf numFmtId="0" fontId="47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4" borderId="10" applyNumberFormat="0" applyFont="0" applyAlignment="0" applyProtection="0"/>
    <xf numFmtId="0" fontId="12" fillId="22" borderId="11" applyNumberFormat="0" applyAlignment="0" applyProtection="0"/>
    <xf numFmtId="0" fontId="1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0" fillId="0" borderId="0" applyNumberFormat="0" applyFill="0" applyBorder="0" applyAlignment="0" applyProtection="0"/>
  </cellStyleXfs>
  <cellXfs count="467">
    <xf numFmtId="0" fontId="0" fillId="0" borderId="0" xfId="0" applyAlignment="1">
      <alignment/>
    </xf>
    <xf numFmtId="0" fontId="18" fillId="0" borderId="0" xfId="0" applyFont="1" applyAlignment="1">
      <alignment/>
    </xf>
    <xf numFmtId="1" fontId="20" fillId="5" borderId="15" xfId="93" applyNumberFormat="1" applyFont="1" applyFill="1" applyBorder="1" applyAlignment="1">
      <alignment vertical="center"/>
      <protection/>
    </xf>
    <xf numFmtId="0" fontId="20" fillId="5" borderId="16" xfId="93" applyFont="1" applyFill="1" applyBorder="1" applyAlignment="1">
      <alignment vertical="center"/>
      <protection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7" fillId="0" borderId="15" xfId="93" applyFont="1" applyFill="1" applyBorder="1" applyAlignment="1">
      <alignment horizontal="center" vertical="center"/>
      <protection/>
    </xf>
    <xf numFmtId="0" fontId="27" fillId="0" borderId="17" xfId="93" applyFont="1" applyFill="1" applyBorder="1" applyAlignment="1">
      <alignment vertical="center" wrapText="1"/>
      <protection/>
    </xf>
    <xf numFmtId="0" fontId="29" fillId="0" borderId="17" xfId="93" applyFont="1" applyFill="1" applyBorder="1" applyAlignment="1">
      <alignment vertical="center" wrapText="1"/>
      <protection/>
    </xf>
    <xf numFmtId="1" fontId="27" fillId="5" borderId="15" xfId="92" applyNumberFormat="1" applyFont="1" applyFill="1" applyBorder="1" applyAlignment="1">
      <alignment horizontal="center" vertical="center"/>
      <protection/>
    </xf>
    <xf numFmtId="0" fontId="27" fillId="5" borderId="16" xfId="92" applyFont="1" applyFill="1" applyBorder="1" applyAlignment="1">
      <alignment horizontal="center" vertical="center"/>
      <protection/>
    </xf>
    <xf numFmtId="166" fontId="27" fillId="0" borderId="15" xfId="92" applyNumberFormat="1" applyFont="1" applyFill="1" applyBorder="1" applyAlignment="1">
      <alignment horizontal="center" vertical="center"/>
      <protection/>
    </xf>
    <xf numFmtId="0" fontId="27" fillId="0" borderId="17" xfId="92" applyFont="1" applyFill="1" applyBorder="1" applyAlignment="1">
      <alignment horizontal="left" vertical="center" wrapText="1"/>
      <protection/>
    </xf>
    <xf numFmtId="166" fontId="28" fillId="0" borderId="15" xfId="92" applyNumberFormat="1" applyFont="1" applyFill="1" applyBorder="1" applyAlignment="1">
      <alignment horizontal="center" vertical="center"/>
      <protection/>
    </xf>
    <xf numFmtId="0" fontId="28" fillId="0" borderId="17" xfId="92" applyFont="1" applyFill="1" applyBorder="1" applyAlignment="1">
      <alignment vertical="center" wrapText="1"/>
      <protection/>
    </xf>
    <xf numFmtId="0" fontId="28" fillId="0" borderId="17" xfId="92" applyFont="1" applyFill="1" applyBorder="1" applyAlignment="1">
      <alignment horizontal="left" vertical="center" wrapText="1"/>
      <protection/>
    </xf>
    <xf numFmtId="0" fontId="29" fillId="0" borderId="17" xfId="92" applyFont="1" applyFill="1" applyBorder="1" applyAlignment="1">
      <alignment horizontal="left" vertical="center" wrapText="1"/>
      <protection/>
    </xf>
    <xf numFmtId="0" fontId="29" fillId="0" borderId="17" xfId="92" applyFont="1" applyFill="1" applyBorder="1" applyAlignment="1">
      <alignment vertical="center" wrapText="1"/>
      <protection/>
    </xf>
    <xf numFmtId="0" fontId="23" fillId="22" borderId="18" xfId="92" applyFont="1" applyFill="1" applyBorder="1" applyAlignment="1">
      <alignment horizontal="left" vertical="center" wrapText="1"/>
      <protection/>
    </xf>
    <xf numFmtId="166" fontId="21" fillId="22" borderId="19" xfId="93" applyNumberFormat="1" applyFont="1" applyFill="1" applyBorder="1" applyAlignment="1">
      <alignment vertical="center" wrapText="1"/>
      <protection/>
    </xf>
    <xf numFmtId="0" fontId="22" fillId="22" borderId="20" xfId="92" applyFont="1" applyFill="1" applyBorder="1" applyAlignment="1">
      <alignment horizontal="center" vertical="center" wrapText="1"/>
      <protection/>
    </xf>
    <xf numFmtId="0" fontId="21" fillId="22" borderId="21" xfId="93" applyFont="1" applyFill="1" applyBorder="1" applyAlignment="1">
      <alignment horizontal="center" vertical="center"/>
      <protection/>
    </xf>
    <xf numFmtId="166" fontId="21" fillId="22" borderId="19" xfId="92" applyNumberFormat="1" applyFont="1" applyFill="1" applyBorder="1" applyAlignment="1">
      <alignment horizontal="center" vertical="center" wrapText="1"/>
      <protection/>
    </xf>
    <xf numFmtId="0" fontId="21" fillId="22" borderId="21" xfId="92" applyFont="1" applyFill="1" applyBorder="1" applyAlignment="1">
      <alignment horizontal="center" vertical="center"/>
      <protection/>
    </xf>
    <xf numFmtId="0" fontId="30" fillId="5" borderId="17" xfId="93" applyFont="1" applyFill="1" applyBorder="1" applyAlignment="1">
      <alignment vertical="center"/>
      <protection/>
    </xf>
    <xf numFmtId="0" fontId="30" fillId="5" borderId="17" xfId="92" applyFont="1" applyFill="1" applyBorder="1" applyAlignment="1">
      <alignment horizontal="left" vertical="center"/>
      <protection/>
    </xf>
    <xf numFmtId="0" fontId="23" fillId="22" borderId="17" xfId="92" applyFont="1" applyFill="1" applyBorder="1" applyAlignment="1">
      <alignment horizontal="left" vertical="center" wrapText="1"/>
      <protection/>
    </xf>
    <xf numFmtId="0" fontId="23" fillId="0" borderId="17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3" fontId="29" fillId="0" borderId="17" xfId="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3" fontId="29" fillId="27" borderId="15" xfId="0" applyNumberFormat="1" applyFont="1" applyFill="1" applyBorder="1" applyAlignment="1">
      <alignment horizontal="center" vertical="center" wrapText="1"/>
    </xf>
    <xf numFmtId="3" fontId="29" fillId="27" borderId="17" xfId="0" applyNumberFormat="1" applyFont="1" applyFill="1" applyBorder="1" applyAlignment="1">
      <alignment horizontal="center"/>
    </xf>
    <xf numFmtId="3" fontId="29" fillId="27" borderId="17" xfId="0" applyNumberFormat="1" applyFont="1" applyFill="1" applyBorder="1" applyAlignment="1">
      <alignment/>
    </xf>
    <xf numFmtId="3" fontId="29" fillId="0" borderId="15" xfId="0" applyNumberFormat="1" applyFont="1" applyBorder="1" applyAlignment="1">
      <alignment vertical="center" wrapText="1"/>
    </xf>
    <xf numFmtId="3" fontId="29" fillId="0" borderId="17" xfId="0" applyNumberFormat="1" applyFont="1" applyBorder="1" applyAlignment="1">
      <alignment vertical="center"/>
    </xf>
    <xf numFmtId="0" fontId="33" fillId="0" borderId="0" xfId="0" applyFont="1" applyAlignment="1">
      <alignment/>
    </xf>
    <xf numFmtId="0" fontId="34" fillId="0" borderId="15" xfId="93" applyFont="1" applyFill="1" applyBorder="1" applyAlignment="1">
      <alignment horizontal="center" vertical="center"/>
      <protection/>
    </xf>
    <xf numFmtId="0" fontId="34" fillId="0" borderId="17" xfId="93" applyFont="1" applyFill="1" applyBorder="1" applyAlignment="1">
      <alignment vertical="center" wrapText="1"/>
      <protection/>
    </xf>
    <xf numFmtId="3" fontId="34" fillId="0" borderId="16" xfId="93" applyNumberFormat="1" applyFont="1" applyFill="1" applyBorder="1" applyAlignment="1">
      <alignment vertical="center"/>
      <protection/>
    </xf>
    <xf numFmtId="0" fontId="34" fillId="22" borderId="15" xfId="93" applyFont="1" applyFill="1" applyBorder="1" applyAlignment="1">
      <alignment horizontal="center" vertical="center"/>
      <protection/>
    </xf>
    <xf numFmtId="0" fontId="34" fillId="22" borderId="17" xfId="93" applyFont="1" applyFill="1" applyBorder="1" applyAlignment="1">
      <alignment vertical="center" wrapText="1"/>
      <protection/>
    </xf>
    <xf numFmtId="166" fontId="34" fillId="0" borderId="15" xfId="92" applyNumberFormat="1" applyFont="1" applyFill="1" applyBorder="1" applyAlignment="1">
      <alignment horizontal="center" vertical="center"/>
      <protection/>
    </xf>
    <xf numFmtId="0" fontId="34" fillId="0" borderId="17" xfId="92" applyFont="1" applyFill="1" applyBorder="1" applyAlignment="1">
      <alignment vertical="center" wrapText="1"/>
      <protection/>
    </xf>
    <xf numFmtId="166" fontId="34" fillId="22" borderId="15" xfId="92" applyNumberFormat="1" applyFont="1" applyFill="1" applyBorder="1" applyAlignment="1">
      <alignment horizontal="center" vertical="center"/>
      <protection/>
    </xf>
    <xf numFmtId="0" fontId="34" fillId="22" borderId="17" xfId="92" applyFont="1" applyFill="1" applyBorder="1" applyAlignment="1">
      <alignment horizontal="left" vertical="center" wrapText="1"/>
      <protection/>
    </xf>
    <xf numFmtId="0" fontId="37" fillId="0" borderId="0" xfId="0" applyFont="1" applyAlignment="1">
      <alignment/>
    </xf>
    <xf numFmtId="0" fontId="23" fillId="22" borderId="15" xfId="0" applyFont="1" applyFill="1" applyBorder="1" applyAlignment="1">
      <alignment horizontal="center"/>
    </xf>
    <xf numFmtId="0" fontId="23" fillId="22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4" fillId="22" borderId="22" xfId="93" applyFont="1" applyFill="1" applyBorder="1" applyAlignment="1">
      <alignment horizontal="center" vertical="center"/>
      <protection/>
    </xf>
    <xf numFmtId="0" fontId="34" fillId="22" borderId="18" xfId="93" applyFont="1" applyFill="1" applyBorder="1" applyAlignment="1">
      <alignment vertical="center" wrapText="1"/>
      <protection/>
    </xf>
    <xf numFmtId="3" fontId="23" fillId="0" borderId="17" xfId="0" applyNumberFormat="1" applyFont="1" applyBorder="1" applyAlignment="1">
      <alignment vertical="center"/>
    </xf>
    <xf numFmtId="168" fontId="23" fillId="0" borderId="16" xfId="0" applyNumberFormat="1" applyFont="1" applyFill="1" applyBorder="1" applyAlignment="1">
      <alignment vertical="center"/>
    </xf>
    <xf numFmtId="168" fontId="29" fillId="0" borderId="16" xfId="0" applyNumberFormat="1" applyFont="1" applyFill="1" applyBorder="1" applyAlignment="1">
      <alignment vertical="center"/>
    </xf>
    <xf numFmtId="3" fontId="29" fillId="0" borderId="15" xfId="0" applyNumberFormat="1" applyFont="1" applyBorder="1" applyAlignment="1">
      <alignment horizontal="center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/>
    </xf>
    <xf numFmtId="3" fontId="26" fillId="22" borderId="17" xfId="0" applyNumberFormat="1" applyFont="1" applyFill="1" applyBorder="1" applyAlignment="1">
      <alignment horizontal="right" vertical="center"/>
    </xf>
    <xf numFmtId="3" fontId="23" fillId="22" borderId="17" xfId="0" applyNumberFormat="1" applyFont="1" applyFill="1" applyBorder="1" applyAlignment="1">
      <alignment/>
    </xf>
    <xf numFmtId="3" fontId="23" fillId="0" borderId="17" xfId="0" applyNumberFormat="1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2" fillId="22" borderId="21" xfId="92" applyFont="1" applyFill="1" applyBorder="1" applyAlignment="1">
      <alignment horizontal="center" vertical="center" wrapText="1"/>
      <protection/>
    </xf>
    <xf numFmtId="0" fontId="20" fillId="5" borderId="17" xfId="93" applyFont="1" applyFill="1" applyBorder="1" applyAlignment="1">
      <alignment vertical="center"/>
      <protection/>
    </xf>
    <xf numFmtId="3" fontId="27" fillId="0" borderId="17" xfId="93" applyNumberFormat="1" applyFont="1" applyFill="1" applyBorder="1" applyAlignment="1">
      <alignment vertical="center"/>
      <protection/>
    </xf>
    <xf numFmtId="0" fontId="27" fillId="5" borderId="17" xfId="92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6" fontId="21" fillId="22" borderId="15" xfId="92" applyNumberFormat="1" applyFont="1" applyFill="1" applyBorder="1" applyAlignment="1">
      <alignment horizontal="center" vertical="center" wrapText="1"/>
      <protection/>
    </xf>
    <xf numFmtId="0" fontId="21" fillId="22" borderId="17" xfId="92" applyFont="1" applyFill="1" applyBorder="1" applyAlignment="1">
      <alignment horizontal="center" vertical="center"/>
      <protection/>
    </xf>
    <xf numFmtId="3" fontId="34" fillId="0" borderId="17" xfId="93" applyNumberFormat="1" applyFont="1" applyFill="1" applyBorder="1" applyAlignment="1">
      <alignment vertical="center"/>
      <protection/>
    </xf>
    <xf numFmtId="3" fontId="34" fillId="22" borderId="17" xfId="93" applyNumberFormat="1" applyFont="1" applyFill="1" applyBorder="1" applyAlignment="1">
      <alignment vertical="center"/>
      <protection/>
    </xf>
    <xf numFmtId="3" fontId="34" fillId="22" borderId="18" xfId="93" applyNumberFormat="1" applyFont="1" applyFill="1" applyBorder="1" applyAlignment="1">
      <alignment vertical="center"/>
      <protection/>
    </xf>
    <xf numFmtId="3" fontId="27" fillId="0" borderId="17" xfId="92" applyNumberFormat="1" applyFont="1" applyFill="1" applyBorder="1" applyAlignment="1">
      <alignment vertical="center" wrapText="1"/>
      <protection/>
    </xf>
    <xf numFmtId="3" fontId="28" fillId="0" borderId="17" xfId="92" applyNumberFormat="1" applyFont="1" applyFill="1" applyBorder="1" applyAlignment="1">
      <alignment vertical="center" wrapText="1"/>
      <protection/>
    </xf>
    <xf numFmtId="3" fontId="34" fillId="0" borderId="17" xfId="92" applyNumberFormat="1" applyFont="1" applyFill="1" applyBorder="1" applyAlignment="1">
      <alignment vertical="center" wrapText="1"/>
      <protection/>
    </xf>
    <xf numFmtId="3" fontId="29" fillId="0" borderId="17" xfId="92" applyNumberFormat="1" applyFont="1" applyFill="1" applyBorder="1" applyAlignment="1">
      <alignment vertical="center" wrapText="1"/>
      <protection/>
    </xf>
    <xf numFmtId="3" fontId="34" fillId="22" borderId="17" xfId="92" applyNumberFormat="1" applyFont="1" applyFill="1" applyBorder="1" applyAlignment="1">
      <alignment vertical="center" wrapText="1"/>
      <protection/>
    </xf>
    <xf numFmtId="0" fontId="23" fillId="22" borderId="17" xfId="0" applyFont="1" applyFill="1" applyBorder="1" applyAlignment="1">
      <alignment/>
    </xf>
    <xf numFmtId="0" fontId="23" fillId="22" borderId="18" xfId="0" applyFont="1" applyFill="1" applyBorder="1" applyAlignment="1">
      <alignment/>
    </xf>
    <xf numFmtId="0" fontId="23" fillId="0" borderId="0" xfId="92" applyFont="1" applyFill="1" applyBorder="1" applyAlignment="1">
      <alignment horizontal="left" vertical="center" wrapText="1"/>
      <protection/>
    </xf>
    <xf numFmtId="166" fontId="28" fillId="0" borderId="0" xfId="92" applyNumberFormat="1" applyFont="1" applyFill="1" applyBorder="1" applyAlignment="1">
      <alignment horizontal="center" vertical="center"/>
      <protection/>
    </xf>
    <xf numFmtId="3" fontId="38" fillId="22" borderId="17" xfId="0" applyNumberFormat="1" applyFont="1" applyFill="1" applyBorder="1" applyAlignment="1">
      <alignment/>
    </xf>
    <xf numFmtId="3" fontId="38" fillId="22" borderId="18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3" fontId="18" fillId="0" borderId="17" xfId="0" applyNumberFormat="1" applyFont="1" applyBorder="1" applyAlignment="1">
      <alignment vertical="center"/>
    </xf>
    <xf numFmtId="3" fontId="23" fillId="0" borderId="17" xfId="0" applyNumberFormat="1" applyFont="1" applyBorder="1" applyAlignment="1">
      <alignment horizontal="right" vertical="center" wrapText="1"/>
    </xf>
    <xf numFmtId="3" fontId="26" fillId="22" borderId="17" xfId="0" applyNumberFormat="1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/>
    </xf>
    <xf numFmtId="0" fontId="23" fillId="22" borderId="22" xfId="0" applyFont="1" applyFill="1" applyBorder="1" applyAlignment="1">
      <alignment horizontal="center" vertical="center"/>
    </xf>
    <xf numFmtId="0" fontId="39" fillId="22" borderId="15" xfId="0" applyFont="1" applyFill="1" applyBorder="1" applyAlignment="1">
      <alignment horizontal="center" vertical="center"/>
    </xf>
    <xf numFmtId="0" fontId="27" fillId="26" borderId="15" xfId="0" applyFont="1" applyFill="1" applyBorder="1" applyAlignment="1">
      <alignment horizontal="center" vertical="center"/>
    </xf>
    <xf numFmtId="0" fontId="34" fillId="22" borderId="15" xfId="0" applyFont="1" applyFill="1" applyBorder="1" applyAlignment="1">
      <alignment horizontal="center" vertical="center"/>
    </xf>
    <xf numFmtId="0" fontId="34" fillId="22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39" fillId="22" borderId="17" xfId="0" applyNumberFormat="1" applyFont="1" applyFill="1" applyBorder="1" applyAlignment="1">
      <alignment vertical="center"/>
    </xf>
    <xf numFmtId="3" fontId="27" fillId="0" borderId="17" xfId="0" applyNumberFormat="1" applyFont="1" applyFill="1" applyBorder="1" applyAlignment="1">
      <alignment vertical="center"/>
    </xf>
    <xf numFmtId="3" fontId="34" fillId="22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34" fillId="22" borderId="18" xfId="0" applyNumberFormat="1" applyFont="1" applyFill="1" applyBorder="1" applyAlignment="1">
      <alignment horizontal="right" vertical="center"/>
    </xf>
    <xf numFmtId="0" fontId="36" fillId="0" borderId="17" xfId="93" applyFont="1" applyFill="1" applyBorder="1" applyAlignment="1">
      <alignment vertical="center" wrapText="1"/>
      <protection/>
    </xf>
    <xf numFmtId="0" fontId="35" fillId="26" borderId="15" xfId="0" applyFont="1" applyFill="1" applyBorder="1" applyAlignment="1">
      <alignment horizontal="center" vertical="center"/>
    </xf>
    <xf numFmtId="3" fontId="35" fillId="0" borderId="17" xfId="0" applyNumberFormat="1" applyFont="1" applyFill="1" applyBorder="1" applyAlignment="1">
      <alignment vertical="center"/>
    </xf>
    <xf numFmtId="3" fontId="36" fillId="0" borderId="17" xfId="93" applyNumberFormat="1" applyFont="1" applyFill="1" applyBorder="1" applyAlignment="1">
      <alignment vertical="center"/>
      <protection/>
    </xf>
    <xf numFmtId="3" fontId="29" fillId="0" borderId="17" xfId="0" applyNumberFormat="1" applyFont="1" applyBorder="1" applyAlignment="1">
      <alignment horizontal="left" vertical="center"/>
    </xf>
    <xf numFmtId="0" fontId="23" fillId="5" borderId="17" xfId="0" applyNumberFormat="1" applyFont="1" applyFill="1" applyBorder="1" applyAlignment="1">
      <alignment horizontal="center" vertical="center" wrapText="1"/>
    </xf>
    <xf numFmtId="0" fontId="23" fillId="5" borderId="16" xfId="0" applyNumberFormat="1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3" fontId="23" fillId="5" borderId="17" xfId="0" applyNumberFormat="1" applyFont="1" applyFill="1" applyBorder="1" applyAlignment="1">
      <alignment vertical="center"/>
    </xf>
    <xf numFmtId="3" fontId="29" fillId="5" borderId="17" xfId="0" applyNumberFormat="1" applyFont="1" applyFill="1" applyBorder="1" applyAlignment="1">
      <alignment/>
    </xf>
    <xf numFmtId="3" fontId="23" fillId="5" borderId="18" xfId="0" applyNumberFormat="1" applyFont="1" applyFill="1" applyBorder="1" applyAlignment="1">
      <alignment/>
    </xf>
    <xf numFmtId="0" fontId="23" fillId="5" borderId="22" xfId="0" applyFont="1" applyFill="1" applyBorder="1" applyAlignment="1">
      <alignment horizontal="center" vertical="center"/>
    </xf>
    <xf numFmtId="168" fontId="23" fillId="5" borderId="18" xfId="0" applyNumberFormat="1" applyFont="1" applyFill="1" applyBorder="1" applyAlignment="1">
      <alignment/>
    </xf>
    <xf numFmtId="168" fontId="23" fillId="5" borderId="23" xfId="0" applyNumberFormat="1" applyFont="1" applyFill="1" applyBorder="1" applyAlignment="1">
      <alignment/>
    </xf>
    <xf numFmtId="0" fontId="36" fillId="0" borderId="15" xfId="93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 wrapText="1"/>
    </xf>
    <xf numFmtId="3" fontId="28" fillId="0" borderId="17" xfId="0" applyNumberFormat="1" applyFont="1" applyFill="1" applyBorder="1" applyAlignment="1">
      <alignment vertical="center"/>
    </xf>
    <xf numFmtId="3" fontId="28" fillId="0" borderId="17" xfId="0" applyNumberFormat="1" applyFont="1" applyFill="1" applyBorder="1" applyAlignment="1">
      <alignment/>
    </xf>
    <xf numFmtId="3" fontId="38" fillId="0" borderId="17" xfId="0" applyNumberFormat="1" applyFont="1" applyFill="1" applyBorder="1" applyAlignment="1">
      <alignment horizontal="right" vertical="center"/>
    </xf>
    <xf numFmtId="166" fontId="28" fillId="0" borderId="0" xfId="92" applyNumberFormat="1" applyFont="1" applyFill="1" applyBorder="1" applyAlignment="1">
      <alignment vertical="center"/>
      <protection/>
    </xf>
    <xf numFmtId="3" fontId="29" fillId="0" borderId="20" xfId="0" applyNumberFormat="1" applyFont="1" applyBorder="1" applyAlignment="1">
      <alignment/>
    </xf>
    <xf numFmtId="3" fontId="29" fillId="0" borderId="16" xfId="0" applyNumberFormat="1" applyFont="1" applyBorder="1" applyAlignment="1">
      <alignment/>
    </xf>
    <xf numFmtId="3" fontId="23" fillId="0" borderId="23" xfId="0" applyNumberFormat="1" applyFont="1" applyBorder="1" applyAlignment="1">
      <alignment/>
    </xf>
    <xf numFmtId="3" fontId="23" fillId="0" borderId="17" xfId="0" applyNumberFormat="1" applyFont="1" applyBorder="1" applyAlignment="1">
      <alignment horizontal="right" vertical="center"/>
    </xf>
    <xf numFmtId="3" fontId="23" fillId="5" borderId="17" xfId="0" applyNumberFormat="1" applyFont="1" applyFill="1" applyBorder="1" applyAlignment="1">
      <alignment horizontal="right" vertical="center"/>
    </xf>
    <xf numFmtId="3" fontId="29" fillId="0" borderId="17" xfId="0" applyNumberFormat="1" applyFont="1" applyBorder="1" applyAlignment="1">
      <alignment horizontal="right" vertical="center"/>
    </xf>
    <xf numFmtId="3" fontId="29" fillId="5" borderId="17" xfId="0" applyNumberFormat="1" applyFont="1" applyFill="1" applyBorder="1" applyAlignment="1">
      <alignment horizontal="right" vertical="center"/>
    </xf>
    <xf numFmtId="3" fontId="23" fillId="5" borderId="18" xfId="0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3" fontId="29" fillId="0" borderId="17" xfId="0" applyNumberFormat="1" applyFont="1" applyFill="1" applyBorder="1" applyAlignment="1">
      <alignment horizontal="left" vertical="center"/>
    </xf>
    <xf numFmtId="0" fontId="23" fillId="22" borderId="24" xfId="0" applyFont="1" applyFill="1" applyBorder="1" applyAlignment="1">
      <alignment horizontal="center"/>
    </xf>
    <xf numFmtId="0" fontId="23" fillId="22" borderId="25" xfId="92" applyFont="1" applyFill="1" applyBorder="1" applyAlignment="1">
      <alignment horizontal="left" vertical="center" wrapText="1"/>
      <protection/>
    </xf>
    <xf numFmtId="0" fontId="23" fillId="22" borderId="25" xfId="0" applyFont="1" applyFill="1" applyBorder="1" applyAlignment="1">
      <alignment/>
    </xf>
    <xf numFmtId="166" fontId="34" fillId="22" borderId="22" xfId="92" applyNumberFormat="1" applyFont="1" applyFill="1" applyBorder="1" applyAlignment="1">
      <alignment horizontal="center" vertical="center"/>
      <protection/>
    </xf>
    <xf numFmtId="0" fontId="34" fillId="22" borderId="18" xfId="92" applyFont="1" applyFill="1" applyBorder="1" applyAlignment="1">
      <alignment horizontal="left" vertical="center" wrapText="1"/>
      <protection/>
    </xf>
    <xf numFmtId="3" fontId="34" fillId="22" borderId="18" xfId="92" applyNumberFormat="1" applyFont="1" applyFill="1" applyBorder="1" applyAlignment="1">
      <alignment vertical="center" wrapText="1"/>
      <protection/>
    </xf>
    <xf numFmtId="0" fontId="26" fillId="0" borderId="0" xfId="0" applyFont="1" applyAlignment="1">
      <alignment wrapText="1"/>
    </xf>
    <xf numFmtId="168" fontId="23" fillId="0" borderId="17" xfId="0" applyNumberFormat="1" applyFont="1" applyFill="1" applyBorder="1" applyAlignment="1">
      <alignment vertical="center"/>
    </xf>
    <xf numFmtId="168" fontId="29" fillId="0" borderId="17" xfId="0" applyNumberFormat="1" applyFont="1" applyFill="1" applyBorder="1" applyAlignment="1">
      <alignment vertical="center"/>
    </xf>
    <xf numFmtId="3" fontId="36" fillId="0" borderId="17" xfId="0" applyNumberFormat="1" applyFont="1" applyFill="1" applyBorder="1" applyAlignment="1">
      <alignment vertical="center"/>
    </xf>
    <xf numFmtId="0" fontId="36" fillId="26" borderId="15" xfId="0" applyFont="1" applyFill="1" applyBorder="1" applyAlignment="1">
      <alignment horizontal="center" vertical="center"/>
    </xf>
    <xf numFmtId="3" fontId="18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9" fillId="0" borderId="19" xfId="0" applyFont="1" applyBorder="1" applyAlignment="1">
      <alignment horizontal="left"/>
    </xf>
    <xf numFmtId="166" fontId="28" fillId="0" borderId="0" xfId="92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3" fontId="27" fillId="0" borderId="16" xfId="93" applyNumberFormat="1" applyFont="1" applyFill="1" applyBorder="1" applyAlignment="1">
      <alignment vertical="center"/>
      <protection/>
    </xf>
    <xf numFmtId="3" fontId="34" fillId="22" borderId="16" xfId="93" applyNumberFormat="1" applyFont="1" applyFill="1" applyBorder="1" applyAlignment="1">
      <alignment vertical="center"/>
      <protection/>
    </xf>
    <xf numFmtId="3" fontId="34" fillId="22" borderId="23" xfId="93" applyNumberFormat="1" applyFont="1" applyFill="1" applyBorder="1" applyAlignment="1">
      <alignment vertical="center"/>
      <protection/>
    </xf>
    <xf numFmtId="3" fontId="34" fillId="0" borderId="16" xfId="92" applyNumberFormat="1" applyFont="1" applyFill="1" applyBorder="1" applyAlignment="1">
      <alignment vertical="center" wrapText="1"/>
      <protection/>
    </xf>
    <xf numFmtId="3" fontId="29" fillId="0" borderId="16" xfId="92" applyNumberFormat="1" applyFont="1" applyFill="1" applyBorder="1" applyAlignment="1">
      <alignment vertical="center" wrapText="1"/>
      <protection/>
    </xf>
    <xf numFmtId="3" fontId="34" fillId="22" borderId="23" xfId="92" applyNumberFormat="1" applyFont="1" applyFill="1" applyBorder="1" applyAlignment="1">
      <alignment vertical="center" wrapText="1"/>
      <protection/>
    </xf>
    <xf numFmtId="3" fontId="38" fillId="22" borderId="16" xfId="0" applyNumberFormat="1" applyFont="1" applyFill="1" applyBorder="1" applyAlignment="1">
      <alignment/>
    </xf>
    <xf numFmtId="3" fontId="38" fillId="22" borderId="23" xfId="0" applyNumberFormat="1" applyFont="1" applyFill="1" applyBorder="1" applyAlignment="1">
      <alignment/>
    </xf>
    <xf numFmtId="3" fontId="23" fillId="5" borderId="16" xfId="0" applyNumberFormat="1" applyFont="1" applyFill="1" applyBorder="1" applyAlignment="1">
      <alignment horizontal="right" vertical="center"/>
    </xf>
    <xf numFmtId="3" fontId="29" fillId="5" borderId="16" xfId="0" applyNumberFormat="1" applyFont="1" applyFill="1" applyBorder="1" applyAlignment="1">
      <alignment horizontal="right" vertical="center"/>
    </xf>
    <xf numFmtId="3" fontId="23" fillId="5" borderId="23" xfId="0" applyNumberFormat="1" applyFont="1" applyFill="1" applyBorder="1" applyAlignment="1">
      <alignment horizontal="right" vertical="center"/>
    </xf>
    <xf numFmtId="3" fontId="0" fillId="0" borderId="17" xfId="0" applyNumberFormat="1" applyBorder="1" applyAlignment="1">
      <alignment/>
    </xf>
    <xf numFmtId="0" fontId="18" fillId="0" borderId="17" xfId="93" applyFont="1" applyFill="1" applyBorder="1" applyAlignment="1">
      <alignment vertical="center" wrapText="1"/>
      <protection/>
    </xf>
    <xf numFmtId="3" fontId="29" fillId="0" borderId="21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31" fillId="0" borderId="18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0" fontId="22" fillId="22" borderId="26" xfId="92" applyFont="1" applyFill="1" applyBorder="1" applyAlignment="1">
      <alignment horizontal="center" vertical="center" wrapText="1"/>
      <protection/>
    </xf>
    <xf numFmtId="3" fontId="27" fillId="0" borderId="27" xfId="93" applyNumberFormat="1" applyFont="1" applyFill="1" applyBorder="1" applyAlignment="1">
      <alignment vertical="center"/>
      <protection/>
    </xf>
    <xf numFmtId="3" fontId="34" fillId="0" borderId="27" xfId="93" applyNumberFormat="1" applyFont="1" applyFill="1" applyBorder="1" applyAlignment="1">
      <alignment vertical="center"/>
      <protection/>
    </xf>
    <xf numFmtId="0" fontId="27" fillId="5" borderId="27" xfId="92" applyFont="1" applyFill="1" applyBorder="1" applyAlignment="1">
      <alignment horizontal="center" vertical="center"/>
      <protection/>
    </xf>
    <xf numFmtId="3" fontId="27" fillId="0" borderId="27" xfId="92" applyNumberFormat="1" applyFont="1" applyFill="1" applyBorder="1" applyAlignment="1">
      <alignment vertical="center" wrapText="1"/>
      <protection/>
    </xf>
    <xf numFmtId="3" fontId="28" fillId="0" borderId="27" xfId="92" applyNumberFormat="1" applyFont="1" applyFill="1" applyBorder="1" applyAlignment="1">
      <alignment vertical="center" wrapText="1"/>
      <protection/>
    </xf>
    <xf numFmtId="3" fontId="34" fillId="0" borderId="27" xfId="92" applyNumberFormat="1" applyFont="1" applyFill="1" applyBorder="1" applyAlignment="1">
      <alignment vertical="center" wrapText="1"/>
      <protection/>
    </xf>
    <xf numFmtId="3" fontId="29" fillId="0" borderId="27" xfId="92" applyNumberFormat="1" applyFont="1" applyFill="1" applyBorder="1" applyAlignment="1">
      <alignment vertical="center" wrapText="1"/>
      <protection/>
    </xf>
    <xf numFmtId="3" fontId="34" fillId="22" borderId="27" xfId="92" applyNumberFormat="1" applyFont="1" applyFill="1" applyBorder="1" applyAlignment="1">
      <alignment vertical="center" wrapText="1"/>
      <protection/>
    </xf>
    <xf numFmtId="0" fontId="23" fillId="22" borderId="27" xfId="0" applyFont="1" applyFill="1" applyBorder="1" applyAlignment="1">
      <alignment/>
    </xf>
    <xf numFmtId="0" fontId="23" fillId="22" borderId="28" xfId="0" applyFont="1" applyFill="1" applyBorder="1" applyAlignment="1">
      <alignment/>
    </xf>
    <xf numFmtId="0" fontId="23" fillId="22" borderId="29" xfId="0" applyFont="1" applyFill="1" applyBorder="1" applyAlignment="1">
      <alignment/>
    </xf>
    <xf numFmtId="0" fontId="27" fillId="0" borderId="17" xfId="92" applyFont="1" applyFill="1" applyBorder="1" applyAlignment="1">
      <alignment vertical="center" wrapText="1"/>
      <protection/>
    </xf>
    <xf numFmtId="0" fontId="21" fillId="0" borderId="17" xfId="0" applyFont="1" applyFill="1" applyBorder="1" applyAlignment="1">
      <alignment horizontal="center"/>
    </xf>
    <xf numFmtId="0" fontId="34" fillId="22" borderId="17" xfId="92" applyFont="1" applyFill="1" applyBorder="1" applyAlignment="1">
      <alignment vertical="center" wrapText="1"/>
      <protection/>
    </xf>
    <xf numFmtId="3" fontId="34" fillId="22" borderId="16" xfId="92" applyNumberFormat="1" applyFont="1" applyFill="1" applyBorder="1" applyAlignment="1">
      <alignment vertical="center" wrapText="1"/>
      <protection/>
    </xf>
    <xf numFmtId="0" fontId="22" fillId="22" borderId="17" xfId="92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0" fontId="23" fillId="22" borderId="16" xfId="0" applyFont="1" applyFill="1" applyBorder="1" applyAlignment="1">
      <alignment/>
    </xf>
    <xf numFmtId="0" fontId="23" fillId="22" borderId="23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3" fontId="39" fillId="22" borderId="27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 vertical="center"/>
    </xf>
    <xf numFmtId="3" fontId="27" fillId="0" borderId="27" xfId="0" applyNumberFormat="1" applyFont="1" applyFill="1" applyBorder="1" applyAlignment="1">
      <alignment vertical="center"/>
    </xf>
    <xf numFmtId="3" fontId="28" fillId="0" borderId="27" xfId="0" applyNumberFormat="1" applyFont="1" applyFill="1" applyBorder="1" applyAlignment="1">
      <alignment/>
    </xf>
    <xf numFmtId="3" fontId="35" fillId="0" borderId="27" xfId="0" applyNumberFormat="1" applyFont="1" applyFill="1" applyBorder="1" applyAlignment="1">
      <alignment vertical="center"/>
    </xf>
    <xf numFmtId="3" fontId="36" fillId="0" borderId="27" xfId="0" applyNumberFormat="1" applyFont="1" applyFill="1" applyBorder="1" applyAlignment="1">
      <alignment vertical="center"/>
    </xf>
    <xf numFmtId="3" fontId="34" fillId="22" borderId="27" xfId="0" applyNumberFormat="1" applyFont="1" applyFill="1" applyBorder="1" applyAlignment="1">
      <alignment horizontal="right" vertical="center"/>
    </xf>
    <xf numFmtId="3" fontId="38" fillId="0" borderId="27" xfId="0" applyNumberFormat="1" applyFont="1" applyFill="1" applyBorder="1" applyAlignment="1">
      <alignment horizontal="right" vertical="center"/>
    </xf>
    <xf numFmtId="3" fontId="29" fillId="0" borderId="27" xfId="0" applyNumberFormat="1" applyFont="1" applyFill="1" applyBorder="1" applyAlignment="1">
      <alignment horizontal="right" vertical="center"/>
    </xf>
    <xf numFmtId="3" fontId="18" fillId="0" borderId="27" xfId="0" applyNumberFormat="1" applyFont="1" applyFill="1" applyBorder="1" applyAlignment="1">
      <alignment horizontal="right" vertical="center"/>
    </xf>
    <xf numFmtId="3" fontId="34" fillId="22" borderId="29" xfId="0" applyNumberFormat="1" applyFont="1" applyFill="1" applyBorder="1" applyAlignment="1">
      <alignment horizontal="right" vertical="center"/>
    </xf>
    <xf numFmtId="3" fontId="27" fillId="0" borderId="16" xfId="93" applyNumberFormat="1" applyFont="1" applyFill="1" applyBorder="1" applyAlignment="1">
      <alignment horizontal="right" vertical="center"/>
      <protection/>
    </xf>
    <xf numFmtId="3" fontId="36" fillId="0" borderId="16" xfId="93" applyNumberFormat="1" applyFont="1" applyFill="1" applyBorder="1" applyAlignment="1">
      <alignment horizontal="right" vertical="center"/>
      <protection/>
    </xf>
    <xf numFmtId="3" fontId="34" fillId="0" borderId="30" xfId="92" applyNumberFormat="1" applyFont="1" applyFill="1" applyBorder="1" applyAlignment="1">
      <alignment vertical="center" wrapText="1"/>
      <protection/>
    </xf>
    <xf numFmtId="0" fontId="34" fillId="26" borderId="15" xfId="0" applyFont="1" applyFill="1" applyBorder="1" applyAlignment="1">
      <alignment horizontal="center" vertical="center"/>
    </xf>
    <xf numFmtId="3" fontId="29" fillId="27" borderId="27" xfId="0" applyNumberFormat="1" applyFont="1" applyFill="1" applyBorder="1" applyAlignment="1">
      <alignment/>
    </xf>
    <xf numFmtId="3" fontId="29" fillId="0" borderId="27" xfId="0" applyNumberFormat="1" applyFont="1" applyBorder="1" applyAlignment="1">
      <alignment vertical="center"/>
    </xf>
    <xf numFmtId="3" fontId="18" fillId="0" borderId="27" xfId="0" applyNumberFormat="1" applyFont="1" applyBorder="1" applyAlignment="1">
      <alignment vertical="center"/>
    </xf>
    <xf numFmtId="3" fontId="23" fillId="0" borderId="27" xfId="0" applyNumberFormat="1" applyFont="1" applyBorder="1" applyAlignment="1">
      <alignment horizontal="right" vertical="center" wrapText="1"/>
    </xf>
    <xf numFmtId="3" fontId="23" fillId="0" borderId="27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166" fontId="21" fillId="22" borderId="19" xfId="93" applyNumberFormat="1" applyFont="1" applyFill="1" applyBorder="1" applyAlignment="1">
      <alignment vertical="center" wrapText="1"/>
      <protection/>
    </xf>
    <xf numFmtId="0" fontId="21" fillId="22" borderId="21" xfId="93" applyFont="1" applyFill="1" applyBorder="1" applyAlignment="1">
      <alignment horizontal="center" vertical="center"/>
      <protection/>
    </xf>
    <xf numFmtId="0" fontId="22" fillId="22" borderId="21" xfId="92" applyFont="1" applyFill="1" applyBorder="1" applyAlignment="1">
      <alignment horizontal="center" vertical="center" wrapText="1"/>
      <protection/>
    </xf>
    <xf numFmtId="1" fontId="20" fillId="5" borderId="15" xfId="93" applyNumberFormat="1" applyFont="1" applyFill="1" applyBorder="1" applyAlignment="1">
      <alignment vertical="center"/>
      <protection/>
    </xf>
    <xf numFmtId="0" fontId="30" fillId="5" borderId="17" xfId="93" applyFont="1" applyFill="1" applyBorder="1" applyAlignment="1">
      <alignment vertical="center"/>
      <protection/>
    </xf>
    <xf numFmtId="0" fontId="20" fillId="5" borderId="17" xfId="93" applyFont="1" applyFill="1" applyBorder="1" applyAlignment="1">
      <alignment vertical="center"/>
      <protection/>
    </xf>
    <xf numFmtId="0" fontId="20" fillId="5" borderId="27" xfId="93" applyFont="1" applyFill="1" applyBorder="1" applyAlignment="1">
      <alignment vertical="center"/>
      <protection/>
    </xf>
    <xf numFmtId="0" fontId="27" fillId="0" borderId="15" xfId="93" applyFont="1" applyFill="1" applyBorder="1" applyAlignment="1">
      <alignment horizontal="center" vertical="center"/>
      <protection/>
    </xf>
    <xf numFmtId="0" fontId="27" fillId="0" borderId="17" xfId="93" applyFont="1" applyFill="1" applyBorder="1" applyAlignment="1">
      <alignment vertical="center" wrapText="1"/>
      <protection/>
    </xf>
    <xf numFmtId="3" fontId="27" fillId="0" borderId="17" xfId="93" applyNumberFormat="1" applyFont="1" applyFill="1" applyBorder="1" applyAlignment="1">
      <alignment vertical="center"/>
      <protection/>
    </xf>
    <xf numFmtId="3" fontId="27" fillId="0" borderId="27" xfId="93" applyNumberFormat="1" applyFont="1" applyFill="1" applyBorder="1" applyAlignment="1">
      <alignment vertical="center"/>
      <protection/>
    </xf>
    <xf numFmtId="0" fontId="28" fillId="0" borderId="15" xfId="93" applyFont="1" applyFill="1" applyBorder="1" applyAlignment="1">
      <alignment horizontal="center" vertical="center"/>
      <protection/>
    </xf>
    <xf numFmtId="0" fontId="28" fillId="0" borderId="17" xfId="93" applyFont="1" applyFill="1" applyBorder="1" applyAlignment="1">
      <alignment vertical="center" wrapText="1"/>
      <protection/>
    </xf>
    <xf numFmtId="3" fontId="28" fillId="0" borderId="17" xfId="93" applyNumberFormat="1" applyFont="1" applyFill="1" applyBorder="1" applyAlignment="1">
      <alignment vertical="center"/>
      <protection/>
    </xf>
    <xf numFmtId="3" fontId="28" fillId="0" borderId="27" xfId="93" applyNumberFormat="1" applyFont="1" applyFill="1" applyBorder="1" applyAlignment="1">
      <alignment vertical="center"/>
      <protection/>
    </xf>
    <xf numFmtId="0" fontId="36" fillId="0" borderId="17" xfId="93" applyFont="1" applyFill="1" applyBorder="1" applyAlignment="1">
      <alignment vertical="center" wrapText="1"/>
      <protection/>
    </xf>
    <xf numFmtId="3" fontId="36" fillId="0" borderId="17" xfId="93" applyNumberFormat="1" applyFont="1" applyFill="1" applyBorder="1" applyAlignment="1">
      <alignment vertical="center"/>
      <protection/>
    </xf>
    <xf numFmtId="3" fontId="36" fillId="0" borderId="27" xfId="93" applyNumberFormat="1" applyFont="1" applyFill="1" applyBorder="1" applyAlignment="1">
      <alignment vertical="center"/>
      <protection/>
    </xf>
    <xf numFmtId="0" fontId="34" fillId="0" borderId="15" xfId="93" applyFont="1" applyFill="1" applyBorder="1" applyAlignment="1">
      <alignment horizontal="center" vertical="center"/>
      <protection/>
    </xf>
    <xf numFmtId="0" fontId="34" fillId="0" borderId="17" xfId="93" applyFont="1" applyFill="1" applyBorder="1" applyAlignment="1">
      <alignment vertical="center" wrapText="1"/>
      <protection/>
    </xf>
    <xf numFmtId="3" fontId="34" fillId="0" borderId="17" xfId="93" applyNumberFormat="1" applyFont="1" applyFill="1" applyBorder="1" applyAlignment="1">
      <alignment vertical="center"/>
      <protection/>
    </xf>
    <xf numFmtId="3" fontId="34" fillId="0" borderId="27" xfId="93" applyNumberFormat="1" applyFont="1" applyFill="1" applyBorder="1" applyAlignment="1">
      <alignment vertical="center"/>
      <protection/>
    </xf>
    <xf numFmtId="0" fontId="29" fillId="0" borderId="17" xfId="93" applyFont="1" applyFill="1" applyBorder="1" applyAlignment="1">
      <alignment vertical="center" wrapText="1"/>
      <protection/>
    </xf>
    <xf numFmtId="0" fontId="18" fillId="0" borderId="17" xfId="93" applyFont="1" applyFill="1" applyBorder="1" applyAlignment="1">
      <alignment vertical="center" wrapText="1"/>
      <protection/>
    </xf>
    <xf numFmtId="0" fontId="34" fillId="22" borderId="17" xfId="93" applyFont="1" applyFill="1" applyBorder="1" applyAlignment="1">
      <alignment vertical="center" wrapText="1"/>
      <protection/>
    </xf>
    <xf numFmtId="3" fontId="34" fillId="22" borderId="17" xfId="93" applyNumberFormat="1" applyFont="1" applyFill="1" applyBorder="1" applyAlignment="1">
      <alignment vertical="center"/>
      <protection/>
    </xf>
    <xf numFmtId="3" fontId="34" fillId="22" borderId="27" xfId="93" applyNumberFormat="1" applyFont="1" applyFill="1" applyBorder="1" applyAlignment="1">
      <alignment vertical="center"/>
      <protection/>
    </xf>
    <xf numFmtId="0" fontId="36" fillId="0" borderId="15" xfId="93" applyFont="1" applyFill="1" applyBorder="1" applyAlignment="1">
      <alignment horizontal="center" vertical="center"/>
      <protection/>
    </xf>
    <xf numFmtId="3" fontId="34" fillId="22" borderId="18" xfId="93" applyNumberFormat="1" applyFont="1" applyFill="1" applyBorder="1" applyAlignment="1">
      <alignment vertical="center"/>
      <protection/>
    </xf>
    <xf numFmtId="3" fontId="34" fillId="22" borderId="29" xfId="93" applyNumberFormat="1" applyFont="1" applyFill="1" applyBorder="1" applyAlignment="1">
      <alignment vertical="center"/>
      <protection/>
    </xf>
    <xf numFmtId="0" fontId="18" fillId="0" borderId="31" xfId="0" applyFont="1" applyBorder="1" applyAlignment="1">
      <alignment horizontal="center"/>
    </xf>
    <xf numFmtId="3" fontId="23" fillId="0" borderId="17" xfId="0" applyNumberFormat="1" applyFont="1" applyBorder="1" applyAlignment="1">
      <alignment/>
    </xf>
    <xf numFmtId="3" fontId="26" fillId="22" borderId="3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8" fillId="0" borderId="32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18" fillId="0" borderId="31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32" xfId="0" applyFont="1" applyBorder="1" applyAlignment="1">
      <alignment horizontal="right"/>
    </xf>
    <xf numFmtId="0" fontId="26" fillId="0" borderId="0" xfId="0" applyFont="1" applyAlignment="1">
      <alignment horizontal="center" vertical="center" wrapText="1"/>
    </xf>
    <xf numFmtId="166" fontId="28" fillId="0" borderId="0" xfId="92" applyNumberFormat="1" applyFont="1" applyFill="1" applyBorder="1" applyAlignment="1">
      <alignment horizontal="left" vertical="center"/>
      <protection/>
    </xf>
    <xf numFmtId="0" fontId="29" fillId="0" borderId="15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3" fillId="0" borderId="18" xfId="0" applyFont="1" applyBorder="1" applyAlignment="1">
      <alignment horizontal="left"/>
    </xf>
    <xf numFmtId="0" fontId="19" fillId="0" borderId="32" xfId="92" applyFont="1" applyFill="1" applyBorder="1" applyAlignment="1">
      <alignment horizontal="right" vertical="center" wrapText="1"/>
      <protection/>
    </xf>
    <xf numFmtId="0" fontId="26" fillId="0" borderId="0" xfId="0" applyFont="1" applyAlignment="1">
      <alignment horizontal="center" wrapText="1"/>
    </xf>
    <xf numFmtId="0" fontId="29" fillId="0" borderId="19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66" fontId="28" fillId="0" borderId="0" xfId="92" applyNumberFormat="1" applyFont="1" applyFill="1" applyBorder="1" applyAlignment="1">
      <alignment horizontal="center" vertical="center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33" xfId="0" applyNumberFormat="1" applyFont="1" applyBorder="1" applyAlignment="1">
      <alignment horizontal="center" vertical="center" wrapText="1"/>
    </xf>
    <xf numFmtId="0" fontId="23" fillId="0" borderId="34" xfId="0" applyNumberFormat="1" applyFont="1" applyBorder="1" applyAlignment="1">
      <alignment horizontal="center" vertical="center" wrapText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  <xf numFmtId="0" fontId="23" fillId="0" borderId="37" xfId="0" applyNumberFormat="1" applyFont="1" applyBorder="1" applyAlignment="1">
      <alignment horizontal="center" vertical="center" wrapText="1"/>
    </xf>
    <xf numFmtId="0" fontId="23" fillId="0" borderId="38" xfId="0" applyNumberFormat="1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3" fillId="5" borderId="33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28" xfId="0" applyFont="1" applyFill="1" applyBorder="1" applyAlignment="1">
      <alignment horizontal="center" vertical="center"/>
    </xf>
    <xf numFmtId="0" fontId="23" fillId="5" borderId="36" xfId="0" applyFont="1" applyFill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3" fillId="5" borderId="39" xfId="0" applyFont="1" applyFill="1" applyBorder="1" applyAlignment="1">
      <alignment horizontal="center" vertical="center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5" borderId="33" xfId="0" applyNumberFormat="1" applyFont="1" applyFill="1" applyBorder="1" applyAlignment="1">
      <alignment horizontal="center" vertical="center" wrapText="1"/>
    </xf>
    <xf numFmtId="0" fontId="23" fillId="5" borderId="34" xfId="0" applyNumberFormat="1" applyFont="1" applyFill="1" applyBorder="1" applyAlignment="1">
      <alignment horizontal="center" vertical="center" wrapText="1"/>
    </xf>
    <xf numFmtId="0" fontId="23" fillId="5" borderId="35" xfId="0" applyNumberFormat="1" applyFont="1" applyFill="1" applyBorder="1" applyAlignment="1">
      <alignment horizontal="center" vertical="center" wrapText="1"/>
    </xf>
    <xf numFmtId="0" fontId="23" fillId="5" borderId="36" xfId="0" applyNumberFormat="1" applyFont="1" applyFill="1" applyBorder="1" applyAlignment="1">
      <alignment horizontal="center" vertical="center" wrapText="1"/>
    </xf>
    <xf numFmtId="0" fontId="23" fillId="5" borderId="37" xfId="0" applyNumberFormat="1" applyFont="1" applyFill="1" applyBorder="1" applyAlignment="1">
      <alignment horizontal="center" vertical="center" wrapText="1"/>
    </xf>
    <xf numFmtId="0" fontId="23" fillId="5" borderId="38" xfId="0" applyNumberFormat="1" applyFont="1" applyFill="1" applyBorder="1" applyAlignment="1">
      <alignment horizontal="center" vertical="center" wrapText="1"/>
    </xf>
    <xf numFmtId="3" fontId="26" fillId="22" borderId="22" xfId="0" applyNumberFormat="1" applyFont="1" applyFill="1" applyBorder="1" applyAlignment="1">
      <alignment horizontal="left" vertical="center"/>
    </xf>
    <xf numFmtId="3" fontId="26" fillId="22" borderId="18" xfId="0" applyNumberFormat="1" applyFont="1" applyFill="1" applyBorder="1" applyAlignment="1">
      <alignment horizontal="left" vertical="center"/>
    </xf>
    <xf numFmtId="3" fontId="29" fillId="0" borderId="17" xfId="0" applyNumberFormat="1" applyFont="1" applyFill="1" applyBorder="1" applyAlignment="1">
      <alignment horizontal="left" vertical="center"/>
    </xf>
    <xf numFmtId="3" fontId="18" fillId="0" borderId="17" xfId="0" applyNumberFormat="1" applyFont="1" applyFill="1" applyBorder="1" applyAlignment="1">
      <alignment horizontal="left" vertical="center"/>
    </xf>
    <xf numFmtId="3" fontId="26" fillId="22" borderId="15" xfId="0" applyNumberFormat="1" applyFont="1" applyFill="1" applyBorder="1" applyAlignment="1">
      <alignment horizontal="left" vertical="center"/>
    </xf>
    <xf numFmtId="3" fontId="26" fillId="22" borderId="17" xfId="0" applyNumberFormat="1" applyFont="1" applyFill="1" applyBorder="1" applyAlignment="1">
      <alignment horizontal="left" vertical="center"/>
    </xf>
    <xf numFmtId="3" fontId="23" fillId="0" borderId="17" xfId="0" applyNumberFormat="1" applyFont="1" applyFill="1" applyBorder="1" applyAlignment="1">
      <alignment horizontal="left" vertical="center"/>
    </xf>
    <xf numFmtId="3" fontId="29" fillId="0" borderId="17" xfId="0" applyNumberFormat="1" applyFont="1" applyBorder="1" applyAlignment="1">
      <alignment horizontal="center" vertical="center"/>
    </xf>
    <xf numFmtId="3" fontId="29" fillId="0" borderId="17" xfId="0" applyNumberFormat="1" applyFont="1" applyBorder="1" applyAlignment="1">
      <alignment horizontal="left" vertical="center"/>
    </xf>
    <xf numFmtId="0" fontId="23" fillId="22" borderId="19" xfId="0" applyFont="1" applyFill="1" applyBorder="1" applyAlignment="1">
      <alignment horizontal="center" vertical="center" wrapText="1"/>
    </xf>
    <xf numFmtId="0" fontId="23" fillId="22" borderId="1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left"/>
    </xf>
    <xf numFmtId="3" fontId="29" fillId="0" borderId="47" xfId="0" applyNumberFormat="1" applyFont="1" applyBorder="1" applyAlignment="1">
      <alignment horizontal="left" vertical="center"/>
    </xf>
    <xf numFmtId="3" fontId="29" fillId="0" borderId="48" xfId="0" applyNumberFormat="1" applyFont="1" applyBorder="1" applyAlignment="1">
      <alignment horizontal="left" vertical="center"/>
    </xf>
    <xf numFmtId="3" fontId="29" fillId="0" borderId="30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left" vertical="center"/>
    </xf>
    <xf numFmtId="3" fontId="29" fillId="0" borderId="17" xfId="0" applyNumberFormat="1" applyFont="1" applyBorder="1" applyAlignment="1">
      <alignment horizontal="left" vertical="center" wrapText="1"/>
    </xf>
    <xf numFmtId="3" fontId="23" fillId="27" borderId="17" xfId="0" applyNumberFormat="1" applyFont="1" applyFill="1" applyBorder="1" applyAlignment="1">
      <alignment horizontal="left" vertical="center"/>
    </xf>
    <xf numFmtId="0" fontId="23" fillId="22" borderId="21" xfId="0" applyFont="1" applyFill="1" applyBorder="1" applyAlignment="1">
      <alignment horizontal="center" vertical="center"/>
    </xf>
    <xf numFmtId="0" fontId="23" fillId="22" borderId="17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22" borderId="21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right"/>
    </xf>
    <xf numFmtId="3" fontId="18" fillId="0" borderId="17" xfId="0" applyNumberFormat="1" applyFont="1" applyBorder="1" applyAlignment="1">
      <alignment horizontal="left" vertical="center" wrapText="1"/>
    </xf>
    <xf numFmtId="0" fontId="23" fillId="22" borderId="26" xfId="0" applyFont="1" applyFill="1" applyBorder="1" applyAlignment="1">
      <alignment horizontal="center" vertical="center" wrapText="1"/>
    </xf>
    <xf numFmtId="0" fontId="23" fillId="22" borderId="27" xfId="0" applyFont="1" applyFill="1" applyBorder="1" applyAlignment="1">
      <alignment horizontal="center" vertical="center" wrapText="1"/>
    </xf>
    <xf numFmtId="0" fontId="27" fillId="26" borderId="47" xfId="0" applyFont="1" applyFill="1" applyBorder="1" applyAlignment="1">
      <alignment horizontal="left" vertical="center" wrapText="1"/>
    </xf>
    <xf numFmtId="0" fontId="27" fillId="26" borderId="48" xfId="0" applyFont="1" applyFill="1" applyBorder="1" applyAlignment="1">
      <alignment horizontal="left" vertical="center" wrapText="1"/>
    </xf>
    <xf numFmtId="0" fontId="27" fillId="26" borderId="30" xfId="0" applyFont="1" applyFill="1" applyBorder="1" applyAlignment="1">
      <alignment horizontal="left" vertical="center" wrapText="1"/>
    </xf>
    <xf numFmtId="0" fontId="27" fillId="26" borderId="17" xfId="0" applyFont="1" applyFill="1" applyBorder="1" applyAlignment="1">
      <alignment horizontal="left" vertical="center"/>
    </xf>
    <xf numFmtId="0" fontId="27" fillId="26" borderId="17" xfId="0" applyFont="1" applyFill="1" applyBorder="1" applyAlignment="1">
      <alignment horizontal="left" vertical="center" wrapText="1"/>
    </xf>
    <xf numFmtId="0" fontId="36" fillId="26" borderId="17" xfId="0" applyFont="1" applyFill="1" applyBorder="1" applyAlignment="1">
      <alignment horizontal="left" vertical="center"/>
    </xf>
    <xf numFmtId="0" fontId="34" fillId="22" borderId="47" xfId="0" applyFont="1" applyFill="1" applyBorder="1" applyAlignment="1">
      <alignment horizontal="left" vertical="center"/>
    </xf>
    <xf numFmtId="0" fontId="34" fillId="22" borderId="48" xfId="0" applyFont="1" applyFill="1" applyBorder="1" applyAlignment="1">
      <alignment horizontal="left" vertical="center"/>
    </xf>
    <xf numFmtId="0" fontId="34" fillId="22" borderId="30" xfId="0" applyFont="1" applyFill="1" applyBorder="1" applyAlignment="1">
      <alignment horizontal="left" vertical="center"/>
    </xf>
    <xf numFmtId="0" fontId="34" fillId="26" borderId="17" xfId="0" applyFont="1" applyFill="1" applyBorder="1" applyAlignment="1">
      <alignment horizontal="left" vertical="center"/>
    </xf>
    <xf numFmtId="0" fontId="36" fillId="26" borderId="47" xfId="0" applyFont="1" applyFill="1" applyBorder="1" applyAlignment="1">
      <alignment horizontal="left" vertical="center"/>
    </xf>
    <xf numFmtId="0" fontId="36" fillId="26" borderId="48" xfId="0" applyFont="1" applyFill="1" applyBorder="1" applyAlignment="1">
      <alignment horizontal="left" vertical="center"/>
    </xf>
    <xf numFmtId="0" fontId="36" fillId="26" borderId="30" xfId="0" applyFont="1" applyFill="1" applyBorder="1" applyAlignment="1">
      <alignment horizontal="left" vertical="center"/>
    </xf>
    <xf numFmtId="0" fontId="28" fillId="26" borderId="17" xfId="0" applyFont="1" applyFill="1" applyBorder="1" applyAlignment="1">
      <alignment horizontal="left" vertical="center"/>
    </xf>
    <xf numFmtId="0" fontId="21" fillId="22" borderId="49" xfId="0" applyFont="1" applyFill="1" applyBorder="1" applyAlignment="1">
      <alignment horizontal="center" vertical="center" wrapText="1"/>
    </xf>
    <xf numFmtId="0" fontId="21" fillId="22" borderId="50" xfId="0" applyFont="1" applyFill="1" applyBorder="1" applyAlignment="1">
      <alignment horizontal="center" vertical="center" wrapText="1"/>
    </xf>
    <xf numFmtId="0" fontId="21" fillId="22" borderId="51" xfId="0" applyFont="1" applyFill="1" applyBorder="1" applyAlignment="1">
      <alignment horizontal="center" vertical="center" wrapText="1"/>
    </xf>
    <xf numFmtId="0" fontId="34" fillId="22" borderId="52" xfId="0" applyFont="1" applyFill="1" applyBorder="1" applyAlignment="1">
      <alignment horizontal="left" vertical="center"/>
    </xf>
    <xf numFmtId="0" fontId="34" fillId="22" borderId="53" xfId="0" applyFont="1" applyFill="1" applyBorder="1" applyAlignment="1">
      <alignment horizontal="left" vertical="center"/>
    </xf>
    <xf numFmtId="0" fontId="34" fillId="22" borderId="54" xfId="0" applyFont="1" applyFill="1" applyBorder="1" applyAlignment="1">
      <alignment horizontal="left" vertical="center"/>
    </xf>
    <xf numFmtId="0" fontId="34" fillId="26" borderId="47" xfId="0" applyFont="1" applyFill="1" applyBorder="1" applyAlignment="1">
      <alignment horizontal="left" vertical="center"/>
    </xf>
    <xf numFmtId="0" fontId="34" fillId="26" borderId="48" xfId="0" applyFont="1" applyFill="1" applyBorder="1" applyAlignment="1">
      <alignment horizontal="left" vertical="center"/>
    </xf>
    <xf numFmtId="0" fontId="34" fillId="26" borderId="30" xfId="0" applyFont="1" applyFill="1" applyBorder="1" applyAlignment="1">
      <alignment horizontal="left" vertical="center"/>
    </xf>
    <xf numFmtId="0" fontId="34" fillId="26" borderId="47" xfId="0" applyFont="1" applyFill="1" applyBorder="1" applyAlignment="1">
      <alignment horizontal="left" vertical="center" wrapText="1"/>
    </xf>
    <xf numFmtId="0" fontId="34" fillId="26" borderId="48" xfId="0" applyFont="1" applyFill="1" applyBorder="1" applyAlignment="1">
      <alignment horizontal="left" vertical="center" wrapText="1"/>
    </xf>
    <xf numFmtId="0" fontId="34" fillId="26" borderId="30" xfId="0" applyFont="1" applyFill="1" applyBorder="1" applyAlignment="1">
      <alignment horizontal="left" vertical="center" wrapText="1"/>
    </xf>
    <xf numFmtId="0" fontId="36" fillId="26" borderId="17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3" fillId="0" borderId="32" xfId="0" applyFont="1" applyBorder="1" applyAlignment="1">
      <alignment horizontal="right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/>
    </xf>
    <xf numFmtId="0" fontId="28" fillId="22" borderId="17" xfId="0" applyFont="1" applyFill="1" applyBorder="1" applyAlignment="1">
      <alignment horizontal="center" vertical="center"/>
    </xf>
    <xf numFmtId="0" fontId="39" fillId="22" borderId="17" xfId="0" applyFont="1" applyFill="1" applyBorder="1" applyAlignment="1">
      <alignment horizontal="left" vertical="center"/>
    </xf>
    <xf numFmtId="0" fontId="21" fillId="22" borderId="44" xfId="0" applyFont="1" applyFill="1" applyBorder="1" applyAlignment="1">
      <alignment horizontal="center" vertical="center" wrapText="1"/>
    </xf>
    <xf numFmtId="0" fontId="21" fillId="22" borderId="46" xfId="0" applyFont="1" applyFill="1" applyBorder="1" applyAlignment="1">
      <alignment horizontal="center" vertical="center" wrapText="1"/>
    </xf>
    <xf numFmtId="0" fontId="21" fillId="22" borderId="3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35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3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32" xfId="0" applyFont="1" applyBorder="1" applyAlignment="1">
      <alignment horizontal="right"/>
    </xf>
    <xf numFmtId="0" fontId="28" fillId="22" borderId="19" xfId="0" applyFont="1" applyFill="1" applyBorder="1" applyAlignment="1">
      <alignment horizontal="center" vertical="center" wrapText="1"/>
    </xf>
    <xf numFmtId="0" fontId="28" fillId="22" borderId="21" xfId="0" applyFont="1" applyFill="1" applyBorder="1" applyAlignment="1">
      <alignment horizontal="center" vertical="center" wrapText="1"/>
    </xf>
    <xf numFmtId="0" fontId="28" fillId="22" borderId="55" xfId="0" applyFont="1" applyFill="1" applyBorder="1" applyAlignment="1">
      <alignment horizontal="center" vertical="center" wrapText="1"/>
    </xf>
    <xf numFmtId="0" fontId="28" fillId="22" borderId="49" xfId="0" applyFont="1" applyFill="1" applyBorder="1" applyAlignment="1">
      <alignment horizontal="center" vertical="center" wrapText="1"/>
    </xf>
    <xf numFmtId="0" fontId="28" fillId="22" borderId="20" xfId="0" applyFont="1" applyFill="1" applyBorder="1" applyAlignment="1">
      <alignment horizontal="center" vertical="center" wrapText="1"/>
    </xf>
    <xf numFmtId="0" fontId="28" fillId="22" borderId="15" xfId="0" applyFont="1" applyFill="1" applyBorder="1" applyAlignment="1">
      <alignment horizontal="center" vertical="center" wrapText="1"/>
    </xf>
    <xf numFmtId="0" fontId="28" fillId="22" borderId="17" xfId="0" applyFont="1" applyFill="1" applyBorder="1" applyAlignment="1">
      <alignment horizontal="center" vertical="center" wrapText="1"/>
    </xf>
    <xf numFmtId="0" fontId="28" fillId="22" borderId="56" xfId="0" applyFont="1" applyFill="1" applyBorder="1" applyAlignment="1">
      <alignment horizontal="center" vertical="center" wrapText="1"/>
    </xf>
    <xf numFmtId="0" fontId="28" fillId="22" borderId="50" xfId="0" applyFont="1" applyFill="1" applyBorder="1" applyAlignment="1">
      <alignment horizontal="center" vertical="center" wrapText="1"/>
    </xf>
    <xf numFmtId="0" fontId="28" fillId="22" borderId="16" xfId="0" applyFont="1" applyFill="1" applyBorder="1" applyAlignment="1">
      <alignment horizontal="center" vertical="center" wrapText="1"/>
    </xf>
    <xf numFmtId="0" fontId="28" fillId="22" borderId="38" xfId="0" applyFont="1" applyFill="1" applyBorder="1" applyAlignment="1">
      <alignment horizontal="center" vertical="center" wrapText="1"/>
    </xf>
    <xf numFmtId="0" fontId="28" fillId="22" borderId="51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47" xfId="0" applyFont="1" applyBorder="1" applyAlignment="1">
      <alignment horizontal="left" vertical="center"/>
    </xf>
    <xf numFmtId="0" fontId="27" fillId="0" borderId="48" xfId="0" applyFont="1" applyBorder="1" applyAlignment="1">
      <alignment horizontal="left" vertical="center"/>
    </xf>
    <xf numFmtId="0" fontId="27" fillId="0" borderId="30" xfId="0" applyFont="1" applyBorder="1" applyAlignment="1">
      <alignment horizontal="left" vertical="center"/>
    </xf>
    <xf numFmtId="3" fontId="27" fillId="0" borderId="17" xfId="0" applyNumberFormat="1" applyFont="1" applyBorder="1" applyAlignment="1">
      <alignment horizontal="center" vertical="center"/>
    </xf>
    <xf numFmtId="3" fontId="27" fillId="0" borderId="3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22" borderId="22" xfId="0" applyFont="1" applyFill="1" applyBorder="1" applyAlignment="1">
      <alignment/>
    </xf>
    <xf numFmtId="0" fontId="30" fillId="22" borderId="18" xfId="0" applyFont="1" applyFill="1" applyBorder="1" applyAlignment="1">
      <alignment horizontal="left" vertical="center"/>
    </xf>
    <xf numFmtId="3" fontId="30" fillId="22" borderId="18" xfId="0" applyNumberFormat="1" applyFont="1" applyFill="1" applyBorder="1" applyAlignment="1">
      <alignment horizontal="center" vertical="center"/>
    </xf>
    <xf numFmtId="3" fontId="30" fillId="22" borderId="54" xfId="0" applyNumberFormat="1" applyFont="1" applyFill="1" applyBorder="1" applyAlignment="1">
      <alignment horizontal="center" vertical="center"/>
    </xf>
    <xf numFmtId="0" fontId="28" fillId="22" borderId="18" xfId="0" applyFont="1" applyFill="1" applyBorder="1" applyAlignment="1">
      <alignment horizontal="center" vertical="center"/>
    </xf>
    <xf numFmtId="0" fontId="28" fillId="22" borderId="2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3" fillId="0" borderId="0" xfId="0" applyFont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 wrapText="1"/>
    </xf>
    <xf numFmtId="0" fontId="23" fillId="0" borderId="15" xfId="0" applyFont="1" applyBorder="1" applyAlignment="1">
      <alignment horizontal="left"/>
    </xf>
    <xf numFmtId="3" fontId="23" fillId="0" borderId="17" xfId="0" applyNumberFormat="1" applyFont="1" applyBorder="1" applyAlignment="1">
      <alignment horizontal="right" wrapText="1"/>
    </xf>
    <xf numFmtId="3" fontId="23" fillId="0" borderId="16" xfId="0" applyNumberFormat="1" applyFont="1" applyBorder="1" applyAlignment="1">
      <alignment horizontal="right" wrapText="1"/>
    </xf>
    <xf numFmtId="3" fontId="29" fillId="0" borderId="17" xfId="0" applyNumberFormat="1" applyFont="1" applyBorder="1" applyAlignment="1">
      <alignment horizontal="right" wrapText="1"/>
    </xf>
    <xf numFmtId="3" fontId="29" fillId="0" borderId="16" xfId="0" applyNumberFormat="1" applyFont="1" applyBorder="1" applyAlignment="1">
      <alignment horizontal="right" wrapText="1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3" fontId="29" fillId="0" borderId="25" xfId="0" applyNumberFormat="1" applyFont="1" applyBorder="1" applyAlignment="1">
      <alignment horizontal="right" wrapText="1"/>
    </xf>
    <xf numFmtId="3" fontId="29" fillId="0" borderId="57" xfId="0" applyNumberFormat="1" applyFont="1" applyBorder="1" applyAlignment="1">
      <alignment horizontal="right" wrapText="1"/>
    </xf>
    <xf numFmtId="0" fontId="23" fillId="0" borderId="19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3" fontId="23" fillId="0" borderId="21" xfId="0" applyNumberFormat="1" applyFont="1" applyBorder="1" applyAlignment="1">
      <alignment horizontal="right" wrapText="1"/>
    </xf>
    <xf numFmtId="3" fontId="23" fillId="0" borderId="20" xfId="0" applyNumberFormat="1" applyFont="1" applyBorder="1" applyAlignment="1">
      <alignment horizontal="right" wrapText="1"/>
    </xf>
    <xf numFmtId="0" fontId="29" fillId="0" borderId="22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3" fontId="29" fillId="0" borderId="18" xfId="0" applyNumberFormat="1" applyFont="1" applyBorder="1" applyAlignment="1">
      <alignment horizontal="right" wrapText="1"/>
    </xf>
    <xf numFmtId="3" fontId="29" fillId="0" borderId="23" xfId="0" applyNumberFormat="1" applyFont="1" applyBorder="1" applyAlignment="1">
      <alignment horizontal="right" wrapText="1"/>
    </xf>
    <xf numFmtId="0" fontId="23" fillId="0" borderId="58" xfId="0" applyFont="1" applyBorder="1" applyAlignment="1">
      <alignment horizontal="left" wrapText="1"/>
    </xf>
    <xf numFmtId="0" fontId="23" fillId="0" borderId="59" xfId="0" applyFont="1" applyBorder="1" applyAlignment="1">
      <alignment horizontal="left" wrapText="1"/>
    </xf>
    <xf numFmtId="0" fontId="23" fillId="0" borderId="60" xfId="0" applyFont="1" applyBorder="1" applyAlignment="1">
      <alignment horizontal="left" wrapText="1"/>
    </xf>
    <xf numFmtId="10" fontId="23" fillId="0" borderId="61" xfId="103" applyNumberFormat="1" applyFont="1" applyBorder="1" applyAlignment="1">
      <alignment horizontal="right" wrapText="1"/>
    </xf>
    <xf numFmtId="10" fontId="23" fillId="0" borderId="62" xfId="103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37" fillId="0" borderId="0" xfId="0" applyFont="1" applyAlignment="1">
      <alignment horizontal="right"/>
    </xf>
    <xf numFmtId="0" fontId="0" fillId="0" borderId="32" xfId="0" applyBorder="1" applyAlignment="1">
      <alignment/>
    </xf>
    <xf numFmtId="0" fontId="29" fillId="0" borderId="32" xfId="0" applyFont="1" applyBorder="1" applyAlignment="1">
      <alignment horizontal="right"/>
    </xf>
    <xf numFmtId="0" fontId="51" fillId="22" borderId="21" xfId="0" applyFont="1" applyFill="1" applyBorder="1" applyAlignment="1">
      <alignment horizontal="center" vertical="center"/>
    </xf>
    <xf numFmtId="0" fontId="56" fillId="22" borderId="21" xfId="0" applyFont="1" applyFill="1" applyBorder="1" applyAlignment="1">
      <alignment horizontal="center" vertical="center"/>
    </xf>
    <xf numFmtId="0" fontId="56" fillId="22" borderId="20" xfId="0" applyFont="1" applyFill="1" applyBorder="1" applyAlignment="1">
      <alignment horizontal="center" vertical="center"/>
    </xf>
    <xf numFmtId="0" fontId="51" fillId="22" borderId="17" xfId="0" applyFont="1" applyFill="1" applyBorder="1" applyAlignment="1">
      <alignment horizontal="center" vertical="center"/>
    </xf>
    <xf numFmtId="0" fontId="56" fillId="22" borderId="17" xfId="0" applyFont="1" applyFill="1" applyBorder="1" applyAlignment="1">
      <alignment horizontal="center" vertical="center"/>
    </xf>
    <xf numFmtId="0" fontId="56" fillId="22" borderId="16" xfId="0" applyFont="1" applyFill="1" applyBorder="1" applyAlignment="1">
      <alignment horizontal="center" vertical="center"/>
    </xf>
    <xf numFmtId="0" fontId="23" fillId="22" borderId="16" xfId="0" applyFont="1" applyFill="1" applyBorder="1" applyAlignment="1">
      <alignment horizontal="center" vertical="center" wrapText="1"/>
    </xf>
    <xf numFmtId="3" fontId="23" fillId="0" borderId="16" xfId="0" applyNumberFormat="1" applyFont="1" applyBorder="1" applyAlignment="1">
      <alignment/>
    </xf>
    <xf numFmtId="0" fontId="23" fillId="22" borderId="18" xfId="0" applyFont="1" applyFill="1" applyBorder="1" applyAlignment="1">
      <alignment horizontal="left" vertical="center" wrapText="1"/>
    </xf>
    <xf numFmtId="3" fontId="26" fillId="22" borderId="18" xfId="0" applyNumberFormat="1" applyFont="1" applyFill="1" applyBorder="1" applyAlignment="1">
      <alignment vertical="center"/>
    </xf>
    <xf numFmtId="3" fontId="26" fillId="22" borderId="23" xfId="0" applyNumberFormat="1" applyFont="1" applyFill="1" applyBorder="1" applyAlignment="1">
      <alignment vertical="center"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_Munka1" xfId="92"/>
    <cellStyle name="Normál_Munka2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Százalék 2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7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9.140625" style="224" customWidth="1"/>
    <col min="2" max="2" width="6.00390625" style="224" customWidth="1"/>
    <col min="3" max="3" width="55.7109375" style="224" customWidth="1"/>
    <col min="4" max="4" width="12.57421875" style="224" customWidth="1"/>
    <col min="5" max="5" width="15.8515625" style="224" customWidth="1"/>
    <col min="6" max="6" width="16.421875" style="224" customWidth="1"/>
    <col min="7" max="16384" width="9.140625" style="224" customWidth="1"/>
  </cols>
  <sheetData>
    <row r="1" spans="2:8" ht="12.75" customHeight="1">
      <c r="B1" s="259" t="s">
        <v>305</v>
      </c>
      <c r="C1" s="260"/>
      <c r="D1" s="260"/>
      <c r="E1" s="260"/>
      <c r="F1" s="260"/>
      <c r="G1" s="222"/>
      <c r="H1" s="223"/>
    </row>
    <row r="2" spans="3:8" ht="16.5">
      <c r="C2" s="262" t="s">
        <v>184</v>
      </c>
      <c r="D2" s="262"/>
      <c r="E2" s="262"/>
      <c r="F2" s="225"/>
      <c r="G2" s="225"/>
      <c r="H2" s="225"/>
    </row>
    <row r="3" spans="4:5" ht="13.5" thickBot="1">
      <c r="D3" s="261" t="s">
        <v>199</v>
      </c>
      <c r="E3" s="261"/>
    </row>
    <row r="4" spans="2:6" ht="46.5" customHeight="1" thickTop="1">
      <c r="B4" s="226" t="s">
        <v>5</v>
      </c>
      <c r="C4" s="227" t="s">
        <v>6</v>
      </c>
      <c r="D4" s="228" t="s">
        <v>181</v>
      </c>
      <c r="E4" s="228" t="s">
        <v>260</v>
      </c>
      <c r="F4" s="181" t="s">
        <v>286</v>
      </c>
    </row>
    <row r="5" spans="2:6" ht="15" customHeight="1">
      <c r="B5" s="229"/>
      <c r="C5" s="230" t="s">
        <v>23</v>
      </c>
      <c r="D5" s="231"/>
      <c r="E5" s="231"/>
      <c r="F5" s="232"/>
    </row>
    <row r="6" spans="2:6" ht="15" customHeight="1">
      <c r="B6" s="233" t="s">
        <v>2</v>
      </c>
      <c r="C6" s="234" t="s">
        <v>9</v>
      </c>
      <c r="D6" s="235">
        <v>77090901</v>
      </c>
      <c r="E6" s="235">
        <v>78090901</v>
      </c>
      <c r="F6" s="236">
        <v>78090901</v>
      </c>
    </row>
    <row r="7" spans="2:6" ht="15" customHeight="1">
      <c r="B7" s="233" t="s">
        <v>3</v>
      </c>
      <c r="C7" s="234" t="s">
        <v>10</v>
      </c>
      <c r="D7" s="235">
        <v>106043854</v>
      </c>
      <c r="E7" s="235">
        <v>110301737</v>
      </c>
      <c r="F7" s="236">
        <v>109396605</v>
      </c>
    </row>
    <row r="8" spans="2:6" ht="33" customHeight="1">
      <c r="B8" s="233" t="s">
        <v>4</v>
      </c>
      <c r="C8" s="234" t="s">
        <v>188</v>
      </c>
      <c r="D8" s="235">
        <v>77866901</v>
      </c>
      <c r="E8" s="235">
        <v>89081515</v>
      </c>
      <c r="F8" s="236">
        <v>91334516</v>
      </c>
    </row>
    <row r="9" spans="2:6" ht="15" customHeight="1">
      <c r="B9" s="233" t="s">
        <v>1</v>
      </c>
      <c r="C9" s="234" t="s">
        <v>174</v>
      </c>
      <c r="D9" s="235">
        <v>8400000</v>
      </c>
      <c r="E9" s="235">
        <v>8400000</v>
      </c>
      <c r="F9" s="236">
        <v>8400000</v>
      </c>
    </row>
    <row r="10" spans="2:6" ht="15" customHeight="1">
      <c r="B10" s="233" t="s">
        <v>7</v>
      </c>
      <c r="C10" s="234" t="s">
        <v>11</v>
      </c>
      <c r="D10" s="235">
        <v>5810580</v>
      </c>
      <c r="E10" s="235">
        <v>6579184</v>
      </c>
      <c r="F10" s="236">
        <v>6749983</v>
      </c>
    </row>
    <row r="11" spans="2:6" ht="15" customHeight="1">
      <c r="B11" s="233" t="s">
        <v>27</v>
      </c>
      <c r="C11" s="234" t="s">
        <v>12</v>
      </c>
      <c r="D11" s="235">
        <v>0</v>
      </c>
      <c r="E11" s="235">
        <v>0</v>
      </c>
      <c r="F11" s="236">
        <v>0</v>
      </c>
    </row>
    <row r="12" spans="2:6" ht="15" customHeight="1">
      <c r="B12" s="233" t="s">
        <v>28</v>
      </c>
      <c r="C12" s="234" t="s">
        <v>13</v>
      </c>
      <c r="D12" s="235">
        <v>0</v>
      </c>
      <c r="E12" s="235">
        <v>2853390</v>
      </c>
      <c r="F12" s="236">
        <v>3900937</v>
      </c>
    </row>
    <row r="13" spans="2:6" ht="15" customHeight="1">
      <c r="B13" s="233" t="s">
        <v>29</v>
      </c>
      <c r="C13" s="234" t="s">
        <v>246</v>
      </c>
      <c r="D13" s="235">
        <v>0</v>
      </c>
      <c r="E13" s="235">
        <v>5422024</v>
      </c>
      <c r="F13" s="236">
        <v>5422024</v>
      </c>
    </row>
    <row r="14" spans="2:6" ht="15" customHeight="1">
      <c r="B14" s="237" t="s">
        <v>30</v>
      </c>
      <c r="C14" s="238" t="s">
        <v>247</v>
      </c>
      <c r="D14" s="239">
        <f>D6+D7+D8+D10+D9</f>
        <v>275212236</v>
      </c>
      <c r="E14" s="239">
        <v>300728751</v>
      </c>
      <c r="F14" s="240">
        <f>F6+F7+F8+F10+F9+F12+F13</f>
        <v>303294966</v>
      </c>
    </row>
    <row r="15" spans="2:6" ht="30.75" customHeight="1">
      <c r="B15" s="233" t="s">
        <v>31</v>
      </c>
      <c r="C15" s="234" t="s">
        <v>14</v>
      </c>
      <c r="D15" s="235">
        <v>60057000</v>
      </c>
      <c r="E15" s="235">
        <v>82166965</v>
      </c>
      <c r="F15" s="236">
        <f>SUM(F16:F22)</f>
        <v>83097614</v>
      </c>
    </row>
    <row r="16" spans="2:6" ht="16.5" customHeight="1">
      <c r="B16" s="233"/>
      <c r="C16" s="241" t="s">
        <v>155</v>
      </c>
      <c r="D16" s="242">
        <v>58403000</v>
      </c>
      <c r="E16" s="242">
        <v>58503000</v>
      </c>
      <c r="F16" s="243">
        <v>58503000</v>
      </c>
    </row>
    <row r="17" spans="2:6" ht="16.5" customHeight="1">
      <c r="B17" s="233"/>
      <c r="C17" s="241" t="s">
        <v>162</v>
      </c>
      <c r="D17" s="242">
        <v>1654000</v>
      </c>
      <c r="E17" s="242">
        <v>1654000</v>
      </c>
      <c r="F17" s="243">
        <v>1654000</v>
      </c>
    </row>
    <row r="18" spans="2:6" ht="16.5" customHeight="1">
      <c r="B18" s="233"/>
      <c r="C18" s="241" t="s">
        <v>228</v>
      </c>
      <c r="D18" s="242">
        <v>0</v>
      </c>
      <c r="E18" s="242">
        <v>15009965</v>
      </c>
      <c r="F18" s="243">
        <v>17286114</v>
      </c>
    </row>
    <row r="19" spans="2:6" ht="16.5" customHeight="1">
      <c r="B19" s="233"/>
      <c r="C19" s="113" t="s">
        <v>304</v>
      </c>
      <c r="D19" s="242">
        <v>0</v>
      </c>
      <c r="E19" s="242">
        <v>7000000</v>
      </c>
      <c r="F19" s="243">
        <v>3850000</v>
      </c>
    </row>
    <row r="20" spans="2:6" ht="16.5" customHeight="1">
      <c r="B20" s="233"/>
      <c r="C20" s="113" t="s">
        <v>288</v>
      </c>
      <c r="D20" s="242">
        <v>0</v>
      </c>
      <c r="E20" s="242">
        <v>0</v>
      </c>
      <c r="F20" s="243">
        <v>400000</v>
      </c>
    </row>
    <row r="21" spans="2:6" ht="16.5" customHeight="1">
      <c r="B21" s="233"/>
      <c r="C21" s="113" t="s">
        <v>287</v>
      </c>
      <c r="D21" s="242">
        <v>0</v>
      </c>
      <c r="E21" s="242">
        <v>0</v>
      </c>
      <c r="F21" s="243">
        <v>100000</v>
      </c>
    </row>
    <row r="22" spans="2:6" ht="16.5" customHeight="1">
      <c r="B22" s="233"/>
      <c r="C22" s="113" t="s">
        <v>289</v>
      </c>
      <c r="D22" s="242">
        <v>0</v>
      </c>
      <c r="E22" s="242">
        <v>0</v>
      </c>
      <c r="F22" s="243">
        <v>1304500</v>
      </c>
    </row>
    <row r="23" spans="2:6" ht="30" customHeight="1">
      <c r="B23" s="244" t="s">
        <v>101</v>
      </c>
      <c r="C23" s="245" t="s">
        <v>250</v>
      </c>
      <c r="D23" s="246">
        <f>D14+D15</f>
        <v>335269236</v>
      </c>
      <c r="E23" s="246">
        <v>382895716</v>
      </c>
      <c r="F23" s="247">
        <f>F14+F15</f>
        <v>386392580</v>
      </c>
    </row>
    <row r="24" spans="2:6" ht="15" customHeight="1">
      <c r="B24" s="233" t="s">
        <v>32</v>
      </c>
      <c r="C24" s="234" t="s">
        <v>15</v>
      </c>
      <c r="D24" s="235">
        <v>0</v>
      </c>
      <c r="E24" s="235">
        <v>0</v>
      </c>
      <c r="F24" s="236">
        <v>0</v>
      </c>
    </row>
    <row r="25" spans="2:6" ht="30" customHeight="1">
      <c r="B25" s="233" t="s">
        <v>33</v>
      </c>
      <c r="C25" s="234" t="s">
        <v>259</v>
      </c>
      <c r="D25" s="235">
        <v>0</v>
      </c>
      <c r="E25" s="235">
        <v>273392463</v>
      </c>
      <c r="F25" s="236">
        <f>F26+F27+F28+F29+F30</f>
        <v>276542463</v>
      </c>
    </row>
    <row r="26" spans="2:6" ht="25.5" customHeight="1">
      <c r="B26" s="233"/>
      <c r="C26" s="241" t="s">
        <v>258</v>
      </c>
      <c r="D26" s="242">
        <v>0</v>
      </c>
      <c r="E26" s="242">
        <v>231390000</v>
      </c>
      <c r="F26" s="243">
        <v>231390000</v>
      </c>
    </row>
    <row r="27" spans="2:6" ht="25.5" customHeight="1">
      <c r="B27" s="233"/>
      <c r="C27" s="113" t="s">
        <v>261</v>
      </c>
      <c r="D27" s="242">
        <v>0</v>
      </c>
      <c r="E27" s="242">
        <v>1080990</v>
      </c>
      <c r="F27" s="243">
        <v>1080990</v>
      </c>
    </row>
    <row r="28" spans="2:6" ht="16.5" customHeight="1">
      <c r="B28" s="233"/>
      <c r="C28" s="113" t="s">
        <v>262</v>
      </c>
      <c r="D28" s="242">
        <v>0</v>
      </c>
      <c r="E28" s="242">
        <v>138000</v>
      </c>
      <c r="F28" s="243">
        <v>138000</v>
      </c>
    </row>
    <row r="29" spans="2:6" ht="16.5" customHeight="1">
      <c r="B29" s="233"/>
      <c r="C29" s="113" t="s">
        <v>263</v>
      </c>
      <c r="D29" s="242">
        <v>0</v>
      </c>
      <c r="E29" s="242">
        <v>40783473</v>
      </c>
      <c r="F29" s="243">
        <v>40783473</v>
      </c>
    </row>
    <row r="30" spans="2:6" ht="16.5" customHeight="1">
      <c r="B30" s="233"/>
      <c r="C30" s="113" t="s">
        <v>291</v>
      </c>
      <c r="D30" s="242">
        <v>0</v>
      </c>
      <c r="E30" s="242">
        <v>0</v>
      </c>
      <c r="F30" s="243">
        <v>3150000</v>
      </c>
    </row>
    <row r="31" spans="2:6" ht="30" customHeight="1">
      <c r="B31" s="244" t="s">
        <v>102</v>
      </c>
      <c r="C31" s="245" t="s">
        <v>56</v>
      </c>
      <c r="D31" s="246">
        <f>D25+D24</f>
        <v>0</v>
      </c>
      <c r="E31" s="246">
        <v>273392463</v>
      </c>
      <c r="F31" s="247">
        <f>F25+F24</f>
        <v>276542463</v>
      </c>
    </row>
    <row r="32" spans="2:6" ht="15" customHeight="1">
      <c r="B32" s="233" t="s">
        <v>34</v>
      </c>
      <c r="C32" s="234" t="s">
        <v>251</v>
      </c>
      <c r="D32" s="235">
        <v>61500000</v>
      </c>
      <c r="E32" s="235">
        <v>61500000</v>
      </c>
      <c r="F32" s="236">
        <v>61500000</v>
      </c>
    </row>
    <row r="33" spans="2:6" ht="15" customHeight="1">
      <c r="B33" s="233" t="s">
        <v>35</v>
      </c>
      <c r="C33" s="234" t="s">
        <v>25</v>
      </c>
      <c r="D33" s="235">
        <v>54000000</v>
      </c>
      <c r="E33" s="235">
        <v>54000000</v>
      </c>
      <c r="F33" s="236">
        <v>54000000</v>
      </c>
    </row>
    <row r="34" spans="2:6" ht="15" customHeight="1">
      <c r="B34" s="233" t="s">
        <v>36</v>
      </c>
      <c r="C34" s="234" t="s">
        <v>26</v>
      </c>
      <c r="D34" s="235">
        <v>7500000</v>
      </c>
      <c r="E34" s="235">
        <v>7500000</v>
      </c>
      <c r="F34" s="236">
        <v>7500000</v>
      </c>
    </row>
    <row r="35" spans="2:6" ht="15" customHeight="1">
      <c r="B35" s="233" t="s">
        <v>37</v>
      </c>
      <c r="C35" s="234" t="s">
        <v>252</v>
      </c>
      <c r="D35" s="235">
        <v>161293400</v>
      </c>
      <c r="E35" s="235">
        <v>161293400</v>
      </c>
      <c r="F35" s="236">
        <v>161293400</v>
      </c>
    </row>
    <row r="36" spans="2:6" ht="15" customHeight="1">
      <c r="B36" s="233" t="s">
        <v>38</v>
      </c>
      <c r="C36" s="234" t="s">
        <v>124</v>
      </c>
      <c r="D36" s="235">
        <v>161293400</v>
      </c>
      <c r="E36" s="235">
        <v>161293400</v>
      </c>
      <c r="F36" s="236">
        <v>161293400</v>
      </c>
    </row>
    <row r="37" spans="2:6" ht="15" customHeight="1">
      <c r="B37" s="233" t="s">
        <v>39</v>
      </c>
      <c r="C37" s="234" t="s">
        <v>17</v>
      </c>
      <c r="D37" s="235">
        <v>20000000</v>
      </c>
      <c r="E37" s="235">
        <v>20000000</v>
      </c>
      <c r="F37" s="236">
        <v>20000000</v>
      </c>
    </row>
    <row r="38" spans="2:6" ht="15" customHeight="1">
      <c r="B38" s="233" t="s">
        <v>40</v>
      </c>
      <c r="C38" s="234" t="s">
        <v>253</v>
      </c>
      <c r="D38" s="235">
        <v>300000</v>
      </c>
      <c r="E38" s="235">
        <v>200000</v>
      </c>
      <c r="F38" s="236">
        <v>200000</v>
      </c>
    </row>
    <row r="39" spans="2:6" ht="15" customHeight="1">
      <c r="B39" s="233" t="s">
        <v>41</v>
      </c>
      <c r="C39" s="234" t="s">
        <v>231</v>
      </c>
      <c r="D39" s="235">
        <v>300000</v>
      </c>
      <c r="E39" s="235">
        <v>200000</v>
      </c>
      <c r="F39" s="236">
        <v>200000</v>
      </c>
    </row>
    <row r="40" spans="2:6" ht="28.5" customHeight="1">
      <c r="B40" s="233" t="s">
        <v>42</v>
      </c>
      <c r="C40" s="234" t="s">
        <v>232</v>
      </c>
      <c r="D40" s="235">
        <v>1000000</v>
      </c>
      <c r="E40" s="235">
        <v>1150000</v>
      </c>
      <c r="F40" s="236">
        <v>1150000</v>
      </c>
    </row>
    <row r="41" spans="2:6" ht="30" customHeight="1">
      <c r="B41" s="244" t="s">
        <v>103</v>
      </c>
      <c r="C41" s="245" t="s">
        <v>254</v>
      </c>
      <c r="D41" s="246">
        <f>D32+D35+D37+D38+D40</f>
        <v>244093400</v>
      </c>
      <c r="E41" s="246">
        <v>244143400</v>
      </c>
      <c r="F41" s="247">
        <f>F32+F35+F37+F38+F40</f>
        <v>244143400</v>
      </c>
    </row>
    <row r="42" spans="2:6" ht="15" customHeight="1">
      <c r="B42" s="233" t="s">
        <v>43</v>
      </c>
      <c r="C42" s="248" t="s">
        <v>110</v>
      </c>
      <c r="D42" s="235">
        <v>3000000</v>
      </c>
      <c r="E42" s="235">
        <v>3000000</v>
      </c>
      <c r="F42" s="236">
        <v>9705429</v>
      </c>
    </row>
    <row r="43" spans="2:6" ht="15" customHeight="1">
      <c r="B43" s="233" t="s">
        <v>44</v>
      </c>
      <c r="C43" s="248" t="s">
        <v>111</v>
      </c>
      <c r="D43" s="235">
        <v>11000000</v>
      </c>
      <c r="E43" s="235">
        <v>11000000</v>
      </c>
      <c r="F43" s="236">
        <v>43894986</v>
      </c>
    </row>
    <row r="44" spans="2:6" ht="15" customHeight="1">
      <c r="B44" s="233" t="s">
        <v>45</v>
      </c>
      <c r="C44" s="248" t="s">
        <v>112</v>
      </c>
      <c r="D44" s="235">
        <v>11500000</v>
      </c>
      <c r="E44" s="235">
        <v>11500000</v>
      </c>
      <c r="F44" s="236">
        <v>11500000</v>
      </c>
    </row>
    <row r="45" spans="2:6" ht="15" customHeight="1">
      <c r="B45" s="233" t="s">
        <v>46</v>
      </c>
      <c r="C45" s="248" t="s">
        <v>18</v>
      </c>
      <c r="D45" s="235">
        <v>2000000</v>
      </c>
      <c r="E45" s="235">
        <v>2000000</v>
      </c>
      <c r="F45" s="236">
        <v>2000000</v>
      </c>
    </row>
    <row r="46" spans="2:6" ht="15" customHeight="1">
      <c r="B46" s="233" t="s">
        <v>248</v>
      </c>
      <c r="C46" s="248" t="s">
        <v>19</v>
      </c>
      <c r="D46" s="235">
        <v>0</v>
      </c>
      <c r="E46" s="235">
        <v>0</v>
      </c>
      <c r="F46" s="236">
        <v>0</v>
      </c>
    </row>
    <row r="47" spans="2:6" ht="15" customHeight="1">
      <c r="B47" s="233" t="s">
        <v>47</v>
      </c>
      <c r="C47" s="248" t="s">
        <v>158</v>
      </c>
      <c r="D47" s="235">
        <v>6075000</v>
      </c>
      <c r="E47" s="235">
        <v>6075000</v>
      </c>
      <c r="F47" s="236">
        <v>6746598</v>
      </c>
    </row>
    <row r="48" spans="2:6" ht="30" customHeight="1">
      <c r="B48" s="244" t="s">
        <v>104</v>
      </c>
      <c r="C48" s="245" t="s">
        <v>255</v>
      </c>
      <c r="D48" s="246">
        <f>D42+D43+D44+D45+D47</f>
        <v>33575000</v>
      </c>
      <c r="E48" s="246">
        <v>33575000</v>
      </c>
      <c r="F48" s="247">
        <f>F42+F43+F44+F45+F47+F46</f>
        <v>73847013</v>
      </c>
    </row>
    <row r="49" spans="2:6" ht="15" customHeight="1">
      <c r="B49" s="233" t="s">
        <v>48</v>
      </c>
      <c r="C49" s="248" t="s">
        <v>20</v>
      </c>
      <c r="D49" s="235">
        <v>6926000</v>
      </c>
      <c r="E49" s="235">
        <v>9926000</v>
      </c>
      <c r="F49" s="236">
        <v>9926000</v>
      </c>
    </row>
    <row r="50" spans="2:6" ht="15" customHeight="1">
      <c r="B50" s="233" t="s">
        <v>49</v>
      </c>
      <c r="C50" s="8" t="s">
        <v>264</v>
      </c>
      <c r="D50" s="235">
        <v>0</v>
      </c>
      <c r="E50" s="235">
        <v>1000000</v>
      </c>
      <c r="F50" s="236">
        <v>787402</v>
      </c>
    </row>
    <row r="51" spans="2:6" ht="15" customHeight="1">
      <c r="B51" s="6" t="s">
        <v>50</v>
      </c>
      <c r="C51" s="8" t="s">
        <v>265</v>
      </c>
      <c r="D51" s="235">
        <v>0</v>
      </c>
      <c r="E51" s="235">
        <v>3825000</v>
      </c>
      <c r="F51" s="236">
        <v>3366000</v>
      </c>
    </row>
    <row r="52" spans="2:6" ht="30" customHeight="1">
      <c r="B52" s="244" t="s">
        <v>105</v>
      </c>
      <c r="C52" s="43" t="s">
        <v>268</v>
      </c>
      <c r="D52" s="246">
        <f>D49+D50</f>
        <v>6926000</v>
      </c>
      <c r="E52" s="246">
        <v>14751000</v>
      </c>
      <c r="F52" s="247">
        <f>F49+F50+F51</f>
        <v>14079402</v>
      </c>
    </row>
    <row r="53" spans="2:6" ht="29.25" customHeight="1">
      <c r="B53" s="6" t="s">
        <v>51</v>
      </c>
      <c r="C53" s="234" t="s">
        <v>113</v>
      </c>
      <c r="D53" s="235">
        <v>210000</v>
      </c>
      <c r="E53" s="235">
        <v>210000</v>
      </c>
      <c r="F53" s="236">
        <v>240000</v>
      </c>
    </row>
    <row r="54" spans="2:6" ht="35.25" customHeight="1">
      <c r="B54" s="6" t="s">
        <v>52</v>
      </c>
      <c r="C54" s="8" t="s">
        <v>284</v>
      </c>
      <c r="D54" s="235">
        <v>0</v>
      </c>
      <c r="E54" s="235">
        <v>1500000</v>
      </c>
      <c r="F54" s="236">
        <v>1500000</v>
      </c>
    </row>
    <row r="55" spans="2:6" ht="30" customHeight="1">
      <c r="B55" s="244" t="s">
        <v>106</v>
      </c>
      <c r="C55" s="43" t="s">
        <v>269</v>
      </c>
      <c r="D55" s="246">
        <f>D53+D54</f>
        <v>210000</v>
      </c>
      <c r="E55" s="246">
        <v>1710000</v>
      </c>
      <c r="F55" s="247">
        <f>F53+F54</f>
        <v>1740000</v>
      </c>
    </row>
    <row r="56" spans="2:6" ht="30" customHeight="1">
      <c r="B56" s="6" t="s">
        <v>53</v>
      </c>
      <c r="C56" s="234" t="s">
        <v>21</v>
      </c>
      <c r="D56" s="235">
        <v>1000000</v>
      </c>
      <c r="E56" s="235">
        <v>1000000</v>
      </c>
      <c r="F56" s="236">
        <v>1000000</v>
      </c>
    </row>
    <row r="57" spans="2:6" ht="15" customHeight="1">
      <c r="B57" s="6" t="s">
        <v>54</v>
      </c>
      <c r="C57" s="248" t="s">
        <v>131</v>
      </c>
      <c r="D57" s="235">
        <v>0</v>
      </c>
      <c r="E57" s="235">
        <v>2198800</v>
      </c>
      <c r="F57" s="236">
        <f>F58+F59</f>
        <v>2198800</v>
      </c>
    </row>
    <row r="58" spans="2:6" ht="18.75" customHeight="1">
      <c r="B58" s="233"/>
      <c r="C58" s="249" t="s">
        <v>229</v>
      </c>
      <c r="D58" s="242">
        <v>0</v>
      </c>
      <c r="E58" s="242">
        <v>1000000</v>
      </c>
      <c r="F58" s="243">
        <v>1000000</v>
      </c>
    </row>
    <row r="59" spans="2:6" ht="18.75" customHeight="1">
      <c r="B59" s="233"/>
      <c r="C59" s="173" t="s">
        <v>303</v>
      </c>
      <c r="D59" s="242">
        <v>0</v>
      </c>
      <c r="E59" s="242">
        <v>1198800</v>
      </c>
      <c r="F59" s="243">
        <v>1198800</v>
      </c>
    </row>
    <row r="60" spans="2:6" ht="30" customHeight="1">
      <c r="B60" s="244" t="s">
        <v>107</v>
      </c>
      <c r="C60" s="43" t="s">
        <v>270</v>
      </c>
      <c r="D60" s="246">
        <f>D56+D57</f>
        <v>1000000</v>
      </c>
      <c r="E60" s="246">
        <v>3198800</v>
      </c>
      <c r="F60" s="247">
        <f>F56+F57</f>
        <v>3198800</v>
      </c>
    </row>
    <row r="61" spans="2:6" ht="30" customHeight="1">
      <c r="B61" s="45" t="s">
        <v>55</v>
      </c>
      <c r="C61" s="250" t="s">
        <v>108</v>
      </c>
      <c r="D61" s="251">
        <f>D23+D31+D41+D48+D52+D55+D60</f>
        <v>621073636</v>
      </c>
      <c r="E61" s="251">
        <v>953666379</v>
      </c>
      <c r="F61" s="252">
        <f>F23+F31+F41+F48+F52+F55+F60</f>
        <v>999943658</v>
      </c>
    </row>
    <row r="62" spans="2:6" ht="30" customHeight="1">
      <c r="B62" s="6" t="s">
        <v>249</v>
      </c>
      <c r="C62" s="234" t="s">
        <v>185</v>
      </c>
      <c r="D62" s="235">
        <v>101348062</v>
      </c>
      <c r="E62" s="235">
        <v>91922475</v>
      </c>
      <c r="F62" s="236">
        <v>91922475</v>
      </c>
    </row>
    <row r="63" spans="2:6" ht="12" customHeight="1">
      <c r="B63" s="253"/>
      <c r="C63" s="241" t="s">
        <v>161</v>
      </c>
      <c r="D63" s="242">
        <v>75373545</v>
      </c>
      <c r="E63" s="242">
        <v>53491374</v>
      </c>
      <c r="F63" s="243">
        <v>63938861</v>
      </c>
    </row>
    <row r="64" spans="2:6" ht="12" customHeight="1">
      <c r="B64" s="253"/>
      <c r="C64" s="241" t="s">
        <v>177</v>
      </c>
      <c r="D64" s="242">
        <v>25974517</v>
      </c>
      <c r="E64" s="242">
        <v>38431101</v>
      </c>
      <c r="F64" s="243">
        <v>27983614</v>
      </c>
    </row>
    <row r="65" spans="2:6" ht="30" customHeight="1">
      <c r="B65" s="244" t="s">
        <v>109</v>
      </c>
      <c r="C65" s="43" t="s">
        <v>271</v>
      </c>
      <c r="D65" s="246">
        <f>D62</f>
        <v>101348062</v>
      </c>
      <c r="E65" s="246">
        <v>91922475</v>
      </c>
      <c r="F65" s="247">
        <f>F62</f>
        <v>91922475</v>
      </c>
    </row>
    <row r="66" spans="2:6" ht="30" customHeight="1" thickBot="1">
      <c r="B66" s="55" t="s">
        <v>267</v>
      </c>
      <c r="C66" s="56" t="s">
        <v>272</v>
      </c>
      <c r="D66" s="254">
        <f>D61+D65</f>
        <v>722421698</v>
      </c>
      <c r="E66" s="254">
        <v>1045588854</v>
      </c>
      <c r="F66" s="255">
        <f>F61+F65</f>
        <v>1091866133</v>
      </c>
    </row>
    <row r="67" spans="2:5" ht="36" customHeight="1" thickTop="1">
      <c r="B67" s="263"/>
      <c r="C67" s="263"/>
      <c r="D67" s="263"/>
      <c r="E67" s="256"/>
    </row>
  </sheetData>
  <sheetProtection/>
  <mergeCells count="4">
    <mergeCell ref="B1:F1"/>
    <mergeCell ref="D3:E3"/>
    <mergeCell ref="C2:E2"/>
    <mergeCell ref="B67:D67"/>
  </mergeCells>
  <printOptions/>
  <pageMargins left="0.984251968503937" right="0.984251968503937" top="0.984251968503937" bottom="0.7874015748031497" header="0.5118110236220472" footer="0.5118110236220472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3"/>
  <sheetViews>
    <sheetView zoomScalePageLayoutView="0" workbookViewId="0" topLeftCell="A1">
      <selection activeCell="B5" sqref="B5:L5"/>
    </sheetView>
  </sheetViews>
  <sheetFormatPr defaultColWidth="9.140625" defaultRowHeight="12.75"/>
  <cols>
    <col min="2" max="2" width="4.00390625" style="0" customWidth="1"/>
    <col min="5" max="5" width="4.28125" style="0" customWidth="1"/>
    <col min="6" max="7" width="8.00390625" style="0" hidden="1" customWidth="1"/>
    <col min="8" max="8" width="17.140625" style="0" customWidth="1"/>
    <col min="9" max="9" width="18.140625" style="0" customWidth="1"/>
  </cols>
  <sheetData>
    <row r="1" spans="2:12" ht="15.75">
      <c r="B1" s="41"/>
      <c r="C1" s="41"/>
      <c r="D1" s="41"/>
      <c r="E1" s="41"/>
      <c r="F1" s="390"/>
      <c r="G1" s="390"/>
      <c r="H1" s="390"/>
      <c r="I1" s="390"/>
      <c r="J1" s="390"/>
      <c r="K1" s="390"/>
      <c r="L1" s="390"/>
    </row>
    <row r="2" spans="2:12" ht="12.75">
      <c r="B2" s="41"/>
      <c r="C2" s="41"/>
      <c r="D2" s="41"/>
      <c r="E2" s="41"/>
      <c r="F2" s="391"/>
      <c r="G2" s="391"/>
      <c r="H2" s="391"/>
      <c r="I2" s="391"/>
      <c r="J2" s="391"/>
      <c r="K2" s="391"/>
      <c r="L2" s="391"/>
    </row>
    <row r="3" spans="2:12" ht="12.75">
      <c r="B3" s="41"/>
      <c r="C3" s="41"/>
      <c r="D3" s="41"/>
      <c r="E3" s="41"/>
      <c r="F3" s="391"/>
      <c r="G3" s="391"/>
      <c r="H3" s="391"/>
      <c r="I3" s="391"/>
      <c r="J3" s="391"/>
      <c r="K3" s="391"/>
      <c r="L3" s="391"/>
    </row>
    <row r="4" spans="2:12" ht="12.75">
      <c r="B4" s="41"/>
      <c r="C4" s="41"/>
      <c r="D4" s="41"/>
      <c r="E4" s="41"/>
      <c r="F4" s="41"/>
      <c r="G4" s="41"/>
      <c r="H4" s="41"/>
      <c r="I4" s="41"/>
      <c r="J4" s="41"/>
      <c r="K4" s="41"/>
      <c r="L4" s="392"/>
    </row>
    <row r="5" spans="2:12" ht="15" customHeight="1">
      <c r="B5" s="393" t="s">
        <v>342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</row>
    <row r="6" spans="2:12" ht="15" customHeight="1">
      <c r="B6" s="377" t="s">
        <v>314</v>
      </c>
      <c r="C6" s="377"/>
      <c r="D6" s="377"/>
      <c r="E6" s="377"/>
      <c r="F6" s="377"/>
      <c r="G6" s="377"/>
      <c r="H6" s="377"/>
      <c r="I6" s="377"/>
      <c r="J6" s="377"/>
      <c r="K6" s="377"/>
      <c r="L6" s="377"/>
    </row>
    <row r="7" spans="2:12" ht="15" customHeight="1">
      <c r="B7" s="377" t="s">
        <v>315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</row>
    <row r="8" spans="2:12" ht="12.75" customHeight="1"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9" spans="2:12" ht="12.75" customHeight="1"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</row>
    <row r="10" spans="2:12" ht="16.5" thickBot="1">
      <c r="B10" s="395"/>
      <c r="C10" s="395"/>
      <c r="D10" s="395"/>
      <c r="E10" s="395"/>
      <c r="F10" s="395"/>
      <c r="G10" s="395"/>
      <c r="H10" s="395"/>
      <c r="I10" s="395"/>
      <c r="J10" s="395"/>
      <c r="K10" s="396" t="s">
        <v>316</v>
      </c>
      <c r="L10" s="396"/>
    </row>
    <row r="11" spans="2:12" ht="13.5" customHeight="1" thickTop="1">
      <c r="B11" s="397" t="s">
        <v>82</v>
      </c>
      <c r="C11" s="398" t="s">
        <v>317</v>
      </c>
      <c r="D11" s="398"/>
      <c r="E11" s="398"/>
      <c r="F11" s="398"/>
      <c r="G11" s="399"/>
      <c r="H11" s="400" t="s">
        <v>181</v>
      </c>
      <c r="I11" s="400" t="s">
        <v>318</v>
      </c>
      <c r="J11" s="398" t="s">
        <v>319</v>
      </c>
      <c r="K11" s="398"/>
      <c r="L11" s="401"/>
    </row>
    <row r="12" spans="2:12" ht="12.75" customHeight="1">
      <c r="B12" s="402"/>
      <c r="C12" s="403"/>
      <c r="D12" s="403"/>
      <c r="E12" s="403"/>
      <c r="F12" s="403"/>
      <c r="G12" s="404"/>
      <c r="H12" s="405"/>
      <c r="I12" s="405"/>
      <c r="J12" s="403"/>
      <c r="K12" s="403"/>
      <c r="L12" s="406"/>
    </row>
    <row r="13" spans="2:12" ht="12.75" customHeight="1">
      <c r="B13" s="402"/>
      <c r="C13" s="403"/>
      <c r="D13" s="403"/>
      <c r="E13" s="403"/>
      <c r="F13" s="403"/>
      <c r="G13" s="404"/>
      <c r="H13" s="405"/>
      <c r="I13" s="405"/>
      <c r="J13" s="403"/>
      <c r="K13" s="403"/>
      <c r="L13" s="406"/>
    </row>
    <row r="14" spans="2:12" ht="12.75" customHeight="1">
      <c r="B14" s="402"/>
      <c r="C14" s="403"/>
      <c r="D14" s="403"/>
      <c r="E14" s="403"/>
      <c r="F14" s="403"/>
      <c r="G14" s="407"/>
      <c r="H14" s="408"/>
      <c r="I14" s="408"/>
      <c r="J14" s="403"/>
      <c r="K14" s="403"/>
      <c r="L14" s="406"/>
    </row>
    <row r="15" spans="2:12" ht="19.5" customHeight="1">
      <c r="B15" s="409" t="s">
        <v>2</v>
      </c>
      <c r="C15" s="410" t="s">
        <v>320</v>
      </c>
      <c r="D15" s="411"/>
      <c r="E15" s="412"/>
      <c r="F15" s="413"/>
      <c r="G15" s="414"/>
      <c r="H15" s="413">
        <v>0</v>
      </c>
      <c r="I15" s="413">
        <v>0</v>
      </c>
      <c r="J15" s="415" t="s">
        <v>321</v>
      </c>
      <c r="K15" s="415"/>
      <c r="L15" s="416"/>
    </row>
    <row r="16" spans="2:12" ht="19.5" customHeight="1">
      <c r="B16" s="409" t="s">
        <v>3</v>
      </c>
      <c r="C16" s="410" t="s">
        <v>322</v>
      </c>
      <c r="D16" s="411"/>
      <c r="E16" s="412"/>
      <c r="F16" s="413"/>
      <c r="G16" s="414"/>
      <c r="H16" s="413">
        <v>3000000</v>
      </c>
      <c r="I16" s="413">
        <v>3000000</v>
      </c>
      <c r="J16" s="415" t="s">
        <v>321</v>
      </c>
      <c r="K16" s="415"/>
      <c r="L16" s="416"/>
    </row>
    <row r="17" spans="2:12" ht="19.5" customHeight="1">
      <c r="B17" s="409" t="s">
        <v>4</v>
      </c>
      <c r="C17" s="410" t="s">
        <v>323</v>
      </c>
      <c r="D17" s="411"/>
      <c r="E17" s="412"/>
      <c r="F17" s="413"/>
      <c r="G17" s="414"/>
      <c r="H17" s="413">
        <v>800000</v>
      </c>
      <c r="I17" s="413">
        <v>0</v>
      </c>
      <c r="J17" s="415" t="s">
        <v>321</v>
      </c>
      <c r="K17" s="415"/>
      <c r="L17" s="416"/>
    </row>
    <row r="18" spans="2:12" ht="24.75" customHeight="1" thickBot="1">
      <c r="B18" s="417"/>
      <c r="C18" s="418" t="s">
        <v>324</v>
      </c>
      <c r="D18" s="418"/>
      <c r="E18" s="418"/>
      <c r="F18" s="419"/>
      <c r="G18" s="420"/>
      <c r="H18" s="419">
        <f>SUM(H15:H17)</f>
        <v>3800000</v>
      </c>
      <c r="I18" s="419">
        <f>SUM(I15:I17)</f>
        <v>3000000</v>
      </c>
      <c r="J18" s="421"/>
      <c r="K18" s="421"/>
      <c r="L18" s="422"/>
    </row>
    <row r="19" ht="16.5" customHeight="1" thickTop="1"/>
    <row r="20" ht="16.5" customHeight="1"/>
    <row r="53" ht="12.75">
      <c r="L53" s="423"/>
    </row>
  </sheetData>
  <sheetProtection/>
  <mergeCells count="20">
    <mergeCell ref="C17:E17"/>
    <mergeCell ref="J17:L17"/>
    <mergeCell ref="C18:E18"/>
    <mergeCell ref="J18:L18"/>
    <mergeCell ref="I11:I14"/>
    <mergeCell ref="J11:L14"/>
    <mergeCell ref="C15:E15"/>
    <mergeCell ref="J15:L15"/>
    <mergeCell ref="C16:E16"/>
    <mergeCell ref="J16:L16"/>
    <mergeCell ref="F1:L1"/>
    <mergeCell ref="B5:L5"/>
    <mergeCell ref="B6:L6"/>
    <mergeCell ref="B7:L7"/>
    <mergeCell ref="K10:L10"/>
    <mergeCell ref="B11:B14"/>
    <mergeCell ref="C11:E14"/>
    <mergeCell ref="F11:F14"/>
    <mergeCell ref="G11:G14"/>
    <mergeCell ref="H11:H14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3"/>
  <sheetViews>
    <sheetView zoomScalePageLayoutView="0" workbookViewId="0" topLeftCell="A1">
      <selection activeCell="D1" sqref="D1:AF1"/>
    </sheetView>
  </sheetViews>
  <sheetFormatPr defaultColWidth="9.140625" defaultRowHeight="12.75"/>
  <cols>
    <col min="5" max="32" width="4.57421875" style="0" customWidth="1"/>
  </cols>
  <sheetData>
    <row r="1" spans="4:32" ht="16.5">
      <c r="D1" s="259" t="s">
        <v>343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</row>
    <row r="2" spans="3:31" ht="15.75" customHeight="1">
      <c r="C2" s="424" t="s">
        <v>142</v>
      </c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</row>
    <row r="3" spans="3:31" ht="15.75" customHeight="1">
      <c r="C3" s="424" t="s">
        <v>325</v>
      </c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</row>
    <row r="4" spans="3:31" ht="15.75" customHeight="1">
      <c r="C4" s="424" t="s">
        <v>326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</row>
    <row r="5" ht="13.5" thickBot="1">
      <c r="AE5" t="s">
        <v>197</v>
      </c>
    </row>
    <row r="6" spans="1:32" ht="16.5" customHeight="1" thickTop="1">
      <c r="A6" s="425" t="s">
        <v>6</v>
      </c>
      <c r="B6" s="426"/>
      <c r="C6" s="426"/>
      <c r="D6" s="426"/>
      <c r="E6" s="427">
        <v>2018</v>
      </c>
      <c r="F6" s="427"/>
      <c r="G6" s="427">
        <v>2019</v>
      </c>
      <c r="H6" s="427"/>
      <c r="I6" s="427">
        <v>2020</v>
      </c>
      <c r="J6" s="427"/>
      <c r="K6" s="427">
        <v>2021</v>
      </c>
      <c r="L6" s="427"/>
      <c r="M6" s="427">
        <v>2022</v>
      </c>
      <c r="N6" s="427"/>
      <c r="O6" s="427">
        <v>2023</v>
      </c>
      <c r="P6" s="427"/>
      <c r="Q6" s="427">
        <v>2024</v>
      </c>
      <c r="R6" s="427"/>
      <c r="S6" s="427">
        <v>2025</v>
      </c>
      <c r="T6" s="427"/>
      <c r="U6" s="427">
        <v>2026</v>
      </c>
      <c r="V6" s="427"/>
      <c r="W6" s="427">
        <v>2027</v>
      </c>
      <c r="X6" s="427"/>
      <c r="Y6" s="427">
        <v>2028</v>
      </c>
      <c r="Z6" s="427"/>
      <c r="AA6" s="427">
        <v>2029</v>
      </c>
      <c r="AB6" s="427"/>
      <c r="AC6" s="427">
        <v>2030</v>
      </c>
      <c r="AD6" s="427"/>
      <c r="AE6" s="427">
        <v>2031</v>
      </c>
      <c r="AF6" s="427"/>
    </row>
    <row r="7" spans="1:32" ht="15.75">
      <c r="A7" s="428" t="s">
        <v>327</v>
      </c>
      <c r="B7" s="334"/>
      <c r="C7" s="334"/>
      <c r="D7" s="334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30"/>
    </row>
    <row r="8" spans="1:32" ht="15.75">
      <c r="A8" s="268" t="s">
        <v>328</v>
      </c>
      <c r="B8" s="269"/>
      <c r="C8" s="269"/>
      <c r="D8" s="269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1"/>
      <c r="X8" s="431"/>
      <c r="Y8" s="431"/>
      <c r="Z8" s="431"/>
      <c r="AA8" s="431"/>
      <c r="AB8" s="431"/>
      <c r="AC8" s="431"/>
      <c r="AD8" s="431"/>
      <c r="AE8" s="431"/>
      <c r="AF8" s="432"/>
    </row>
    <row r="9" spans="1:32" ht="16.5" thickBot="1">
      <c r="A9" s="433" t="s">
        <v>329</v>
      </c>
      <c r="B9" s="434"/>
      <c r="C9" s="434"/>
      <c r="D9" s="434"/>
      <c r="E9" s="435"/>
      <c r="F9" s="435"/>
      <c r="G9" s="435"/>
      <c r="H9" s="435"/>
      <c r="I9" s="435"/>
      <c r="J9" s="435"/>
      <c r="K9" s="435"/>
      <c r="L9" s="435"/>
      <c r="M9" s="435"/>
      <c r="N9" s="435"/>
      <c r="O9" s="435"/>
      <c r="P9" s="435"/>
      <c r="Q9" s="435"/>
      <c r="R9" s="435"/>
      <c r="S9" s="435"/>
      <c r="T9" s="435"/>
      <c r="U9" s="435"/>
      <c r="V9" s="435"/>
      <c r="W9" s="435"/>
      <c r="X9" s="435"/>
      <c r="Y9" s="435"/>
      <c r="Z9" s="435"/>
      <c r="AA9" s="435"/>
      <c r="AB9" s="435"/>
      <c r="AC9" s="435"/>
      <c r="AD9" s="435"/>
      <c r="AE9" s="435"/>
      <c r="AF9" s="436"/>
    </row>
    <row r="10" spans="1:32" ht="16.5" thickTop="1">
      <c r="A10" s="437" t="s">
        <v>330</v>
      </c>
      <c r="B10" s="438"/>
      <c r="C10" s="438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40"/>
    </row>
    <row r="11" spans="1:32" ht="15.75">
      <c r="A11" s="268" t="s">
        <v>331</v>
      </c>
      <c r="B11" s="269"/>
      <c r="C11" s="269"/>
      <c r="D11" s="269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  <c r="AA11" s="431"/>
      <c r="AB11" s="431"/>
      <c r="AC11" s="431"/>
      <c r="AD11" s="431"/>
      <c r="AE11" s="431"/>
      <c r="AF11" s="432"/>
    </row>
    <row r="12" spans="1:32" ht="16.5" thickBot="1">
      <c r="A12" s="441" t="s">
        <v>332</v>
      </c>
      <c r="B12" s="442"/>
      <c r="C12" s="442"/>
      <c r="D12" s="442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4"/>
    </row>
    <row r="13" spans="1:32" s="450" customFormat="1" ht="36.75" customHeight="1" thickBot="1" thickTop="1">
      <c r="A13" s="445" t="s">
        <v>333</v>
      </c>
      <c r="B13" s="446"/>
      <c r="C13" s="446"/>
      <c r="D13" s="447"/>
      <c r="E13" s="448">
        <v>0</v>
      </c>
      <c r="F13" s="448"/>
      <c r="G13" s="448">
        <v>0</v>
      </c>
      <c r="H13" s="448"/>
      <c r="I13" s="448">
        <v>0</v>
      </c>
      <c r="J13" s="448"/>
      <c r="K13" s="448">
        <v>0</v>
      </c>
      <c r="L13" s="448"/>
      <c r="M13" s="448">
        <v>0</v>
      </c>
      <c r="N13" s="448"/>
      <c r="O13" s="448">
        <v>0</v>
      </c>
      <c r="P13" s="448"/>
      <c r="Q13" s="448">
        <v>0</v>
      </c>
      <c r="R13" s="448"/>
      <c r="S13" s="448">
        <v>0</v>
      </c>
      <c r="T13" s="448"/>
      <c r="U13" s="448">
        <v>0</v>
      </c>
      <c r="V13" s="448"/>
      <c r="W13" s="448">
        <v>0</v>
      </c>
      <c r="X13" s="448"/>
      <c r="Y13" s="448">
        <v>0</v>
      </c>
      <c r="Z13" s="448"/>
      <c r="AA13" s="448">
        <v>0</v>
      </c>
      <c r="AB13" s="448"/>
      <c r="AC13" s="448">
        <v>0</v>
      </c>
      <c r="AD13" s="448"/>
      <c r="AE13" s="448">
        <v>0</v>
      </c>
      <c r="AF13" s="449"/>
    </row>
    <row r="14" ht="13.5" thickTop="1"/>
  </sheetData>
  <sheetProtection/>
  <mergeCells count="124">
    <mergeCell ref="U13:V13"/>
    <mergeCell ref="W13:X13"/>
    <mergeCell ref="Y13:Z13"/>
    <mergeCell ref="AA13:AB13"/>
    <mergeCell ref="AC13:AD13"/>
    <mergeCell ref="AE13:AF13"/>
    <mergeCell ref="AE12:AF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S12:T12"/>
    <mergeCell ref="U12:V12"/>
    <mergeCell ref="W12:X12"/>
    <mergeCell ref="Y12:Z12"/>
    <mergeCell ref="AA12:AB12"/>
    <mergeCell ref="AC12:AD12"/>
    <mergeCell ref="AC11:AD11"/>
    <mergeCell ref="AE11:AF11"/>
    <mergeCell ref="A12:D12"/>
    <mergeCell ref="E12:F12"/>
    <mergeCell ref="G12:H12"/>
    <mergeCell ref="I12:J12"/>
    <mergeCell ref="K12:L12"/>
    <mergeCell ref="M12:N12"/>
    <mergeCell ref="O12:P12"/>
    <mergeCell ref="Q12:R12"/>
    <mergeCell ref="Q11:R11"/>
    <mergeCell ref="S11:T11"/>
    <mergeCell ref="U11:V11"/>
    <mergeCell ref="W11:X11"/>
    <mergeCell ref="Y11:Z11"/>
    <mergeCell ref="AA11:AB11"/>
    <mergeCell ref="AA10:AB10"/>
    <mergeCell ref="AC10:AD10"/>
    <mergeCell ref="AE10:AF10"/>
    <mergeCell ref="A11:D11"/>
    <mergeCell ref="E11:F11"/>
    <mergeCell ref="G11:H11"/>
    <mergeCell ref="I11:J11"/>
    <mergeCell ref="K11:L11"/>
    <mergeCell ref="M11:N11"/>
    <mergeCell ref="O11:P11"/>
    <mergeCell ref="O10:P10"/>
    <mergeCell ref="Q10:R10"/>
    <mergeCell ref="S10:T10"/>
    <mergeCell ref="U10:V10"/>
    <mergeCell ref="W10:X10"/>
    <mergeCell ref="Y10:Z10"/>
    <mergeCell ref="A10:D10"/>
    <mergeCell ref="E10:F10"/>
    <mergeCell ref="G10:H10"/>
    <mergeCell ref="I10:J10"/>
    <mergeCell ref="K10:L10"/>
    <mergeCell ref="M10:N10"/>
    <mergeCell ref="U9:V9"/>
    <mergeCell ref="W9:X9"/>
    <mergeCell ref="Y9:Z9"/>
    <mergeCell ref="AA9:AB9"/>
    <mergeCell ref="AC9:AD9"/>
    <mergeCell ref="AE9:AF9"/>
    <mergeCell ref="AE8:AF8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S8:T8"/>
    <mergeCell ref="U8:V8"/>
    <mergeCell ref="W8:X8"/>
    <mergeCell ref="Y8:Z8"/>
    <mergeCell ref="AA8:AB8"/>
    <mergeCell ref="AC8:AD8"/>
    <mergeCell ref="AC7:AD7"/>
    <mergeCell ref="AE7:AF7"/>
    <mergeCell ref="A8:D8"/>
    <mergeCell ref="E8:F8"/>
    <mergeCell ref="G8:H8"/>
    <mergeCell ref="I8:J8"/>
    <mergeCell ref="K8:L8"/>
    <mergeCell ref="M8:N8"/>
    <mergeCell ref="O8:P8"/>
    <mergeCell ref="Q8:R8"/>
    <mergeCell ref="Q7:R7"/>
    <mergeCell ref="S7:T7"/>
    <mergeCell ref="U7:V7"/>
    <mergeCell ref="W7:X7"/>
    <mergeCell ref="Y7:Z7"/>
    <mergeCell ref="AA7:AB7"/>
    <mergeCell ref="AA6:AB6"/>
    <mergeCell ref="AC6:AD6"/>
    <mergeCell ref="AE6:AF6"/>
    <mergeCell ref="A7:D7"/>
    <mergeCell ref="E7:F7"/>
    <mergeCell ref="G7:H7"/>
    <mergeCell ref="I7:J7"/>
    <mergeCell ref="K7:L7"/>
    <mergeCell ref="M7:N7"/>
    <mergeCell ref="O7:P7"/>
    <mergeCell ref="O6:P6"/>
    <mergeCell ref="Q6:R6"/>
    <mergeCell ref="S6:T6"/>
    <mergeCell ref="U6:V6"/>
    <mergeCell ref="W6:X6"/>
    <mergeCell ref="Y6:Z6"/>
    <mergeCell ref="D1:AF1"/>
    <mergeCell ref="C2:AE2"/>
    <mergeCell ref="C3:AE3"/>
    <mergeCell ref="C4:AE4"/>
    <mergeCell ref="A6:D6"/>
    <mergeCell ref="E6:F6"/>
    <mergeCell ref="G6:H6"/>
    <mergeCell ref="I6:J6"/>
    <mergeCell ref="K6:L6"/>
    <mergeCell ref="M6:N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16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2" max="2" width="4.00390625" style="0" customWidth="1"/>
    <col min="5" max="5" width="13.28125" style="0" customWidth="1"/>
    <col min="6" max="6" width="7.7109375" style="0" customWidth="1"/>
    <col min="7" max="7" width="16.00390625" style="0" customWidth="1"/>
    <col min="8" max="9" width="17.7109375" style="0" customWidth="1"/>
  </cols>
  <sheetData>
    <row r="1" spans="7:9" ht="15.75">
      <c r="G1" s="451"/>
      <c r="H1" s="451"/>
      <c r="I1" s="452"/>
    </row>
    <row r="2" spans="7:9" ht="12.75">
      <c r="G2" s="453"/>
      <c r="H2" s="453"/>
      <c r="I2" s="453"/>
    </row>
    <row r="5" spans="2:9" ht="16.5">
      <c r="B5" s="259" t="s">
        <v>344</v>
      </c>
      <c r="C5" s="259"/>
      <c r="D5" s="259"/>
      <c r="E5" s="259"/>
      <c r="F5" s="259"/>
      <c r="G5" s="259"/>
      <c r="H5" s="259"/>
      <c r="I5" s="259"/>
    </row>
    <row r="6" spans="2:9" ht="16.5" customHeight="1">
      <c r="B6" s="343" t="s">
        <v>334</v>
      </c>
      <c r="C6" s="343"/>
      <c r="D6" s="343"/>
      <c r="E6" s="343"/>
      <c r="F6" s="343"/>
      <c r="G6" s="343"/>
      <c r="H6" s="343"/>
      <c r="I6" s="343"/>
    </row>
    <row r="7" spans="2:9" ht="15" customHeight="1">
      <c r="B7" s="264" t="s">
        <v>335</v>
      </c>
      <c r="C7" s="264"/>
      <c r="D7" s="264"/>
      <c r="E7" s="264"/>
      <c r="F7" s="264"/>
      <c r="G7" s="264"/>
      <c r="H7" s="264"/>
      <c r="I7" s="264"/>
    </row>
    <row r="8" spans="2:9" ht="12.75" customHeight="1">
      <c r="B8" s="32"/>
      <c r="C8" s="32"/>
      <c r="D8" s="32"/>
      <c r="E8" s="32"/>
      <c r="F8" s="32"/>
      <c r="G8" s="32"/>
      <c r="H8" s="32"/>
      <c r="I8" s="32"/>
    </row>
    <row r="10" spans="7:9" ht="15" customHeight="1" thickBot="1">
      <c r="G10" s="454"/>
      <c r="H10" s="455" t="s">
        <v>195</v>
      </c>
      <c r="I10" s="455"/>
    </row>
    <row r="11" spans="2:9" ht="16.5" customHeight="1" thickTop="1">
      <c r="B11" s="332" t="s">
        <v>82</v>
      </c>
      <c r="C11" s="456" t="s">
        <v>6</v>
      </c>
      <c r="D11" s="456"/>
      <c r="E11" s="456"/>
      <c r="F11" s="456"/>
      <c r="G11" s="457" t="s">
        <v>336</v>
      </c>
      <c r="H11" s="457" t="s">
        <v>337</v>
      </c>
      <c r="I11" s="458"/>
    </row>
    <row r="12" spans="2:9" ht="15.75" customHeight="1">
      <c r="B12" s="333"/>
      <c r="C12" s="459"/>
      <c r="D12" s="459"/>
      <c r="E12" s="459"/>
      <c r="F12" s="459"/>
      <c r="G12" s="460"/>
      <c r="H12" s="460"/>
      <c r="I12" s="461"/>
    </row>
    <row r="13" spans="2:9" ht="39.75" customHeight="1">
      <c r="B13" s="333"/>
      <c r="C13" s="459"/>
      <c r="D13" s="459"/>
      <c r="E13" s="459"/>
      <c r="F13" s="459"/>
      <c r="G13" s="345" t="s">
        <v>338</v>
      </c>
      <c r="H13" s="345" t="s">
        <v>339</v>
      </c>
      <c r="I13" s="462" t="s">
        <v>340</v>
      </c>
    </row>
    <row r="14" spans="2:9" ht="39.75" customHeight="1">
      <c r="B14" s="333"/>
      <c r="C14" s="459"/>
      <c r="D14" s="459"/>
      <c r="E14" s="459"/>
      <c r="F14" s="459"/>
      <c r="G14" s="345"/>
      <c r="H14" s="345"/>
      <c r="I14" s="462"/>
    </row>
    <row r="15" spans="2:9" ht="34.5" customHeight="1">
      <c r="B15" s="100" t="s">
        <v>70</v>
      </c>
      <c r="C15" s="294" t="s">
        <v>341</v>
      </c>
      <c r="D15" s="294"/>
      <c r="E15" s="294"/>
      <c r="F15" s="294"/>
      <c r="G15" s="257">
        <v>0</v>
      </c>
      <c r="H15" s="257">
        <v>0</v>
      </c>
      <c r="I15" s="463">
        <v>0</v>
      </c>
    </row>
    <row r="16" spans="2:9" ht="34.5" customHeight="1" thickBot="1">
      <c r="B16" s="102" t="s">
        <v>100</v>
      </c>
      <c r="C16" s="464" t="s">
        <v>65</v>
      </c>
      <c r="D16" s="464"/>
      <c r="E16" s="464"/>
      <c r="F16" s="464"/>
      <c r="G16" s="465">
        <f>G15</f>
        <v>0</v>
      </c>
      <c r="H16" s="465">
        <f>H15</f>
        <v>0</v>
      </c>
      <c r="I16" s="466">
        <f>I15</f>
        <v>0</v>
      </c>
    </row>
    <row r="17" ht="13.5" thickTop="1"/>
  </sheetData>
  <sheetProtection/>
  <mergeCells count="13">
    <mergeCell ref="I13:I14"/>
    <mergeCell ref="C15:F15"/>
    <mergeCell ref="C16:F16"/>
    <mergeCell ref="G1:H1"/>
    <mergeCell ref="B5:I5"/>
    <mergeCell ref="B6:I6"/>
    <mergeCell ref="B7:I7"/>
    <mergeCell ref="B11:B14"/>
    <mergeCell ref="C11:F14"/>
    <mergeCell ref="G11:G12"/>
    <mergeCell ref="H11:I12"/>
    <mergeCell ref="G13:G14"/>
    <mergeCell ref="H13:H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41"/>
  <sheetViews>
    <sheetView zoomScalePageLayoutView="0" workbookViewId="0" topLeftCell="A1">
      <selection activeCell="H12" sqref="H12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4" width="12.57421875" style="0" customWidth="1"/>
    <col min="5" max="5" width="16.140625" style="0" customWidth="1"/>
    <col min="6" max="6" width="17.00390625" style="0" customWidth="1"/>
  </cols>
  <sheetData>
    <row r="3" spans="2:6" ht="16.5">
      <c r="B3" s="259" t="s">
        <v>306</v>
      </c>
      <c r="C3" s="259"/>
      <c r="D3" s="259"/>
      <c r="E3" s="259"/>
      <c r="F3" s="259"/>
    </row>
    <row r="4" spans="2:6" ht="16.5">
      <c r="B4" s="264" t="s">
        <v>184</v>
      </c>
      <c r="C4" s="264"/>
      <c r="D4" s="264"/>
      <c r="E4" s="264"/>
      <c r="F4" s="264"/>
    </row>
    <row r="5" spans="3:6" ht="17.25" thickBot="1">
      <c r="C5" s="4"/>
      <c r="D5" s="265" t="s">
        <v>199</v>
      </c>
      <c r="E5" s="265"/>
      <c r="F5" s="265"/>
    </row>
    <row r="6" spans="2:6" ht="48.75" customHeight="1" thickTop="1">
      <c r="B6" s="22" t="s">
        <v>5</v>
      </c>
      <c r="C6" s="23" t="s">
        <v>6</v>
      </c>
      <c r="D6" s="71" t="s">
        <v>181</v>
      </c>
      <c r="E6" s="71" t="s">
        <v>260</v>
      </c>
      <c r="F6" s="181" t="s">
        <v>286</v>
      </c>
    </row>
    <row r="7" spans="2:6" ht="18.75">
      <c r="B7" s="9"/>
      <c r="C7" s="25" t="s">
        <v>24</v>
      </c>
      <c r="D7" s="74"/>
      <c r="E7" s="74"/>
      <c r="F7" s="184"/>
    </row>
    <row r="8" spans="2:6" ht="15.75">
      <c r="B8" s="11" t="s">
        <v>2</v>
      </c>
      <c r="C8" s="12" t="s">
        <v>57</v>
      </c>
      <c r="D8" s="83">
        <v>97298405</v>
      </c>
      <c r="E8" s="83">
        <v>97878333</v>
      </c>
      <c r="F8" s="185">
        <v>98035561</v>
      </c>
    </row>
    <row r="9" spans="2:6" ht="15.75">
      <c r="B9" s="11" t="s">
        <v>3</v>
      </c>
      <c r="C9" s="12" t="s">
        <v>78</v>
      </c>
      <c r="D9" s="83">
        <v>156126876</v>
      </c>
      <c r="E9" s="83">
        <v>172528662</v>
      </c>
      <c r="F9" s="185">
        <v>172686022</v>
      </c>
    </row>
    <row r="10" spans="2:6" ht="15.75">
      <c r="B10" s="13" t="s">
        <v>4</v>
      </c>
      <c r="C10" s="14" t="s">
        <v>201</v>
      </c>
      <c r="D10" s="84">
        <f>SUM(D8:D9)</f>
        <v>253425281</v>
      </c>
      <c r="E10" s="84">
        <v>270406995</v>
      </c>
      <c r="F10" s="186">
        <f>SUM(F8:F9)</f>
        <v>270721583</v>
      </c>
    </row>
    <row r="11" spans="2:6" ht="15.75">
      <c r="B11" s="11" t="s">
        <v>1</v>
      </c>
      <c r="C11" s="12" t="s">
        <v>183</v>
      </c>
      <c r="D11" s="83">
        <v>19181400</v>
      </c>
      <c r="E11" s="83">
        <v>16880600</v>
      </c>
      <c r="F11" s="185">
        <v>16880600</v>
      </c>
    </row>
    <row r="12" spans="2:6" ht="31.5">
      <c r="B12" s="11" t="s">
        <v>7</v>
      </c>
      <c r="C12" s="12" t="s">
        <v>163</v>
      </c>
      <c r="D12" s="83">
        <v>6994400</v>
      </c>
      <c r="E12" s="83">
        <v>6994400</v>
      </c>
      <c r="F12" s="185">
        <v>6994400</v>
      </c>
    </row>
    <row r="13" spans="2:6" ht="15.75">
      <c r="B13" s="13" t="s">
        <v>27</v>
      </c>
      <c r="C13" s="15" t="s">
        <v>202</v>
      </c>
      <c r="D13" s="84">
        <f>SUM(D11:D12)</f>
        <v>26175800</v>
      </c>
      <c r="E13" s="84">
        <v>23875000</v>
      </c>
      <c r="F13" s="186">
        <f>SUM(F11:F12)</f>
        <v>23875000</v>
      </c>
    </row>
    <row r="14" spans="2:6" ht="15.75">
      <c r="B14" s="47" t="s">
        <v>114</v>
      </c>
      <c r="C14" s="48" t="s">
        <v>203</v>
      </c>
      <c r="D14" s="85">
        <f>D10+D13</f>
        <v>279601081</v>
      </c>
      <c r="E14" s="85">
        <v>294281995</v>
      </c>
      <c r="F14" s="187">
        <f>F10+F13</f>
        <v>294596583</v>
      </c>
    </row>
    <row r="15" spans="2:6" ht="15.75">
      <c r="B15" s="11" t="s">
        <v>28</v>
      </c>
      <c r="C15" s="12" t="s">
        <v>57</v>
      </c>
      <c r="D15" s="83">
        <v>22301181</v>
      </c>
      <c r="E15" s="83">
        <v>23171278</v>
      </c>
      <c r="F15" s="185">
        <v>23213729</v>
      </c>
    </row>
    <row r="16" spans="2:6" ht="15.75">
      <c r="B16" s="11" t="s">
        <v>29</v>
      </c>
      <c r="C16" s="12" t="s">
        <v>78</v>
      </c>
      <c r="D16" s="83">
        <v>41806923</v>
      </c>
      <c r="E16" s="83">
        <v>42840361</v>
      </c>
      <c r="F16" s="185">
        <v>44075279</v>
      </c>
    </row>
    <row r="17" spans="2:6" ht="31.5">
      <c r="B17" s="47" t="s">
        <v>115</v>
      </c>
      <c r="C17" s="48" t="s">
        <v>204</v>
      </c>
      <c r="D17" s="85">
        <f>SUM(D15:D16)</f>
        <v>64108104</v>
      </c>
      <c r="E17" s="85">
        <v>66011639</v>
      </c>
      <c r="F17" s="187">
        <f>SUM(F15:F16)</f>
        <v>67289008</v>
      </c>
    </row>
    <row r="18" spans="2:6" ht="15.75">
      <c r="B18" s="11" t="s">
        <v>30</v>
      </c>
      <c r="C18" s="12" t="s">
        <v>57</v>
      </c>
      <c r="D18" s="86">
        <v>12474000</v>
      </c>
      <c r="E18" s="86">
        <v>12474000</v>
      </c>
      <c r="F18" s="188">
        <v>13503130</v>
      </c>
    </row>
    <row r="19" spans="2:6" ht="15.75">
      <c r="B19" s="11" t="s">
        <v>31</v>
      </c>
      <c r="C19" s="12" t="s">
        <v>59</v>
      </c>
      <c r="D19" s="86">
        <v>274541000</v>
      </c>
      <c r="E19" s="86">
        <v>284998008</v>
      </c>
      <c r="F19" s="188">
        <v>324082512</v>
      </c>
    </row>
    <row r="20" spans="2:6" ht="15.75">
      <c r="B20" s="11" t="s">
        <v>32</v>
      </c>
      <c r="C20" s="12" t="s">
        <v>58</v>
      </c>
      <c r="D20" s="86">
        <v>5760000</v>
      </c>
      <c r="E20" s="86">
        <v>5760000</v>
      </c>
      <c r="F20" s="188">
        <v>5760000</v>
      </c>
    </row>
    <row r="21" spans="2:6" ht="15.75">
      <c r="B21" s="47" t="s">
        <v>116</v>
      </c>
      <c r="C21" s="48" t="s">
        <v>205</v>
      </c>
      <c r="D21" s="85">
        <f>D18+D19+D20</f>
        <v>292775000</v>
      </c>
      <c r="E21" s="85">
        <v>303232008</v>
      </c>
      <c r="F21" s="187">
        <f>F18+F19+F20</f>
        <v>343345642</v>
      </c>
    </row>
    <row r="22" spans="2:6" ht="15.75">
      <c r="B22" s="47" t="s">
        <v>117</v>
      </c>
      <c r="C22" s="48" t="s">
        <v>156</v>
      </c>
      <c r="D22" s="85">
        <v>7935000</v>
      </c>
      <c r="E22" s="85">
        <v>7122000</v>
      </c>
      <c r="F22" s="187">
        <v>5271790</v>
      </c>
    </row>
    <row r="23" spans="2:6" ht="15.75">
      <c r="B23" s="11" t="s">
        <v>33</v>
      </c>
      <c r="C23" s="193" t="s">
        <v>233</v>
      </c>
      <c r="D23" s="83">
        <v>0</v>
      </c>
      <c r="E23" s="83">
        <v>22108</v>
      </c>
      <c r="F23" s="185">
        <v>22108</v>
      </c>
    </row>
    <row r="24" spans="2:6" ht="31.5">
      <c r="B24" s="11" t="s">
        <v>34</v>
      </c>
      <c r="C24" s="17" t="s">
        <v>179</v>
      </c>
      <c r="D24" s="86">
        <v>23371282</v>
      </c>
      <c r="E24" s="86">
        <v>29684717</v>
      </c>
      <c r="F24" s="188">
        <v>34196615</v>
      </c>
    </row>
    <row r="25" spans="2:6" ht="31.5">
      <c r="B25" s="11" t="s">
        <v>35</v>
      </c>
      <c r="C25" s="17" t="s">
        <v>136</v>
      </c>
      <c r="D25" s="86">
        <v>7362000</v>
      </c>
      <c r="E25" s="86">
        <v>10861394</v>
      </c>
      <c r="F25" s="188">
        <v>12771394</v>
      </c>
    </row>
    <row r="26" spans="2:6" ht="15.75">
      <c r="B26" s="11" t="s">
        <v>36</v>
      </c>
      <c r="C26" s="17" t="s">
        <v>0</v>
      </c>
      <c r="D26" s="86">
        <f>D27+D28</f>
        <v>3800000</v>
      </c>
      <c r="E26" s="86">
        <v>3000000</v>
      </c>
      <c r="F26" s="188">
        <f>F27+F28</f>
        <v>3000000</v>
      </c>
    </row>
    <row r="27" spans="2:6" ht="15.75">
      <c r="B27" s="11"/>
      <c r="C27" s="12" t="s">
        <v>164</v>
      </c>
      <c r="D27" s="86">
        <v>3000000</v>
      </c>
      <c r="E27" s="86">
        <v>3000000</v>
      </c>
      <c r="F27" s="188">
        <v>3000000</v>
      </c>
    </row>
    <row r="28" spans="2:6" ht="15.75">
      <c r="B28" s="11"/>
      <c r="C28" s="12" t="s">
        <v>220</v>
      </c>
      <c r="D28" s="86">
        <v>800000</v>
      </c>
      <c r="E28" s="86">
        <v>0</v>
      </c>
      <c r="F28" s="188">
        <v>0</v>
      </c>
    </row>
    <row r="29" spans="2:6" ht="15.75">
      <c r="B29" s="47" t="s">
        <v>118</v>
      </c>
      <c r="C29" s="48" t="s">
        <v>238</v>
      </c>
      <c r="D29" s="85">
        <f>SUM(D24:D26)</f>
        <v>34533282</v>
      </c>
      <c r="E29" s="85">
        <v>43568219</v>
      </c>
      <c r="F29" s="215">
        <f>SUM(F23:F26)</f>
        <v>49990117</v>
      </c>
    </row>
    <row r="30" spans="2:6" ht="15.75">
      <c r="B30" s="47" t="s">
        <v>119</v>
      </c>
      <c r="C30" s="48" t="s">
        <v>93</v>
      </c>
      <c r="D30" s="85">
        <v>11281058</v>
      </c>
      <c r="E30" s="85">
        <v>252664882</v>
      </c>
      <c r="F30" s="187">
        <v>254364882</v>
      </c>
    </row>
    <row r="31" spans="2:6" ht="15.75">
      <c r="B31" s="47" t="s">
        <v>120</v>
      </c>
      <c r="C31" s="48" t="s">
        <v>94</v>
      </c>
      <c r="D31" s="85">
        <v>22619459</v>
      </c>
      <c r="E31" s="85">
        <v>63098832</v>
      </c>
      <c r="F31" s="187">
        <v>61398832</v>
      </c>
    </row>
    <row r="32" spans="2:6" ht="31.5">
      <c r="B32" s="47" t="s">
        <v>121</v>
      </c>
      <c r="C32" s="48" t="s">
        <v>95</v>
      </c>
      <c r="D32" s="85">
        <v>0</v>
      </c>
      <c r="E32" s="85">
        <v>5090000</v>
      </c>
      <c r="F32" s="187">
        <v>5090000</v>
      </c>
    </row>
    <row r="33" spans="2:6" s="51" customFormat="1" ht="31.5">
      <c r="B33" s="49" t="s">
        <v>37</v>
      </c>
      <c r="C33" s="50" t="s">
        <v>123</v>
      </c>
      <c r="D33" s="87">
        <f>D14+D17+D21+D22+D29+D30+D31+D32</f>
        <v>712852984</v>
      </c>
      <c r="E33" s="87">
        <v>1035069575</v>
      </c>
      <c r="F33" s="189">
        <f>F14+F17+F21+F22+F29+F30+F31+F32</f>
        <v>1081346854</v>
      </c>
    </row>
    <row r="34" spans="2:6" ht="31.5">
      <c r="B34" s="11" t="s">
        <v>38</v>
      </c>
      <c r="C34" s="16" t="s">
        <v>241</v>
      </c>
      <c r="D34" s="86">
        <v>0</v>
      </c>
      <c r="E34" s="86">
        <v>0</v>
      </c>
      <c r="F34" s="188">
        <v>0</v>
      </c>
    </row>
    <row r="35" spans="2:6" ht="15.75">
      <c r="B35" s="11" t="s">
        <v>39</v>
      </c>
      <c r="C35" s="16" t="s">
        <v>206</v>
      </c>
      <c r="D35" s="86">
        <v>9568714</v>
      </c>
      <c r="E35" s="86">
        <v>9568714</v>
      </c>
      <c r="F35" s="188">
        <v>9568714</v>
      </c>
    </row>
    <row r="36" spans="2:6" ht="15.75">
      <c r="B36" s="11" t="s">
        <v>41</v>
      </c>
      <c r="C36" s="16" t="s">
        <v>266</v>
      </c>
      <c r="D36" s="86">
        <v>0</v>
      </c>
      <c r="E36" s="86">
        <v>950565</v>
      </c>
      <c r="F36" s="188">
        <v>950565</v>
      </c>
    </row>
    <row r="37" spans="2:6" ht="15.75">
      <c r="B37" s="47" t="s">
        <v>122</v>
      </c>
      <c r="C37" s="48" t="s">
        <v>273</v>
      </c>
      <c r="D37" s="85">
        <v>9568714</v>
      </c>
      <c r="E37" s="85">
        <v>10519279</v>
      </c>
      <c r="F37" s="187">
        <f>F35+F36</f>
        <v>10519279</v>
      </c>
    </row>
    <row r="38" spans="2:6" s="51" customFormat="1" ht="15.75">
      <c r="B38" s="49" t="s">
        <v>42</v>
      </c>
      <c r="C38" s="50" t="s">
        <v>240</v>
      </c>
      <c r="D38" s="87">
        <f>D33+D37</f>
        <v>722421698</v>
      </c>
      <c r="E38" s="87">
        <v>1045588854</v>
      </c>
      <c r="F38" s="189">
        <f>F33+F37</f>
        <v>1091866133</v>
      </c>
    </row>
    <row r="39" spans="2:6" ht="15.75">
      <c r="B39" s="52" t="s">
        <v>43</v>
      </c>
      <c r="C39" s="26" t="s">
        <v>80</v>
      </c>
      <c r="D39" s="88">
        <v>74.5</v>
      </c>
      <c r="E39" s="88">
        <v>74.5</v>
      </c>
      <c r="F39" s="190">
        <v>74.5</v>
      </c>
    </row>
    <row r="40" spans="2:6" ht="15.75">
      <c r="B40" s="144" t="s">
        <v>44</v>
      </c>
      <c r="C40" s="145" t="s">
        <v>200</v>
      </c>
      <c r="D40" s="146">
        <v>9</v>
      </c>
      <c r="E40" s="146">
        <v>9</v>
      </c>
      <c r="F40" s="191">
        <v>9</v>
      </c>
    </row>
    <row r="41" spans="2:6" ht="16.5" thickBot="1">
      <c r="B41" s="53" t="s">
        <v>45</v>
      </c>
      <c r="C41" s="18" t="s">
        <v>81</v>
      </c>
      <c r="D41" s="89">
        <v>25</v>
      </c>
      <c r="E41" s="89">
        <v>25</v>
      </c>
      <c r="F41" s="192">
        <v>25</v>
      </c>
    </row>
    <row r="42" ht="13.5" thickTop="1"/>
  </sheetData>
  <sheetProtection/>
  <mergeCells count="3">
    <mergeCell ref="B3:F3"/>
    <mergeCell ref="B4:F4"/>
    <mergeCell ref="D5:F5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0"/>
  <sheetViews>
    <sheetView zoomScalePageLayoutView="0" workbookViewId="0" topLeftCell="A1">
      <selection activeCell="K18" sqref="K18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2.57421875" style="0" customWidth="1"/>
    <col min="6" max="6" width="12.8515625" style="0" customWidth="1"/>
  </cols>
  <sheetData>
    <row r="2" spans="3:5" ht="16.5">
      <c r="C2" s="259" t="s">
        <v>307</v>
      </c>
      <c r="D2" s="259"/>
      <c r="E2" s="259"/>
    </row>
    <row r="3" spans="2:5" ht="33.75" customHeight="1">
      <c r="B3" s="266" t="s">
        <v>186</v>
      </c>
      <c r="C3" s="266"/>
      <c r="D3" s="266"/>
      <c r="E3" s="266"/>
    </row>
    <row r="4" spans="3:5" ht="17.25" thickBot="1">
      <c r="C4" s="4"/>
      <c r="D4" s="265" t="s">
        <v>199</v>
      </c>
      <c r="E4" s="265"/>
    </row>
    <row r="5" spans="2:6" s="1" customFormat="1" ht="46.5" customHeight="1" thickTop="1">
      <c r="B5" s="19" t="s">
        <v>5</v>
      </c>
      <c r="C5" s="21" t="s">
        <v>6</v>
      </c>
      <c r="D5" s="71" t="s">
        <v>181</v>
      </c>
      <c r="E5" s="71" t="s">
        <v>260</v>
      </c>
      <c r="F5" s="20" t="s">
        <v>286</v>
      </c>
    </row>
    <row r="6" spans="2:6" s="224" customFormat="1" ht="15" customHeight="1">
      <c r="B6" s="229"/>
      <c r="C6" s="230" t="s">
        <v>23</v>
      </c>
      <c r="D6" s="231"/>
      <c r="E6" s="231"/>
      <c r="F6" s="232"/>
    </row>
    <row r="7" spans="2:6" s="224" customFormat="1" ht="15" customHeight="1">
      <c r="B7" s="233" t="s">
        <v>2</v>
      </c>
      <c r="C7" s="234" t="s">
        <v>9</v>
      </c>
      <c r="D7" s="235">
        <v>77090901</v>
      </c>
      <c r="E7" s="235">
        <v>78090901</v>
      </c>
      <c r="F7" s="236">
        <v>78090901</v>
      </c>
    </row>
    <row r="8" spans="2:6" s="224" customFormat="1" ht="15" customHeight="1">
      <c r="B8" s="233" t="s">
        <v>3</v>
      </c>
      <c r="C8" s="234" t="s">
        <v>10</v>
      </c>
      <c r="D8" s="235">
        <v>106043854</v>
      </c>
      <c r="E8" s="235">
        <v>110301737</v>
      </c>
      <c r="F8" s="236">
        <v>109396605</v>
      </c>
    </row>
    <row r="9" spans="2:6" s="224" customFormat="1" ht="33" customHeight="1">
      <c r="B9" s="233" t="s">
        <v>4</v>
      </c>
      <c r="C9" s="234" t="s">
        <v>188</v>
      </c>
      <c r="D9" s="235">
        <v>77866901</v>
      </c>
      <c r="E9" s="235">
        <v>89081515</v>
      </c>
      <c r="F9" s="236">
        <v>91334516</v>
      </c>
    </row>
    <row r="10" spans="2:6" s="224" customFormat="1" ht="15" customHeight="1">
      <c r="B10" s="233" t="s">
        <v>1</v>
      </c>
      <c r="C10" s="234" t="s">
        <v>174</v>
      </c>
      <c r="D10" s="235">
        <v>8400000</v>
      </c>
      <c r="E10" s="235">
        <v>8400000</v>
      </c>
      <c r="F10" s="236">
        <v>8400000</v>
      </c>
    </row>
    <row r="11" spans="2:6" s="224" customFormat="1" ht="15" customHeight="1">
      <c r="B11" s="233" t="s">
        <v>7</v>
      </c>
      <c r="C11" s="234" t="s">
        <v>11</v>
      </c>
      <c r="D11" s="235">
        <v>5810580</v>
      </c>
      <c r="E11" s="235">
        <v>6579184</v>
      </c>
      <c r="F11" s="236">
        <v>6749983</v>
      </c>
    </row>
    <row r="12" spans="2:6" s="224" customFormat="1" ht="15" customHeight="1">
      <c r="B12" s="233" t="s">
        <v>27</v>
      </c>
      <c r="C12" s="234" t="s">
        <v>12</v>
      </c>
      <c r="D12" s="235">
        <v>0</v>
      </c>
      <c r="E12" s="235">
        <v>0</v>
      </c>
      <c r="F12" s="236">
        <v>0</v>
      </c>
    </row>
    <row r="13" spans="2:6" s="224" customFormat="1" ht="15" customHeight="1">
      <c r="B13" s="233" t="s">
        <v>28</v>
      </c>
      <c r="C13" s="234" t="s">
        <v>13</v>
      </c>
      <c r="D13" s="235">
        <v>0</v>
      </c>
      <c r="E13" s="235">
        <v>2853390</v>
      </c>
      <c r="F13" s="236">
        <v>3900937</v>
      </c>
    </row>
    <row r="14" spans="2:6" s="224" customFormat="1" ht="15" customHeight="1">
      <c r="B14" s="233" t="s">
        <v>29</v>
      </c>
      <c r="C14" s="234" t="s">
        <v>246</v>
      </c>
      <c r="D14" s="235">
        <v>0</v>
      </c>
      <c r="E14" s="235">
        <v>5422024</v>
      </c>
      <c r="F14" s="236">
        <v>5422024</v>
      </c>
    </row>
    <row r="15" spans="2:6" s="224" customFormat="1" ht="15" customHeight="1">
      <c r="B15" s="237" t="s">
        <v>30</v>
      </c>
      <c r="C15" s="238" t="s">
        <v>247</v>
      </c>
      <c r="D15" s="239">
        <f>D7+D8+D9+D11+D10</f>
        <v>275212236</v>
      </c>
      <c r="E15" s="239">
        <v>300728751</v>
      </c>
      <c r="F15" s="240">
        <f>F7+F8+F9+F11+F10+F13+F14</f>
        <v>303294966</v>
      </c>
    </row>
    <row r="16" spans="2:6" s="224" customFormat="1" ht="30.75" customHeight="1">
      <c r="B16" s="233" t="s">
        <v>31</v>
      </c>
      <c r="C16" s="234" t="s">
        <v>14</v>
      </c>
      <c r="D16" s="235">
        <v>60057000</v>
      </c>
      <c r="E16" s="235">
        <v>82166965</v>
      </c>
      <c r="F16" s="236">
        <f>SUM(F17:F23)</f>
        <v>83097614</v>
      </c>
    </row>
    <row r="17" spans="2:6" s="224" customFormat="1" ht="16.5" customHeight="1">
      <c r="B17" s="233"/>
      <c r="C17" s="241" t="s">
        <v>155</v>
      </c>
      <c r="D17" s="242">
        <v>58403000</v>
      </c>
      <c r="E17" s="242">
        <v>58503000</v>
      </c>
      <c r="F17" s="243">
        <v>58503000</v>
      </c>
    </row>
    <row r="18" spans="2:6" s="224" customFormat="1" ht="16.5" customHeight="1">
      <c r="B18" s="233"/>
      <c r="C18" s="241" t="s">
        <v>162</v>
      </c>
      <c r="D18" s="242">
        <v>1654000</v>
      </c>
      <c r="E18" s="242">
        <v>1654000</v>
      </c>
      <c r="F18" s="243">
        <v>1654000</v>
      </c>
    </row>
    <row r="19" spans="2:6" s="224" customFormat="1" ht="16.5" customHeight="1">
      <c r="B19" s="233"/>
      <c r="C19" s="241" t="s">
        <v>228</v>
      </c>
      <c r="D19" s="242">
        <v>0</v>
      </c>
      <c r="E19" s="242">
        <v>15009965</v>
      </c>
      <c r="F19" s="243">
        <v>17286114</v>
      </c>
    </row>
    <row r="20" spans="2:6" s="224" customFormat="1" ht="16.5" customHeight="1">
      <c r="B20" s="233"/>
      <c r="C20" s="113" t="s">
        <v>290</v>
      </c>
      <c r="D20" s="242">
        <v>0</v>
      </c>
      <c r="E20" s="242">
        <v>7000000</v>
      </c>
      <c r="F20" s="243">
        <v>3850000</v>
      </c>
    </row>
    <row r="21" spans="2:6" s="224" customFormat="1" ht="16.5" customHeight="1">
      <c r="B21" s="233"/>
      <c r="C21" s="113" t="s">
        <v>288</v>
      </c>
      <c r="D21" s="242">
        <v>0</v>
      </c>
      <c r="E21" s="242">
        <v>0</v>
      </c>
      <c r="F21" s="243">
        <v>400000</v>
      </c>
    </row>
    <row r="22" spans="2:6" s="224" customFormat="1" ht="16.5" customHeight="1">
      <c r="B22" s="233"/>
      <c r="C22" s="113" t="s">
        <v>287</v>
      </c>
      <c r="D22" s="242">
        <v>0</v>
      </c>
      <c r="E22" s="242">
        <v>0</v>
      </c>
      <c r="F22" s="243">
        <v>100000</v>
      </c>
    </row>
    <row r="23" spans="2:6" s="224" customFormat="1" ht="16.5" customHeight="1">
      <c r="B23" s="233"/>
      <c r="C23" s="113" t="s">
        <v>289</v>
      </c>
      <c r="D23" s="242">
        <v>0</v>
      </c>
      <c r="E23" s="242">
        <v>0</v>
      </c>
      <c r="F23" s="243">
        <v>1304500</v>
      </c>
    </row>
    <row r="24" spans="2:6" s="224" customFormat="1" ht="30" customHeight="1">
      <c r="B24" s="244" t="s">
        <v>101</v>
      </c>
      <c r="C24" s="245" t="s">
        <v>250</v>
      </c>
      <c r="D24" s="246">
        <f>D15+D16</f>
        <v>335269236</v>
      </c>
      <c r="E24" s="246">
        <v>382895716</v>
      </c>
      <c r="F24" s="247">
        <f>F15+F16</f>
        <v>386392580</v>
      </c>
    </row>
    <row r="25" spans="2:6" s="1" customFormat="1" ht="15" customHeight="1">
      <c r="B25" s="6" t="s">
        <v>34</v>
      </c>
      <c r="C25" s="7" t="s">
        <v>251</v>
      </c>
      <c r="D25" s="73">
        <v>61500000</v>
      </c>
      <c r="E25" s="73">
        <v>61500000</v>
      </c>
      <c r="F25" s="182">
        <v>61500000</v>
      </c>
    </row>
    <row r="26" spans="2:6" s="1" customFormat="1" ht="15" customHeight="1">
      <c r="B26" s="6" t="s">
        <v>35</v>
      </c>
      <c r="C26" s="7" t="s">
        <v>25</v>
      </c>
      <c r="D26" s="73">
        <v>54000000</v>
      </c>
      <c r="E26" s="73">
        <v>54000000</v>
      </c>
      <c r="F26" s="182">
        <v>54000000</v>
      </c>
    </row>
    <row r="27" spans="2:6" s="1" customFormat="1" ht="15" customHeight="1">
      <c r="B27" s="6" t="s">
        <v>36</v>
      </c>
      <c r="C27" s="7" t="s">
        <v>26</v>
      </c>
      <c r="D27" s="73">
        <v>7500000</v>
      </c>
      <c r="E27" s="73">
        <v>7500000</v>
      </c>
      <c r="F27" s="182">
        <v>7500000</v>
      </c>
    </row>
    <row r="28" spans="2:6" s="1" customFormat="1" ht="15" customHeight="1">
      <c r="B28" s="6" t="s">
        <v>37</v>
      </c>
      <c r="C28" s="7" t="s">
        <v>252</v>
      </c>
      <c r="D28" s="73">
        <v>161293400</v>
      </c>
      <c r="E28" s="73">
        <v>161293400</v>
      </c>
      <c r="F28" s="182">
        <v>161293400</v>
      </c>
    </row>
    <row r="29" spans="2:6" s="1" customFormat="1" ht="15" customHeight="1">
      <c r="B29" s="6" t="s">
        <v>38</v>
      </c>
      <c r="C29" s="7" t="s">
        <v>124</v>
      </c>
      <c r="D29" s="73">
        <v>161293400</v>
      </c>
      <c r="E29" s="73">
        <v>161293400</v>
      </c>
      <c r="F29" s="182">
        <v>161293400</v>
      </c>
    </row>
    <row r="30" spans="2:6" s="1" customFormat="1" ht="15" customHeight="1">
      <c r="B30" s="6" t="s">
        <v>39</v>
      </c>
      <c r="C30" s="7" t="s">
        <v>17</v>
      </c>
      <c r="D30" s="73">
        <v>20000000</v>
      </c>
      <c r="E30" s="73">
        <v>20000000</v>
      </c>
      <c r="F30" s="182">
        <v>20000000</v>
      </c>
    </row>
    <row r="31" spans="2:6" s="1" customFormat="1" ht="15" customHeight="1">
      <c r="B31" s="6" t="s">
        <v>40</v>
      </c>
      <c r="C31" s="7" t="s">
        <v>253</v>
      </c>
      <c r="D31" s="73">
        <v>300000</v>
      </c>
      <c r="E31" s="73">
        <v>200000</v>
      </c>
      <c r="F31" s="182">
        <v>200000</v>
      </c>
    </row>
    <row r="32" spans="2:6" s="1" customFormat="1" ht="15" customHeight="1">
      <c r="B32" s="6" t="s">
        <v>41</v>
      </c>
      <c r="C32" s="7" t="s">
        <v>231</v>
      </c>
      <c r="D32" s="73">
        <v>300000</v>
      </c>
      <c r="E32" s="73">
        <v>200000</v>
      </c>
      <c r="F32" s="182">
        <v>200000</v>
      </c>
    </row>
    <row r="33" spans="2:6" s="1" customFormat="1" ht="28.5" customHeight="1">
      <c r="B33" s="6" t="s">
        <v>42</v>
      </c>
      <c r="C33" s="7" t="s">
        <v>232</v>
      </c>
      <c r="D33" s="73">
        <v>1000000</v>
      </c>
      <c r="E33" s="73">
        <v>1150000</v>
      </c>
      <c r="F33" s="182">
        <v>1150000</v>
      </c>
    </row>
    <row r="34" spans="2:6" s="1" customFormat="1" ht="30" customHeight="1">
      <c r="B34" s="42" t="s">
        <v>103</v>
      </c>
      <c r="C34" s="43" t="s">
        <v>254</v>
      </c>
      <c r="D34" s="80">
        <f>D25+D28+D30+D31+D33</f>
        <v>244093400</v>
      </c>
      <c r="E34" s="80">
        <v>244143400</v>
      </c>
      <c r="F34" s="183">
        <f>F25+F28+F30+F31+F33</f>
        <v>244143400</v>
      </c>
    </row>
    <row r="35" spans="2:6" s="224" customFormat="1" ht="15" customHeight="1">
      <c r="B35" s="233" t="s">
        <v>43</v>
      </c>
      <c r="C35" s="248" t="s">
        <v>110</v>
      </c>
      <c r="D35" s="235">
        <v>3000000</v>
      </c>
      <c r="E35" s="235">
        <v>3000000</v>
      </c>
      <c r="F35" s="236">
        <v>9705429</v>
      </c>
    </row>
    <row r="36" spans="2:6" s="224" customFormat="1" ht="15" customHeight="1">
      <c r="B36" s="233" t="s">
        <v>44</v>
      </c>
      <c r="C36" s="248" t="s">
        <v>111</v>
      </c>
      <c r="D36" s="235">
        <v>11000000</v>
      </c>
      <c r="E36" s="235">
        <v>11000000</v>
      </c>
      <c r="F36" s="236">
        <v>43894986</v>
      </c>
    </row>
    <row r="37" spans="2:6" s="224" customFormat="1" ht="15" customHeight="1">
      <c r="B37" s="233" t="s">
        <v>45</v>
      </c>
      <c r="C37" s="248" t="s">
        <v>112</v>
      </c>
      <c r="D37" s="235">
        <v>11500000</v>
      </c>
      <c r="E37" s="235">
        <v>11500000</v>
      </c>
      <c r="F37" s="236">
        <v>11500000</v>
      </c>
    </row>
    <row r="38" spans="2:6" s="224" customFormat="1" ht="15" customHeight="1">
      <c r="B38" s="233" t="s">
        <v>46</v>
      </c>
      <c r="C38" s="248" t="s">
        <v>18</v>
      </c>
      <c r="D38" s="235">
        <v>2000000</v>
      </c>
      <c r="E38" s="235">
        <v>2000000</v>
      </c>
      <c r="F38" s="236">
        <v>2000000</v>
      </c>
    </row>
    <row r="39" spans="2:6" s="224" customFormat="1" ht="15" customHeight="1">
      <c r="B39" s="233" t="s">
        <v>248</v>
      </c>
      <c r="C39" s="248" t="s">
        <v>19</v>
      </c>
      <c r="D39" s="235">
        <v>0</v>
      </c>
      <c r="E39" s="235">
        <v>0</v>
      </c>
      <c r="F39" s="236">
        <v>0</v>
      </c>
    </row>
    <row r="40" spans="2:6" s="224" customFormat="1" ht="15" customHeight="1">
      <c r="B40" s="233" t="s">
        <v>47</v>
      </c>
      <c r="C40" s="248" t="s">
        <v>158</v>
      </c>
      <c r="D40" s="235">
        <v>6075000</v>
      </c>
      <c r="E40" s="235">
        <v>6075000</v>
      </c>
      <c r="F40" s="236">
        <v>6746598</v>
      </c>
    </row>
    <row r="41" spans="2:6" s="224" customFormat="1" ht="30" customHeight="1">
      <c r="B41" s="244" t="s">
        <v>104</v>
      </c>
      <c r="C41" s="245" t="s">
        <v>255</v>
      </c>
      <c r="D41" s="246">
        <f>D35+D36+D37+D38+D40</f>
        <v>33575000</v>
      </c>
      <c r="E41" s="246">
        <v>33575000</v>
      </c>
      <c r="F41" s="247">
        <f>F35+F36+F37+F38+F40+F39</f>
        <v>73847013</v>
      </c>
    </row>
    <row r="42" spans="2:6" s="1" customFormat="1" ht="29.25" customHeight="1">
      <c r="B42" s="6" t="s">
        <v>50</v>
      </c>
      <c r="C42" s="7" t="s">
        <v>113</v>
      </c>
      <c r="D42" s="73">
        <v>210000</v>
      </c>
      <c r="E42" s="73">
        <v>210000</v>
      </c>
      <c r="F42" s="182">
        <v>240000</v>
      </c>
    </row>
    <row r="43" spans="2:6" s="1" customFormat="1" ht="18.75" customHeight="1">
      <c r="B43" s="6" t="s">
        <v>51</v>
      </c>
      <c r="C43" s="8" t="s">
        <v>285</v>
      </c>
      <c r="D43" s="73">
        <v>0</v>
      </c>
      <c r="E43" s="73">
        <v>0</v>
      </c>
      <c r="F43" s="182">
        <v>1500000</v>
      </c>
    </row>
    <row r="44" spans="2:6" s="1" customFormat="1" ht="30" customHeight="1">
      <c r="B44" s="42" t="s">
        <v>106</v>
      </c>
      <c r="C44" s="43" t="s">
        <v>190</v>
      </c>
      <c r="D44" s="80">
        <f>D42+D43</f>
        <v>210000</v>
      </c>
      <c r="E44" s="80">
        <v>210000</v>
      </c>
      <c r="F44" s="183">
        <f>F42+F43</f>
        <v>1740000</v>
      </c>
    </row>
    <row r="45" spans="2:6" s="1" customFormat="1" ht="30" customHeight="1">
      <c r="B45" s="45" t="s">
        <v>52</v>
      </c>
      <c r="C45" s="46" t="s">
        <v>159</v>
      </c>
      <c r="D45" s="81">
        <f>D24+D34+D41+D44</f>
        <v>613147636</v>
      </c>
      <c r="E45" s="81">
        <v>650876254</v>
      </c>
      <c r="F45" s="162">
        <f>F24+F34+F41+F44</f>
        <v>706122993</v>
      </c>
    </row>
    <row r="46" spans="2:6" s="1" customFormat="1" ht="21" customHeight="1">
      <c r="B46" s="6" t="s">
        <v>53</v>
      </c>
      <c r="C46" s="7" t="s">
        <v>22</v>
      </c>
      <c r="D46" s="73">
        <v>75373545</v>
      </c>
      <c r="E46" s="73">
        <v>53491374</v>
      </c>
      <c r="F46" s="213">
        <v>63938861</v>
      </c>
    </row>
    <row r="47" spans="2:6" s="1" customFormat="1" ht="15.75" customHeight="1">
      <c r="B47" s="128"/>
      <c r="C47" s="113" t="s">
        <v>161</v>
      </c>
      <c r="D47" s="116">
        <v>75373545</v>
      </c>
      <c r="E47" s="116">
        <v>53491374</v>
      </c>
      <c r="F47" s="214">
        <v>63938861</v>
      </c>
    </row>
    <row r="48" spans="2:6" s="1" customFormat="1" ht="30" customHeight="1" thickBot="1">
      <c r="B48" s="55" t="s">
        <v>54</v>
      </c>
      <c r="C48" s="56" t="s">
        <v>256</v>
      </c>
      <c r="D48" s="82">
        <f>D45+D47</f>
        <v>688521181</v>
      </c>
      <c r="E48" s="82">
        <v>704062828</v>
      </c>
      <c r="F48" s="163">
        <f>F45+F47</f>
        <v>770061854</v>
      </c>
    </row>
    <row r="49" ht="13.5" thickTop="1"/>
    <row r="50" spans="2:5" s="54" customFormat="1" ht="15.75">
      <c r="B50" s="267"/>
      <c r="C50" s="267"/>
      <c r="D50" s="267"/>
      <c r="E50" s="158"/>
    </row>
  </sheetData>
  <sheetProtection/>
  <mergeCells count="4">
    <mergeCell ref="D4:E4"/>
    <mergeCell ref="C2:E2"/>
    <mergeCell ref="B3:E3"/>
    <mergeCell ref="B50:D50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0"/>
  <sheetViews>
    <sheetView zoomScalePageLayoutView="0" workbookViewId="0" topLeftCell="A1">
      <selection activeCell="L14" sqref="L14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2.57421875" style="0" customWidth="1"/>
    <col min="6" max="6" width="13.57421875" style="0" customWidth="1"/>
  </cols>
  <sheetData>
    <row r="2" spans="1:5" ht="16.5">
      <c r="A2" s="5"/>
      <c r="B2" s="259" t="s">
        <v>308</v>
      </c>
      <c r="C2" s="259"/>
      <c r="D2" s="259"/>
      <c r="E2" s="259"/>
    </row>
    <row r="3" spans="2:5" ht="33.75" customHeight="1">
      <c r="B3" s="273" t="s">
        <v>186</v>
      </c>
      <c r="C3" s="273"/>
      <c r="D3" s="273"/>
      <c r="E3" s="273"/>
    </row>
    <row r="4" spans="3:5" ht="16.5">
      <c r="C4" s="4"/>
      <c r="D4" s="4"/>
      <c r="E4" s="4"/>
    </row>
    <row r="5" spans="2:5" s="54" customFormat="1" ht="16.5" thickBot="1">
      <c r="B5" s="91"/>
      <c r="C5" s="90"/>
      <c r="D5" s="272" t="s">
        <v>199</v>
      </c>
      <c r="E5" s="272"/>
    </row>
    <row r="6" spans="2:6" ht="48.75" customHeight="1" thickTop="1">
      <c r="B6" s="22" t="s">
        <v>5</v>
      </c>
      <c r="C6" s="23" t="s">
        <v>6</v>
      </c>
      <c r="D6" s="71" t="s">
        <v>181</v>
      </c>
      <c r="E6" s="71" t="s">
        <v>260</v>
      </c>
      <c r="F6" s="181" t="s">
        <v>286</v>
      </c>
    </row>
    <row r="7" spans="2:6" ht="18.75">
      <c r="B7" s="9"/>
      <c r="C7" s="25" t="s">
        <v>24</v>
      </c>
      <c r="D7" s="74"/>
      <c r="E7" s="74"/>
      <c r="F7" s="184"/>
    </row>
    <row r="8" spans="2:6" ht="15.75">
      <c r="B8" s="11" t="s">
        <v>2</v>
      </c>
      <c r="C8" s="12" t="s">
        <v>57</v>
      </c>
      <c r="D8" s="83">
        <v>97298405</v>
      </c>
      <c r="E8" s="83">
        <v>97878333</v>
      </c>
      <c r="F8" s="185">
        <v>98035561</v>
      </c>
    </row>
    <row r="9" spans="2:6" ht="15.75">
      <c r="B9" s="11" t="s">
        <v>3</v>
      </c>
      <c r="C9" s="12" t="s">
        <v>78</v>
      </c>
      <c r="D9" s="83">
        <v>156126876</v>
      </c>
      <c r="E9" s="83">
        <v>172528662</v>
      </c>
      <c r="F9" s="185">
        <v>172686022</v>
      </c>
    </row>
    <row r="10" spans="2:6" ht="15.75">
      <c r="B10" s="13" t="s">
        <v>4</v>
      </c>
      <c r="C10" s="14" t="s">
        <v>201</v>
      </c>
      <c r="D10" s="84">
        <f>SUM(D8:D9)</f>
        <v>253425281</v>
      </c>
      <c r="E10" s="84">
        <v>270406995</v>
      </c>
      <c r="F10" s="186">
        <f>SUM(F8:F9)</f>
        <v>270721583</v>
      </c>
    </row>
    <row r="11" spans="2:6" ht="15.75">
      <c r="B11" s="11" t="s">
        <v>1</v>
      </c>
      <c r="C11" s="12" t="s">
        <v>183</v>
      </c>
      <c r="D11" s="83">
        <v>19181400</v>
      </c>
      <c r="E11" s="83">
        <v>16880600</v>
      </c>
      <c r="F11" s="185">
        <v>16880600</v>
      </c>
    </row>
    <row r="12" spans="2:6" ht="31.5">
      <c r="B12" s="11" t="s">
        <v>7</v>
      </c>
      <c r="C12" s="12" t="s">
        <v>163</v>
      </c>
      <c r="D12" s="83">
        <v>6994400</v>
      </c>
      <c r="E12" s="83">
        <v>6994400</v>
      </c>
      <c r="F12" s="185">
        <v>6994400</v>
      </c>
    </row>
    <row r="13" spans="2:6" ht="15.75">
      <c r="B13" s="13" t="s">
        <v>27</v>
      </c>
      <c r="C13" s="15" t="s">
        <v>202</v>
      </c>
      <c r="D13" s="84">
        <f>SUM(D11:D12)</f>
        <v>26175800</v>
      </c>
      <c r="E13" s="84">
        <v>23875000</v>
      </c>
      <c r="F13" s="186">
        <f>SUM(F11:F12)</f>
        <v>23875000</v>
      </c>
    </row>
    <row r="14" spans="2:6" ht="15.75">
      <c r="B14" s="47" t="s">
        <v>114</v>
      </c>
      <c r="C14" s="48" t="s">
        <v>203</v>
      </c>
      <c r="D14" s="85">
        <f>D10+D13</f>
        <v>279601081</v>
      </c>
      <c r="E14" s="85">
        <v>294281995</v>
      </c>
      <c r="F14" s="187">
        <f>F10+F13</f>
        <v>294596583</v>
      </c>
    </row>
    <row r="15" spans="2:6" ht="15.75">
      <c r="B15" s="11" t="s">
        <v>28</v>
      </c>
      <c r="C15" s="12" t="s">
        <v>57</v>
      </c>
      <c r="D15" s="83">
        <v>22301181</v>
      </c>
      <c r="E15" s="83">
        <v>23171278</v>
      </c>
      <c r="F15" s="185">
        <v>23213729</v>
      </c>
    </row>
    <row r="16" spans="2:6" ht="15.75">
      <c r="B16" s="11" t="s">
        <v>29</v>
      </c>
      <c r="C16" s="12" t="s">
        <v>78</v>
      </c>
      <c r="D16" s="83">
        <v>41806923</v>
      </c>
      <c r="E16" s="83">
        <v>42840361</v>
      </c>
      <c r="F16" s="185">
        <v>44075279</v>
      </c>
    </row>
    <row r="17" spans="2:6" ht="31.5">
      <c r="B17" s="47" t="s">
        <v>115</v>
      </c>
      <c r="C17" s="48" t="s">
        <v>204</v>
      </c>
      <c r="D17" s="85">
        <f>SUM(D15:D16)</f>
        <v>64108104</v>
      </c>
      <c r="E17" s="85">
        <v>66011639</v>
      </c>
      <c r="F17" s="187">
        <f>SUM(F15:F16)</f>
        <v>67289008</v>
      </c>
    </row>
    <row r="18" spans="2:6" ht="15.75">
      <c r="B18" s="11" t="s">
        <v>30</v>
      </c>
      <c r="C18" s="12" t="s">
        <v>57</v>
      </c>
      <c r="D18" s="86">
        <v>12474000</v>
      </c>
      <c r="E18" s="86">
        <v>12474000</v>
      </c>
      <c r="F18" s="188">
        <v>13503130</v>
      </c>
    </row>
    <row r="19" spans="2:6" ht="15.75">
      <c r="B19" s="11" t="s">
        <v>31</v>
      </c>
      <c r="C19" s="12" t="s">
        <v>59</v>
      </c>
      <c r="D19" s="86">
        <v>274541000</v>
      </c>
      <c r="E19" s="86">
        <v>284998008</v>
      </c>
      <c r="F19" s="188">
        <v>324082512</v>
      </c>
    </row>
    <row r="20" spans="2:6" ht="15.75">
      <c r="B20" s="11" t="s">
        <v>32</v>
      </c>
      <c r="C20" s="12" t="s">
        <v>58</v>
      </c>
      <c r="D20" s="86">
        <v>5760000</v>
      </c>
      <c r="E20" s="86">
        <v>5760000</v>
      </c>
      <c r="F20" s="188">
        <v>5760000</v>
      </c>
    </row>
    <row r="21" spans="2:6" ht="15.75">
      <c r="B21" s="47" t="s">
        <v>116</v>
      </c>
      <c r="C21" s="48" t="s">
        <v>205</v>
      </c>
      <c r="D21" s="85">
        <f>D18+D19+D20</f>
        <v>292775000</v>
      </c>
      <c r="E21" s="85">
        <v>303232008</v>
      </c>
      <c r="F21" s="187">
        <f>F18+F19+F20</f>
        <v>343345642</v>
      </c>
    </row>
    <row r="22" spans="2:6" ht="15.75">
      <c r="B22" s="47" t="s">
        <v>117</v>
      </c>
      <c r="C22" s="48" t="s">
        <v>156</v>
      </c>
      <c r="D22" s="85">
        <v>7935000</v>
      </c>
      <c r="E22" s="85">
        <v>7122000</v>
      </c>
      <c r="F22" s="187">
        <v>5271790</v>
      </c>
    </row>
    <row r="23" spans="2:6" ht="15.75">
      <c r="B23" s="11" t="s">
        <v>33</v>
      </c>
      <c r="C23" s="193" t="s">
        <v>233</v>
      </c>
      <c r="D23" s="83">
        <v>0</v>
      </c>
      <c r="E23" s="83">
        <v>22108</v>
      </c>
      <c r="F23" s="185">
        <v>22108</v>
      </c>
    </row>
    <row r="24" spans="2:6" ht="31.5">
      <c r="B24" s="11" t="s">
        <v>34</v>
      </c>
      <c r="C24" s="17" t="s">
        <v>179</v>
      </c>
      <c r="D24" s="86">
        <v>23371282</v>
      </c>
      <c r="E24" s="86">
        <v>29684717</v>
      </c>
      <c r="F24" s="188">
        <v>34196615</v>
      </c>
    </row>
    <row r="25" spans="2:6" ht="31.5">
      <c r="B25" s="11" t="s">
        <v>35</v>
      </c>
      <c r="C25" s="17" t="s">
        <v>136</v>
      </c>
      <c r="D25" s="86">
        <v>7362000</v>
      </c>
      <c r="E25" s="86">
        <v>10861394</v>
      </c>
      <c r="F25" s="188">
        <v>12771394</v>
      </c>
    </row>
    <row r="26" spans="2:6" ht="15.75">
      <c r="B26" s="11" t="s">
        <v>36</v>
      </c>
      <c r="C26" s="17" t="s">
        <v>0</v>
      </c>
      <c r="D26" s="86">
        <f>D27+D28</f>
        <v>3800000</v>
      </c>
      <c r="E26" s="86">
        <v>3000000</v>
      </c>
      <c r="F26" s="188">
        <f>F27+F28</f>
        <v>3000000</v>
      </c>
    </row>
    <row r="27" spans="2:6" ht="15.75">
      <c r="B27" s="11"/>
      <c r="C27" s="12" t="s">
        <v>164</v>
      </c>
      <c r="D27" s="86">
        <v>3000000</v>
      </c>
      <c r="E27" s="86">
        <v>3000000</v>
      </c>
      <c r="F27" s="188">
        <v>3000000</v>
      </c>
    </row>
    <row r="28" spans="2:6" ht="15.75">
      <c r="B28" s="11"/>
      <c r="C28" s="12" t="s">
        <v>220</v>
      </c>
      <c r="D28" s="86">
        <v>800000</v>
      </c>
      <c r="E28" s="86">
        <v>0</v>
      </c>
      <c r="F28" s="188">
        <v>0</v>
      </c>
    </row>
    <row r="29" spans="2:6" ht="15.75">
      <c r="B29" s="47" t="s">
        <v>118</v>
      </c>
      <c r="C29" s="48" t="s">
        <v>238</v>
      </c>
      <c r="D29" s="85">
        <f>SUM(D24:D26)</f>
        <v>34533282</v>
      </c>
      <c r="E29" s="85">
        <v>43568219</v>
      </c>
      <c r="F29" s="215">
        <f>SUM(F23:F26)</f>
        <v>49990117</v>
      </c>
    </row>
    <row r="30" spans="2:6" ht="24.75" customHeight="1">
      <c r="B30" s="49" t="s">
        <v>37</v>
      </c>
      <c r="C30" s="195" t="s">
        <v>234</v>
      </c>
      <c r="D30" s="87">
        <f>D14+D17+D21+D22+D29</f>
        <v>678952467</v>
      </c>
      <c r="E30" s="87">
        <v>694798914</v>
      </c>
      <c r="F30" s="196">
        <f>F14+F17+F21+F22+F29</f>
        <v>760493140</v>
      </c>
    </row>
    <row r="31" spans="2:6" ht="31.5">
      <c r="B31" s="11" t="s">
        <v>38</v>
      </c>
      <c r="C31" s="16" t="s">
        <v>157</v>
      </c>
      <c r="D31" s="86">
        <v>0</v>
      </c>
      <c r="E31" s="86">
        <v>0</v>
      </c>
      <c r="F31" s="165">
        <v>0</v>
      </c>
    </row>
    <row r="32" spans="2:6" ht="15.75">
      <c r="B32" s="11" t="s">
        <v>39</v>
      </c>
      <c r="C32" s="16" t="s">
        <v>206</v>
      </c>
      <c r="D32" s="86">
        <v>9568714</v>
      </c>
      <c r="E32" s="86">
        <v>9568714</v>
      </c>
      <c r="F32" s="165">
        <v>9568714</v>
      </c>
    </row>
    <row r="33" spans="2:6" ht="15.75">
      <c r="B33" s="47" t="s">
        <v>122</v>
      </c>
      <c r="C33" s="48" t="s">
        <v>239</v>
      </c>
      <c r="D33" s="85">
        <v>9568714</v>
      </c>
      <c r="E33" s="85">
        <v>9568714</v>
      </c>
      <c r="F33" s="164">
        <v>9568714</v>
      </c>
    </row>
    <row r="34" spans="2:6" s="51" customFormat="1" ht="16.5" thickBot="1">
      <c r="B34" s="147" t="s">
        <v>40</v>
      </c>
      <c r="C34" s="148" t="s">
        <v>240</v>
      </c>
      <c r="D34" s="149">
        <f>D30+D33</f>
        <v>688521181</v>
      </c>
      <c r="E34" s="149">
        <v>704367628</v>
      </c>
      <c r="F34" s="166">
        <f>F30+F33</f>
        <v>770061854</v>
      </c>
    </row>
    <row r="35" ht="13.5" thickTop="1"/>
    <row r="36" spans="2:5" ht="15.75">
      <c r="B36" s="276" t="s">
        <v>165</v>
      </c>
      <c r="C36" s="276"/>
      <c r="D36" s="276"/>
      <c r="E36" s="276"/>
    </row>
    <row r="37" spans="2:5" ht="16.5" thickBot="1">
      <c r="B37" s="133"/>
      <c r="C37" s="133"/>
      <c r="D37" s="133"/>
      <c r="E37" s="133"/>
    </row>
    <row r="38" spans="2:6" ht="16.5" thickTop="1">
      <c r="B38" s="274" t="s">
        <v>64</v>
      </c>
      <c r="C38" s="275"/>
      <c r="D38" s="176">
        <f>2!D45</f>
        <v>613147636</v>
      </c>
      <c r="E38" s="176">
        <f>2!E45</f>
        <v>650876254</v>
      </c>
      <c r="F38" s="177">
        <f>2!F45</f>
        <v>706122993</v>
      </c>
    </row>
    <row r="39" spans="2:6" ht="15.75">
      <c r="B39" s="268" t="s">
        <v>166</v>
      </c>
      <c r="C39" s="269"/>
      <c r="D39" s="172">
        <f>D34</f>
        <v>688521181</v>
      </c>
      <c r="E39" s="172">
        <f>E34</f>
        <v>704367628</v>
      </c>
      <c r="F39" s="178">
        <f>F34</f>
        <v>770061854</v>
      </c>
    </row>
    <row r="40" spans="2:6" ht="16.5" thickBot="1">
      <c r="B40" s="270" t="s">
        <v>167</v>
      </c>
      <c r="C40" s="271"/>
      <c r="D40" s="179">
        <f>D38-D39</f>
        <v>-75373545</v>
      </c>
      <c r="E40" s="179">
        <f>E38-E39</f>
        <v>-53491374</v>
      </c>
      <c r="F40" s="180">
        <f>F38-F39</f>
        <v>-63938861</v>
      </c>
    </row>
    <row r="41" ht="13.5" thickTop="1"/>
  </sheetData>
  <sheetProtection/>
  <mergeCells count="7">
    <mergeCell ref="B39:C39"/>
    <mergeCell ref="B40:C40"/>
    <mergeCell ref="D5:E5"/>
    <mergeCell ref="B2:E2"/>
    <mergeCell ref="B3:E3"/>
    <mergeCell ref="B38:C38"/>
    <mergeCell ref="B36:E36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36"/>
  <sheetViews>
    <sheetView zoomScalePageLayoutView="0" workbookViewId="0" topLeftCell="A1">
      <selection activeCell="J14" sqref="J14"/>
    </sheetView>
  </sheetViews>
  <sheetFormatPr defaultColWidth="9.140625" defaultRowHeight="12.75"/>
  <cols>
    <col min="2" max="2" width="6.00390625" style="0" customWidth="1"/>
    <col min="3" max="3" width="55.7109375" style="0" customWidth="1"/>
    <col min="4" max="5" width="12.57421875" style="0" customWidth="1"/>
    <col min="6" max="6" width="15.7109375" style="0" customWidth="1"/>
  </cols>
  <sheetData>
    <row r="2" spans="2:6" ht="16.5">
      <c r="B2" s="259" t="s">
        <v>309</v>
      </c>
      <c r="C2" s="259"/>
      <c r="D2" s="259"/>
      <c r="E2" s="259"/>
      <c r="F2" s="259"/>
    </row>
    <row r="3" spans="2:6" ht="30.75" customHeight="1">
      <c r="B3" s="273" t="s">
        <v>198</v>
      </c>
      <c r="C3" s="273"/>
      <c r="D3" s="273"/>
      <c r="E3" s="273"/>
      <c r="F3" s="273"/>
    </row>
    <row r="4" ht="13.5" thickBot="1"/>
    <row r="5" spans="2:6" s="1" customFormat="1" ht="46.5" customHeight="1" thickTop="1">
      <c r="B5" s="19" t="s">
        <v>5</v>
      </c>
      <c r="C5" s="21" t="s">
        <v>6</v>
      </c>
      <c r="D5" s="71" t="s">
        <v>181</v>
      </c>
      <c r="E5" s="71" t="s">
        <v>260</v>
      </c>
      <c r="F5" s="20" t="s">
        <v>286</v>
      </c>
    </row>
    <row r="6" spans="2:6" s="1" customFormat="1" ht="15" customHeight="1">
      <c r="B6" s="2"/>
      <c r="C6" s="24" t="s">
        <v>23</v>
      </c>
      <c r="D6" s="72"/>
      <c r="E6" s="72"/>
      <c r="F6" s="3"/>
    </row>
    <row r="7" spans="2:6" s="1" customFormat="1" ht="15" customHeight="1">
      <c r="B7" s="6" t="s">
        <v>33</v>
      </c>
      <c r="C7" s="7" t="s">
        <v>15</v>
      </c>
      <c r="D7" s="73">
        <v>0</v>
      </c>
      <c r="E7" s="73">
        <v>0</v>
      </c>
      <c r="F7" s="161">
        <v>0</v>
      </c>
    </row>
    <row r="8" spans="2:6" s="1" customFormat="1" ht="30" customHeight="1">
      <c r="B8" s="6" t="s">
        <v>34</v>
      </c>
      <c r="C8" s="7" t="s">
        <v>16</v>
      </c>
      <c r="D8" s="73">
        <v>0</v>
      </c>
      <c r="E8" s="73">
        <v>231688450</v>
      </c>
      <c r="F8" s="182">
        <v>276542463</v>
      </c>
    </row>
    <row r="9" spans="2:6" s="1" customFormat="1" ht="30" customHeight="1">
      <c r="B9" s="42" t="s">
        <v>102</v>
      </c>
      <c r="C9" s="43" t="s">
        <v>56</v>
      </c>
      <c r="D9" s="80">
        <v>0</v>
      </c>
      <c r="E9" s="80">
        <v>231688450</v>
      </c>
      <c r="F9" s="44">
        <f>SUM(F7:F8)</f>
        <v>276542463</v>
      </c>
    </row>
    <row r="10" spans="2:6" s="224" customFormat="1" ht="15" customHeight="1">
      <c r="B10" s="233" t="s">
        <v>48</v>
      </c>
      <c r="C10" s="248" t="s">
        <v>20</v>
      </c>
      <c r="D10" s="235">
        <v>6926000</v>
      </c>
      <c r="E10" s="235">
        <v>9926000</v>
      </c>
      <c r="F10" s="236">
        <v>9926000</v>
      </c>
    </row>
    <row r="11" spans="2:6" s="224" customFormat="1" ht="15" customHeight="1">
      <c r="B11" s="233" t="s">
        <v>49</v>
      </c>
      <c r="C11" s="8" t="s">
        <v>264</v>
      </c>
      <c r="D11" s="235">
        <v>0</v>
      </c>
      <c r="E11" s="235">
        <v>1000000</v>
      </c>
      <c r="F11" s="236">
        <v>787402</v>
      </c>
    </row>
    <row r="12" spans="2:6" s="224" customFormat="1" ht="15" customHeight="1">
      <c r="B12" s="6" t="s">
        <v>50</v>
      </c>
      <c r="C12" s="8" t="s">
        <v>265</v>
      </c>
      <c r="D12" s="235">
        <v>0</v>
      </c>
      <c r="E12" s="235">
        <v>3825000</v>
      </c>
      <c r="F12" s="236">
        <v>3366000</v>
      </c>
    </row>
    <row r="13" spans="2:6" s="1" customFormat="1" ht="30" customHeight="1">
      <c r="B13" s="42" t="s">
        <v>105</v>
      </c>
      <c r="C13" s="43" t="s">
        <v>189</v>
      </c>
      <c r="D13" s="80">
        <f>D10+D11</f>
        <v>6926000</v>
      </c>
      <c r="E13" s="80">
        <v>6926000</v>
      </c>
      <c r="F13" s="44">
        <f>F10+F11+F12</f>
        <v>14079402</v>
      </c>
    </row>
    <row r="14" spans="2:6" s="1" customFormat="1" ht="30" customHeight="1">
      <c r="B14" s="6" t="s">
        <v>51</v>
      </c>
      <c r="C14" s="7" t="s">
        <v>21</v>
      </c>
      <c r="D14" s="73">
        <v>1000000</v>
      </c>
      <c r="E14" s="73">
        <v>1000000</v>
      </c>
      <c r="F14" s="161">
        <v>1000000</v>
      </c>
    </row>
    <row r="15" spans="2:6" s="1" customFormat="1" ht="15" customHeight="1">
      <c r="B15" s="6" t="s">
        <v>52</v>
      </c>
      <c r="C15" s="8" t="s">
        <v>274</v>
      </c>
      <c r="D15" s="73">
        <v>0</v>
      </c>
      <c r="E15" s="73">
        <v>1000000</v>
      </c>
      <c r="F15" s="161">
        <v>2198800</v>
      </c>
    </row>
    <row r="16" spans="2:6" s="1" customFormat="1" ht="30" customHeight="1">
      <c r="B16" s="42" t="s">
        <v>107</v>
      </c>
      <c r="C16" s="43" t="s">
        <v>191</v>
      </c>
      <c r="D16" s="80">
        <f>D14+D15</f>
        <v>1000000</v>
      </c>
      <c r="E16" s="80">
        <v>2000000</v>
      </c>
      <c r="F16" s="44">
        <f>F14+F15</f>
        <v>3198800</v>
      </c>
    </row>
    <row r="17" spans="2:6" ht="15.75">
      <c r="B17" s="45" t="s">
        <v>28</v>
      </c>
      <c r="C17" s="46" t="s">
        <v>137</v>
      </c>
      <c r="D17" s="92">
        <f>D9+D13+D16</f>
        <v>7926000</v>
      </c>
      <c r="E17" s="92">
        <v>240614450</v>
      </c>
      <c r="F17" s="167">
        <f>F9+F13+F16</f>
        <v>293820665</v>
      </c>
    </row>
    <row r="18" spans="2:6" ht="15.75">
      <c r="B18" s="6" t="s">
        <v>29</v>
      </c>
      <c r="C18" s="7" t="s">
        <v>22</v>
      </c>
      <c r="D18" s="73">
        <v>25974517</v>
      </c>
      <c r="E18" s="73">
        <v>38431101</v>
      </c>
      <c r="F18" s="161">
        <v>27983614</v>
      </c>
    </row>
    <row r="19" spans="2:6" s="1" customFormat="1" ht="30" customHeight="1">
      <c r="B19" s="42" t="s">
        <v>109</v>
      </c>
      <c r="C19" s="43" t="s">
        <v>138</v>
      </c>
      <c r="D19" s="80">
        <v>25974517</v>
      </c>
      <c r="E19" s="80">
        <v>38431101</v>
      </c>
      <c r="F19" s="44">
        <f>F18</f>
        <v>27983614</v>
      </c>
    </row>
    <row r="20" spans="2:6" ht="15.75">
      <c r="B20" s="45" t="s">
        <v>30</v>
      </c>
      <c r="C20" s="46" t="s">
        <v>139</v>
      </c>
      <c r="D20" s="92">
        <f>D17+D19</f>
        <v>33900517</v>
      </c>
      <c r="E20" s="92">
        <v>279045551</v>
      </c>
      <c r="F20" s="167">
        <f>F17+F19</f>
        <v>321804279</v>
      </c>
    </row>
    <row r="21" spans="2:6" ht="13.5" thickBot="1">
      <c r="B21" s="75"/>
      <c r="C21" s="76"/>
      <c r="D21" s="76"/>
      <c r="E21" s="76"/>
      <c r="F21" s="77"/>
    </row>
    <row r="22" spans="2:6" ht="29.25" thickTop="1">
      <c r="B22" s="78" t="s">
        <v>5</v>
      </c>
      <c r="C22" s="79" t="s">
        <v>6</v>
      </c>
      <c r="D22" s="197" t="s">
        <v>181</v>
      </c>
      <c r="E22" s="71" t="s">
        <v>260</v>
      </c>
      <c r="F22" s="20" t="s">
        <v>302</v>
      </c>
    </row>
    <row r="23" spans="2:6" ht="18.75">
      <c r="B23" s="9"/>
      <c r="C23" s="25" t="s">
        <v>24</v>
      </c>
      <c r="D23" s="74"/>
      <c r="E23" s="74"/>
      <c r="F23" s="10"/>
    </row>
    <row r="24" spans="2:6" ht="15.75">
      <c r="B24" s="47" t="s">
        <v>119</v>
      </c>
      <c r="C24" s="48" t="s">
        <v>93</v>
      </c>
      <c r="D24" s="85">
        <v>11281058</v>
      </c>
      <c r="E24" s="85">
        <v>252664882</v>
      </c>
      <c r="F24" s="187">
        <v>254364882</v>
      </c>
    </row>
    <row r="25" spans="2:6" ht="15.75">
      <c r="B25" s="47" t="s">
        <v>120</v>
      </c>
      <c r="C25" s="48" t="s">
        <v>94</v>
      </c>
      <c r="D25" s="85">
        <v>22619459</v>
      </c>
      <c r="E25" s="85">
        <v>63098832</v>
      </c>
      <c r="F25" s="187">
        <v>61398832</v>
      </c>
    </row>
    <row r="26" spans="2:6" ht="31.5">
      <c r="B26" s="47" t="s">
        <v>121</v>
      </c>
      <c r="C26" s="48" t="s">
        <v>95</v>
      </c>
      <c r="D26" s="85">
        <v>0</v>
      </c>
      <c r="E26" s="85">
        <v>5090000</v>
      </c>
      <c r="F26" s="164">
        <v>5090000</v>
      </c>
    </row>
    <row r="27" spans="2:6" ht="15.75">
      <c r="B27" s="45" t="s">
        <v>2</v>
      </c>
      <c r="C27" s="46" t="s">
        <v>207</v>
      </c>
      <c r="D27" s="92">
        <f>SUM(D24:D26)</f>
        <v>33900517</v>
      </c>
      <c r="E27" s="92">
        <v>279045551</v>
      </c>
      <c r="F27" s="167">
        <f>SUM(F24:F26)</f>
        <v>320853714</v>
      </c>
    </row>
    <row r="28" spans="2:6" s="1" customFormat="1" ht="30" customHeight="1">
      <c r="B28" s="42" t="s">
        <v>122</v>
      </c>
      <c r="C28" s="43" t="s">
        <v>140</v>
      </c>
      <c r="D28" s="80">
        <v>0</v>
      </c>
      <c r="E28" s="80">
        <v>0</v>
      </c>
      <c r="F28" s="44">
        <v>950565</v>
      </c>
    </row>
    <row r="29" spans="2:6" ht="16.5" thickBot="1">
      <c r="B29" s="55" t="s">
        <v>4</v>
      </c>
      <c r="C29" s="56" t="s">
        <v>141</v>
      </c>
      <c r="D29" s="93">
        <f>D27+D28</f>
        <v>33900517</v>
      </c>
      <c r="E29" s="93">
        <v>279045551</v>
      </c>
      <c r="F29" s="168">
        <f>F27+F28</f>
        <v>321804279</v>
      </c>
    </row>
    <row r="30" ht="13.5" thickTop="1"/>
    <row r="32" spans="3:6" ht="15.75">
      <c r="C32" s="276" t="s">
        <v>168</v>
      </c>
      <c r="D32" s="276"/>
      <c r="E32" s="276"/>
      <c r="F32" s="276"/>
    </row>
    <row r="33" spans="3:5" ht="16.5" thickBot="1">
      <c r="C33" s="133"/>
      <c r="D33" s="133"/>
      <c r="E33" s="133"/>
    </row>
    <row r="34" spans="3:6" ht="16.5" thickTop="1">
      <c r="C34" s="157" t="s">
        <v>169</v>
      </c>
      <c r="D34" s="174">
        <f>D17</f>
        <v>7926000</v>
      </c>
      <c r="E34" s="174">
        <f>E17</f>
        <v>240614450</v>
      </c>
      <c r="F34" s="134">
        <f>F17</f>
        <v>293820665</v>
      </c>
    </row>
    <row r="35" spans="3:6" ht="15.75">
      <c r="C35" s="159" t="s">
        <v>170</v>
      </c>
      <c r="D35" s="31">
        <f>D27</f>
        <v>33900517</v>
      </c>
      <c r="E35" s="31">
        <f>E27</f>
        <v>279045551</v>
      </c>
      <c r="F35" s="135">
        <f>F29</f>
        <v>321804279</v>
      </c>
    </row>
    <row r="36" spans="3:6" ht="16.5" thickBot="1">
      <c r="C36" s="160" t="s">
        <v>167</v>
      </c>
      <c r="D36" s="175">
        <f>D34-D35</f>
        <v>-25974517</v>
      </c>
      <c r="E36" s="175">
        <f>E34-E35</f>
        <v>-38431101</v>
      </c>
      <c r="F36" s="136">
        <f>F34-F35</f>
        <v>-27983614</v>
      </c>
    </row>
    <row r="37" ht="13.5" thickTop="1"/>
  </sheetData>
  <sheetProtection/>
  <mergeCells count="3">
    <mergeCell ref="C32:F32"/>
    <mergeCell ref="B2:F2"/>
    <mergeCell ref="B3:F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zoomScalePageLayoutView="0" workbookViewId="0" topLeftCell="B1">
      <selection activeCell="H14" sqref="H14"/>
    </sheetView>
  </sheetViews>
  <sheetFormatPr defaultColWidth="9.140625" defaultRowHeight="12.75"/>
  <cols>
    <col min="1" max="1" width="5.421875" style="0" customWidth="1"/>
    <col min="5" max="7" width="13.7109375" style="0" customWidth="1"/>
    <col min="8" max="10" width="18.28125" style="0" customWidth="1"/>
    <col min="11" max="13" width="17.8515625" style="0" customWidth="1"/>
    <col min="14" max="14" width="15.421875" style="0" customWidth="1"/>
    <col min="15" max="15" width="14.00390625" style="0" customWidth="1"/>
    <col min="16" max="16" width="14.57421875" style="0" customWidth="1"/>
    <col min="17" max="19" width="15.28125" style="0" customWidth="1"/>
  </cols>
  <sheetData>
    <row r="2" spans="4:19" ht="16.5" customHeight="1">
      <c r="D2" s="259" t="s">
        <v>310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67"/>
      <c r="S2" s="67"/>
    </row>
    <row r="3" spans="4:19" ht="16.5" customHeight="1">
      <c r="D3" s="273" t="s">
        <v>196</v>
      </c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68"/>
      <c r="S3" s="68"/>
    </row>
    <row r="4" spans="1:19" ht="17.25" thickBot="1">
      <c r="A4" s="34"/>
      <c r="B4" s="34"/>
      <c r="C4" s="34"/>
      <c r="D4" s="34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4"/>
      <c r="R4" s="198" t="s">
        <v>197</v>
      </c>
      <c r="S4" s="198"/>
    </row>
    <row r="5" spans="1:19" ht="16.5" customHeight="1" thickTop="1">
      <c r="A5" s="277" t="s">
        <v>61</v>
      </c>
      <c r="B5" s="279" t="s">
        <v>62</v>
      </c>
      <c r="C5" s="279"/>
      <c r="D5" s="279"/>
      <c r="E5" s="302" t="s">
        <v>23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4"/>
    </row>
    <row r="6" spans="1:19" ht="15.75" customHeight="1">
      <c r="A6" s="278"/>
      <c r="B6" s="280"/>
      <c r="C6" s="280"/>
      <c r="D6" s="280"/>
      <c r="E6" s="281" t="s">
        <v>64</v>
      </c>
      <c r="F6" s="282"/>
      <c r="G6" s="283"/>
      <c r="H6" s="287" t="s">
        <v>77</v>
      </c>
      <c r="I6" s="288"/>
      <c r="J6" s="289"/>
      <c r="K6" s="287" t="s">
        <v>69</v>
      </c>
      <c r="L6" s="288"/>
      <c r="M6" s="289"/>
      <c r="N6" s="287" t="s">
        <v>235</v>
      </c>
      <c r="O6" s="288"/>
      <c r="P6" s="289"/>
      <c r="Q6" s="296" t="s">
        <v>65</v>
      </c>
      <c r="R6" s="297"/>
      <c r="S6" s="298"/>
    </row>
    <row r="7" spans="1:19" ht="35.25" customHeight="1">
      <c r="A7" s="278"/>
      <c r="B7" s="280"/>
      <c r="C7" s="280"/>
      <c r="D7" s="280"/>
      <c r="E7" s="284"/>
      <c r="F7" s="285"/>
      <c r="G7" s="286"/>
      <c r="H7" s="290"/>
      <c r="I7" s="291"/>
      <c r="J7" s="292"/>
      <c r="K7" s="290"/>
      <c r="L7" s="291"/>
      <c r="M7" s="292"/>
      <c r="N7" s="290"/>
      <c r="O7" s="291"/>
      <c r="P7" s="292"/>
      <c r="Q7" s="299"/>
      <c r="R7" s="300"/>
      <c r="S7" s="301"/>
    </row>
    <row r="8" spans="1:19" ht="31.5">
      <c r="A8" s="70"/>
      <c r="B8" s="280"/>
      <c r="C8" s="280"/>
      <c r="D8" s="280"/>
      <c r="E8" s="27" t="s">
        <v>181</v>
      </c>
      <c r="F8" s="27" t="s">
        <v>275</v>
      </c>
      <c r="G8" s="27" t="s">
        <v>275</v>
      </c>
      <c r="H8" s="129" t="s">
        <v>181</v>
      </c>
      <c r="I8" s="27" t="s">
        <v>275</v>
      </c>
      <c r="J8" s="27" t="s">
        <v>275</v>
      </c>
      <c r="K8" s="27" t="s">
        <v>181</v>
      </c>
      <c r="L8" s="27" t="s">
        <v>275</v>
      </c>
      <c r="M8" s="27" t="s">
        <v>275</v>
      </c>
      <c r="N8" s="27" t="s">
        <v>181</v>
      </c>
      <c r="O8" s="27" t="s">
        <v>275</v>
      </c>
      <c r="P8" s="27" t="s">
        <v>275</v>
      </c>
      <c r="Q8" s="118" t="s">
        <v>173</v>
      </c>
      <c r="R8" s="118" t="s">
        <v>257</v>
      </c>
      <c r="S8" s="119" t="s">
        <v>260</v>
      </c>
    </row>
    <row r="9" spans="1:19" ht="15.75">
      <c r="A9" s="95" t="s">
        <v>2</v>
      </c>
      <c r="B9" s="293" t="s">
        <v>3</v>
      </c>
      <c r="C9" s="293"/>
      <c r="D9" s="293"/>
      <c r="E9" s="29" t="s">
        <v>4</v>
      </c>
      <c r="F9" s="29" t="s">
        <v>7</v>
      </c>
      <c r="G9" s="29" t="s">
        <v>7</v>
      </c>
      <c r="H9" s="29" t="s">
        <v>27</v>
      </c>
      <c r="I9" s="29" t="s">
        <v>29</v>
      </c>
      <c r="J9" s="29" t="s">
        <v>29</v>
      </c>
      <c r="K9" s="29" t="s">
        <v>30</v>
      </c>
      <c r="L9" s="29" t="s">
        <v>32</v>
      </c>
      <c r="M9" s="29" t="s">
        <v>32</v>
      </c>
      <c r="N9" s="29" t="s">
        <v>33</v>
      </c>
      <c r="O9" s="29" t="s">
        <v>34</v>
      </c>
      <c r="P9" s="29" t="s">
        <v>35</v>
      </c>
      <c r="Q9" s="120" t="s">
        <v>36</v>
      </c>
      <c r="R9" s="120" t="s">
        <v>37</v>
      </c>
      <c r="S9" s="121" t="s">
        <v>38</v>
      </c>
    </row>
    <row r="10" spans="1:19" ht="36.75" customHeight="1">
      <c r="A10" s="100" t="s">
        <v>70</v>
      </c>
      <c r="B10" s="294" t="s">
        <v>71</v>
      </c>
      <c r="C10" s="294"/>
      <c r="D10" s="294"/>
      <c r="E10" s="137">
        <v>0</v>
      </c>
      <c r="F10" s="137">
        <v>0</v>
      </c>
      <c r="G10" s="137">
        <v>1029130</v>
      </c>
      <c r="H10" s="137">
        <v>76768194</v>
      </c>
      <c r="I10" s="137">
        <v>77723123</v>
      </c>
      <c r="J10" s="137">
        <v>77922802</v>
      </c>
      <c r="K10" s="137">
        <f>'4. (2)'!N10-4!H10</f>
        <v>61842304</v>
      </c>
      <c r="L10" s="137">
        <f>'4. (2)'!O10-4!I10-O10</f>
        <v>61294888</v>
      </c>
      <c r="M10" s="137">
        <f>'4. (2)'!P10-4!J10-P10</f>
        <v>62324018</v>
      </c>
      <c r="N10" s="137">
        <v>0</v>
      </c>
      <c r="O10" s="137">
        <v>0</v>
      </c>
      <c r="P10" s="137">
        <v>0</v>
      </c>
      <c r="Q10" s="138">
        <f aca="true" t="shared" si="0" ref="Q10:Q18">K10+H10+E10</f>
        <v>138610498</v>
      </c>
      <c r="R10" s="138">
        <f>F10+I10+L10</f>
        <v>139018011</v>
      </c>
      <c r="S10" s="169">
        <f>G10+J10+P10+M10</f>
        <v>141275950</v>
      </c>
    </row>
    <row r="11" spans="1:19" ht="36.75" customHeight="1">
      <c r="A11" s="101"/>
      <c r="B11" s="295" t="s">
        <v>57</v>
      </c>
      <c r="C11" s="295"/>
      <c r="D11" s="295"/>
      <c r="E11" s="139">
        <v>0</v>
      </c>
      <c r="F11" s="139">
        <v>0</v>
      </c>
      <c r="G11" s="139">
        <v>1029130</v>
      </c>
      <c r="H11" s="139">
        <v>76768194</v>
      </c>
      <c r="I11" s="139">
        <v>77723123</v>
      </c>
      <c r="J11" s="139">
        <v>77922802</v>
      </c>
      <c r="K11" s="139">
        <f>'4. (2)'!N11-4!H11-4!E11</f>
        <v>61842304</v>
      </c>
      <c r="L11" s="139">
        <f>'4. (2)'!O11-4!I11-O11</f>
        <v>61294888</v>
      </c>
      <c r="M11" s="139">
        <f>'4. (2)'!P11-4!J11-P11</f>
        <v>62324018</v>
      </c>
      <c r="N11" s="139">
        <v>0</v>
      </c>
      <c r="O11" s="139">
        <v>0</v>
      </c>
      <c r="P11" s="139">
        <v>0</v>
      </c>
      <c r="Q11" s="140">
        <f t="shared" si="0"/>
        <v>138610498</v>
      </c>
      <c r="R11" s="140">
        <f>F11+I11+L11</f>
        <v>139018011</v>
      </c>
      <c r="S11" s="170">
        <f aca="true" t="shared" si="1" ref="S11:S17">G11+J11+P11+M11</f>
        <v>141275950</v>
      </c>
    </row>
    <row r="12" spans="1:19" ht="36.75" customHeight="1">
      <c r="A12" s="100" t="s">
        <v>100</v>
      </c>
      <c r="B12" s="294" t="s">
        <v>72</v>
      </c>
      <c r="C12" s="294"/>
      <c r="D12" s="294"/>
      <c r="E12" s="137">
        <v>3302000</v>
      </c>
      <c r="F12" s="137">
        <v>3302000</v>
      </c>
      <c r="G12" s="137">
        <v>3302000</v>
      </c>
      <c r="H12" s="137">
        <v>130329919</v>
      </c>
      <c r="I12" s="137">
        <v>132855193</v>
      </c>
      <c r="J12" s="137">
        <v>132762493</v>
      </c>
      <c r="K12" s="137">
        <f>'4. (2)'!N12-4!H12-4!E12</f>
        <v>52578120</v>
      </c>
      <c r="L12" s="137">
        <f>'4. (2)'!O12-4!I12-O12</f>
        <v>57722460</v>
      </c>
      <c r="M12" s="137">
        <f>'4. (2)'!P12-4!J12-P12</f>
        <v>57907860</v>
      </c>
      <c r="N12" s="137">
        <v>0</v>
      </c>
      <c r="O12" s="137">
        <v>0</v>
      </c>
      <c r="P12" s="137">
        <v>0</v>
      </c>
      <c r="Q12" s="138">
        <f t="shared" si="0"/>
        <v>186210039</v>
      </c>
      <c r="R12" s="138">
        <f>R13</f>
        <v>193879653</v>
      </c>
      <c r="S12" s="169">
        <f t="shared" si="1"/>
        <v>193972353</v>
      </c>
    </row>
    <row r="13" spans="1:19" ht="36.75" customHeight="1">
      <c r="A13" s="101"/>
      <c r="B13" s="295" t="s">
        <v>78</v>
      </c>
      <c r="C13" s="295"/>
      <c r="D13" s="295"/>
      <c r="E13" s="139">
        <v>3302000</v>
      </c>
      <c r="F13" s="139">
        <v>3302000</v>
      </c>
      <c r="G13" s="139">
        <v>3302000</v>
      </c>
      <c r="H13" s="139">
        <v>130329919</v>
      </c>
      <c r="I13" s="139">
        <v>132855193</v>
      </c>
      <c r="J13" s="139">
        <v>132762493</v>
      </c>
      <c r="K13" s="139">
        <f>'4. (2)'!N13-4!H13-4!E13</f>
        <v>52578120</v>
      </c>
      <c r="L13" s="139">
        <f>'4. (2)'!O13-4!I13-O13</f>
        <v>57722460</v>
      </c>
      <c r="M13" s="139">
        <f>'4. (2)'!P13-4!J13-P13</f>
        <v>58107860</v>
      </c>
      <c r="N13" s="139">
        <v>0</v>
      </c>
      <c r="O13" s="139">
        <v>0</v>
      </c>
      <c r="P13" s="139">
        <v>0</v>
      </c>
      <c r="Q13" s="140">
        <f t="shared" si="0"/>
        <v>186210039</v>
      </c>
      <c r="R13" s="140">
        <f aca="true" t="shared" si="2" ref="R13:R18">F13+I13+L13</f>
        <v>193879653</v>
      </c>
      <c r="S13" s="170">
        <f t="shared" si="1"/>
        <v>194172353</v>
      </c>
    </row>
    <row r="14" spans="1:19" ht="36.75" customHeight="1">
      <c r="A14" s="100" t="s">
        <v>73</v>
      </c>
      <c r="B14" s="294" t="s">
        <v>74</v>
      </c>
      <c r="C14" s="294"/>
      <c r="D14" s="294"/>
      <c r="E14" s="137">
        <v>6350000</v>
      </c>
      <c r="F14" s="137">
        <v>6350000</v>
      </c>
      <c r="G14" s="137">
        <v>6350000</v>
      </c>
      <c r="H14" s="137">
        <v>12999840</v>
      </c>
      <c r="I14" s="137">
        <v>17339660</v>
      </c>
      <c r="J14" s="137">
        <v>18221448</v>
      </c>
      <c r="K14" s="137">
        <f>'4. (2)'!N14-4!H14-4!E14</f>
        <v>21306531</v>
      </c>
      <c r="L14" s="137">
        <f>'4. (2)'!O14-4!I14-O14</f>
        <v>28056531</v>
      </c>
      <c r="M14" s="137">
        <f>'4. (2)'!P14-4!J14-P14</f>
        <v>27460851</v>
      </c>
      <c r="N14" s="137">
        <v>0</v>
      </c>
      <c r="O14" s="137">
        <v>65570</v>
      </c>
      <c r="P14" s="137">
        <v>65570</v>
      </c>
      <c r="Q14" s="138">
        <f t="shared" si="0"/>
        <v>40656371</v>
      </c>
      <c r="R14" s="138">
        <f t="shared" si="2"/>
        <v>51746191</v>
      </c>
      <c r="S14" s="169">
        <f t="shared" si="1"/>
        <v>52097869</v>
      </c>
    </row>
    <row r="15" spans="1:19" ht="36.75" customHeight="1">
      <c r="A15" s="101"/>
      <c r="B15" s="295" t="s">
        <v>78</v>
      </c>
      <c r="C15" s="295"/>
      <c r="D15" s="295"/>
      <c r="E15" s="139">
        <v>6350000</v>
      </c>
      <c r="F15" s="139">
        <v>6350000</v>
      </c>
      <c r="G15" s="139">
        <v>6350000</v>
      </c>
      <c r="H15" s="139">
        <v>12999840</v>
      </c>
      <c r="I15" s="139">
        <v>17339660</v>
      </c>
      <c r="J15" s="139">
        <v>18221448</v>
      </c>
      <c r="K15" s="139">
        <f>'4. (2)'!N15-4!H15-4!E15</f>
        <v>21306531</v>
      </c>
      <c r="L15" s="139">
        <f>'4. (2)'!O15-4!I15-O15</f>
        <v>28056531</v>
      </c>
      <c r="M15" s="139">
        <f>'4. (2)'!P15-4!J15-P15</f>
        <v>27460851</v>
      </c>
      <c r="N15" s="139">
        <v>0</v>
      </c>
      <c r="O15" s="139">
        <v>65570</v>
      </c>
      <c r="P15" s="139">
        <v>65570</v>
      </c>
      <c r="Q15" s="140">
        <f t="shared" si="0"/>
        <v>40656371</v>
      </c>
      <c r="R15" s="140">
        <f t="shared" si="2"/>
        <v>51746191</v>
      </c>
      <c r="S15" s="170">
        <f t="shared" si="1"/>
        <v>52097869</v>
      </c>
    </row>
    <row r="16" spans="1:19" ht="36.75" customHeight="1">
      <c r="A16" s="100" t="s">
        <v>79</v>
      </c>
      <c r="B16" s="294" t="s">
        <v>76</v>
      </c>
      <c r="C16" s="294"/>
      <c r="D16" s="294"/>
      <c r="E16" s="137">
        <v>616000</v>
      </c>
      <c r="F16" s="137">
        <v>616000</v>
      </c>
      <c r="G16" s="137">
        <v>903000</v>
      </c>
      <c r="H16" s="137">
        <v>5229522</v>
      </c>
      <c r="I16" s="137">
        <v>6033014</v>
      </c>
      <c r="J16" s="137">
        <v>6207843</v>
      </c>
      <c r="K16" s="137">
        <f>'4. (2)'!N16-4!H16-4!E16</f>
        <v>13619203</v>
      </c>
      <c r="L16" s="137">
        <f>'4. (2)'!O16-4!I16-O16</f>
        <v>16835203</v>
      </c>
      <c r="M16" s="137">
        <f>'4. (2)'!P16-4!J16-P16</f>
        <v>17122203</v>
      </c>
      <c r="N16" s="137">
        <v>0</v>
      </c>
      <c r="O16" s="137">
        <v>439792</v>
      </c>
      <c r="P16" s="137">
        <v>439792</v>
      </c>
      <c r="Q16" s="138">
        <f t="shared" si="0"/>
        <v>19464725</v>
      </c>
      <c r="R16" s="138">
        <f t="shared" si="2"/>
        <v>23484217</v>
      </c>
      <c r="S16" s="169">
        <f t="shared" si="1"/>
        <v>24672838</v>
      </c>
    </row>
    <row r="17" spans="1:19" ht="36.75" customHeight="1">
      <c r="A17" s="101"/>
      <c r="B17" s="295" t="s">
        <v>78</v>
      </c>
      <c r="C17" s="295"/>
      <c r="D17" s="295"/>
      <c r="E17" s="139">
        <v>616000</v>
      </c>
      <c r="F17" s="139">
        <v>616000</v>
      </c>
      <c r="G17" s="139">
        <v>903000</v>
      </c>
      <c r="H17" s="139">
        <v>5229522</v>
      </c>
      <c r="I17" s="139">
        <v>6033014</v>
      </c>
      <c r="J17" s="139">
        <v>6207843</v>
      </c>
      <c r="K17" s="139">
        <f>'4. (2)'!N17-4!H17-4!E17</f>
        <v>13619203</v>
      </c>
      <c r="L17" s="139">
        <f>'4. (2)'!O17-4!I17-O17</f>
        <v>16835203</v>
      </c>
      <c r="M17" s="139">
        <f>'4. (2)'!P17-4!J17-P17</f>
        <v>17122203</v>
      </c>
      <c r="N17" s="139">
        <v>0</v>
      </c>
      <c r="O17" s="139">
        <v>439792</v>
      </c>
      <c r="P17" s="139">
        <v>439792</v>
      </c>
      <c r="Q17" s="140">
        <f t="shared" si="0"/>
        <v>19464725</v>
      </c>
      <c r="R17" s="140">
        <f t="shared" si="2"/>
        <v>23484217</v>
      </c>
      <c r="S17" s="170">
        <f t="shared" si="1"/>
        <v>24672838</v>
      </c>
    </row>
    <row r="18" spans="1:19" ht="36.75" customHeight="1" thickBot="1">
      <c r="A18" s="125" t="s">
        <v>75</v>
      </c>
      <c r="B18" s="305" t="s">
        <v>60</v>
      </c>
      <c r="C18" s="305"/>
      <c r="D18" s="305"/>
      <c r="E18" s="141">
        <f aca="true" t="shared" si="3" ref="E18:K18">E10+E12+E14+E16</f>
        <v>10268000</v>
      </c>
      <c r="F18" s="141">
        <f>F10+F12+F14+F16</f>
        <v>10268000</v>
      </c>
      <c r="G18" s="141">
        <f>G10+G12+G14+G16</f>
        <v>11584130</v>
      </c>
      <c r="H18" s="141">
        <f t="shared" si="3"/>
        <v>225327475</v>
      </c>
      <c r="I18" s="141">
        <f>I10+I12+I14+I16</f>
        <v>233950990</v>
      </c>
      <c r="J18" s="141">
        <f t="shared" si="3"/>
        <v>235114586</v>
      </c>
      <c r="K18" s="141">
        <f t="shared" si="3"/>
        <v>149346158</v>
      </c>
      <c r="L18" s="141">
        <f>'4. (2)'!O18-4!F18-4!O18-I18</f>
        <v>153641082</v>
      </c>
      <c r="M18" s="141">
        <f>'4. (2)'!P18-4!G18-4!P18-J18</f>
        <v>153230802</v>
      </c>
      <c r="N18" s="141">
        <f>N10+N12+N14+N16</f>
        <v>0</v>
      </c>
      <c r="O18" s="141">
        <f>O10+O12+O14+O16</f>
        <v>505362</v>
      </c>
      <c r="P18" s="141">
        <f>P10+P12+P14+P16</f>
        <v>505362</v>
      </c>
      <c r="Q18" s="141">
        <f t="shared" si="0"/>
        <v>384941633</v>
      </c>
      <c r="R18" s="141">
        <f t="shared" si="2"/>
        <v>397860072</v>
      </c>
      <c r="S18" s="171">
        <f>G18+J18+P18+M18</f>
        <v>400434880</v>
      </c>
    </row>
    <row r="19" ht="13.5" thickTop="1"/>
  </sheetData>
  <sheetProtection/>
  <mergeCells count="21">
    <mergeCell ref="B18:D18"/>
    <mergeCell ref="B13:D13"/>
    <mergeCell ref="B15:D15"/>
    <mergeCell ref="B17:D17"/>
    <mergeCell ref="B14:D14"/>
    <mergeCell ref="B16:D16"/>
    <mergeCell ref="B12:D12"/>
    <mergeCell ref="D3:Q3"/>
    <mergeCell ref="B11:D11"/>
    <mergeCell ref="B8:D8"/>
    <mergeCell ref="B10:D10"/>
    <mergeCell ref="Q6:S7"/>
    <mergeCell ref="E5:S5"/>
    <mergeCell ref="N6:P7"/>
    <mergeCell ref="K6:M7"/>
    <mergeCell ref="A5:A7"/>
    <mergeCell ref="B5:D7"/>
    <mergeCell ref="E6:G7"/>
    <mergeCell ref="H6:J7"/>
    <mergeCell ref="B9:D9"/>
    <mergeCell ref="D2:Q2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421875" style="0" customWidth="1"/>
    <col min="5" max="14" width="15.140625" style="0" customWidth="1"/>
    <col min="15" max="16" width="15.8515625" style="0" customWidth="1"/>
    <col min="17" max="19" width="12.00390625" style="0" customWidth="1"/>
  </cols>
  <sheetData>
    <row r="2" spans="3:23" ht="16.5" customHeight="1">
      <c r="C2" s="259" t="s">
        <v>311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5"/>
      <c r="P2" s="5"/>
      <c r="Q2" s="5"/>
      <c r="R2" s="5"/>
      <c r="S2" s="5"/>
      <c r="T2" s="5"/>
      <c r="U2" s="5"/>
      <c r="V2" s="5"/>
      <c r="W2" s="5"/>
    </row>
    <row r="3" spans="3:23" ht="16.5" customHeight="1">
      <c r="C3" s="150"/>
      <c r="D3" s="273" t="s">
        <v>196</v>
      </c>
      <c r="E3" s="273"/>
      <c r="F3" s="273"/>
      <c r="G3" s="273"/>
      <c r="H3" s="273"/>
      <c r="I3" s="273"/>
      <c r="J3" s="273"/>
      <c r="K3" s="273"/>
      <c r="L3" s="273"/>
      <c r="M3" s="68"/>
      <c r="N3" s="150"/>
      <c r="O3" s="150"/>
      <c r="P3" s="150"/>
      <c r="Q3" s="150"/>
      <c r="R3" s="150"/>
      <c r="S3" s="150"/>
      <c r="T3" s="150"/>
      <c r="U3" s="150"/>
      <c r="V3" s="150"/>
      <c r="W3" s="150"/>
    </row>
    <row r="4" spans="1:19" ht="17.25" thickBot="1">
      <c r="A4" s="34"/>
      <c r="B4" s="34"/>
      <c r="C4" s="34"/>
      <c r="D4" s="34"/>
      <c r="Q4" s="307" t="s">
        <v>197</v>
      </c>
      <c r="R4" s="307"/>
      <c r="S4" s="198"/>
    </row>
    <row r="5" spans="1:19" ht="16.5" customHeight="1" thickTop="1">
      <c r="A5" s="277" t="s">
        <v>61</v>
      </c>
      <c r="B5" s="279" t="s">
        <v>62</v>
      </c>
      <c r="C5" s="279"/>
      <c r="D5" s="279"/>
      <c r="E5" s="302" t="s">
        <v>24</v>
      </c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6"/>
      <c r="Q5" s="308" t="s">
        <v>63</v>
      </c>
      <c r="R5" s="309"/>
      <c r="S5" s="310"/>
    </row>
    <row r="6" spans="1:19" ht="15.75" customHeight="1">
      <c r="A6" s="278"/>
      <c r="B6" s="280"/>
      <c r="C6" s="280"/>
      <c r="D6" s="280"/>
      <c r="E6" s="281" t="s">
        <v>66</v>
      </c>
      <c r="F6" s="282"/>
      <c r="G6" s="283"/>
      <c r="H6" s="281" t="s">
        <v>67</v>
      </c>
      <c r="I6" s="282"/>
      <c r="J6" s="283"/>
      <c r="K6" s="281" t="s">
        <v>68</v>
      </c>
      <c r="L6" s="282"/>
      <c r="M6" s="283"/>
      <c r="N6" s="317" t="s">
        <v>65</v>
      </c>
      <c r="O6" s="318"/>
      <c r="P6" s="319"/>
      <c r="Q6" s="311"/>
      <c r="R6" s="312"/>
      <c r="S6" s="313"/>
    </row>
    <row r="7" spans="1:19" ht="35.25" customHeight="1">
      <c r="A7" s="278"/>
      <c r="B7" s="280"/>
      <c r="C7" s="280"/>
      <c r="D7" s="280"/>
      <c r="E7" s="284"/>
      <c r="F7" s="285"/>
      <c r="G7" s="286"/>
      <c r="H7" s="284"/>
      <c r="I7" s="285"/>
      <c r="J7" s="286"/>
      <c r="K7" s="284"/>
      <c r="L7" s="285"/>
      <c r="M7" s="286"/>
      <c r="N7" s="320"/>
      <c r="O7" s="321"/>
      <c r="P7" s="322"/>
      <c r="Q7" s="314"/>
      <c r="R7" s="315"/>
      <c r="S7" s="316"/>
    </row>
    <row r="8" spans="1:19" ht="31.5">
      <c r="A8" s="70"/>
      <c r="B8" s="280"/>
      <c r="C8" s="280"/>
      <c r="D8" s="280"/>
      <c r="E8" s="27" t="s">
        <v>181</v>
      </c>
      <c r="F8" s="27" t="s">
        <v>276</v>
      </c>
      <c r="G8" s="27" t="s">
        <v>292</v>
      </c>
      <c r="H8" s="27" t="s">
        <v>181</v>
      </c>
      <c r="I8" s="27" t="s">
        <v>276</v>
      </c>
      <c r="J8" s="27" t="s">
        <v>292</v>
      </c>
      <c r="K8" s="27" t="s">
        <v>181</v>
      </c>
      <c r="L8" s="27" t="s">
        <v>276</v>
      </c>
      <c r="M8" s="27" t="s">
        <v>292</v>
      </c>
      <c r="N8" s="118" t="s">
        <v>181</v>
      </c>
      <c r="O8" s="118" t="s">
        <v>260</v>
      </c>
      <c r="P8" s="118" t="s">
        <v>286</v>
      </c>
      <c r="Q8" s="27" t="s">
        <v>181</v>
      </c>
      <c r="R8" s="27" t="s">
        <v>276</v>
      </c>
      <c r="S8" s="28" t="s">
        <v>293</v>
      </c>
    </row>
    <row r="9" spans="1:19" ht="15.75">
      <c r="A9" s="95" t="s">
        <v>2</v>
      </c>
      <c r="B9" s="293" t="s">
        <v>3</v>
      </c>
      <c r="C9" s="293"/>
      <c r="D9" s="293"/>
      <c r="E9" s="29" t="s">
        <v>4</v>
      </c>
      <c r="F9" s="29" t="s">
        <v>1</v>
      </c>
      <c r="G9" s="29" t="s">
        <v>7</v>
      </c>
      <c r="H9" s="29" t="s">
        <v>27</v>
      </c>
      <c r="I9" s="29" t="s">
        <v>28</v>
      </c>
      <c r="J9" s="29" t="s">
        <v>29</v>
      </c>
      <c r="K9" s="29" t="s">
        <v>30</v>
      </c>
      <c r="L9" s="29" t="s">
        <v>31</v>
      </c>
      <c r="M9" s="29" t="s">
        <v>32</v>
      </c>
      <c r="N9" s="120" t="s">
        <v>33</v>
      </c>
      <c r="O9" s="120" t="s">
        <v>34</v>
      </c>
      <c r="P9" s="120" t="s">
        <v>35</v>
      </c>
      <c r="Q9" s="29" t="s">
        <v>36</v>
      </c>
      <c r="R9" s="29" t="s">
        <v>37</v>
      </c>
      <c r="S9" s="30" t="s">
        <v>38</v>
      </c>
    </row>
    <row r="10" spans="1:19" ht="36.75" customHeight="1">
      <c r="A10" s="100" t="s">
        <v>70</v>
      </c>
      <c r="B10" s="294" t="s">
        <v>71</v>
      </c>
      <c r="C10" s="294"/>
      <c r="D10" s="294"/>
      <c r="E10" s="57">
        <v>103092805</v>
      </c>
      <c r="F10" s="57">
        <v>103372733</v>
      </c>
      <c r="G10" s="57">
        <v>103529961</v>
      </c>
      <c r="H10" s="57">
        <v>23043693</v>
      </c>
      <c r="I10" s="57">
        <v>23171278</v>
      </c>
      <c r="J10" s="57">
        <v>23213729</v>
      </c>
      <c r="K10" s="57">
        <v>12474000</v>
      </c>
      <c r="L10" s="57">
        <v>12474000</v>
      </c>
      <c r="M10" s="57">
        <v>13503130</v>
      </c>
      <c r="N10" s="122">
        <f aca="true" t="shared" si="0" ref="N10:P17">K10+H10+E10</f>
        <v>138610498</v>
      </c>
      <c r="O10" s="122">
        <f t="shared" si="0"/>
        <v>139018011</v>
      </c>
      <c r="P10" s="122">
        <f t="shared" si="0"/>
        <v>140246820</v>
      </c>
      <c r="Q10" s="151">
        <v>25</v>
      </c>
      <c r="R10" s="151">
        <v>25</v>
      </c>
      <c r="S10" s="58">
        <v>25</v>
      </c>
    </row>
    <row r="11" spans="1:19" ht="36.75" customHeight="1">
      <c r="A11" s="101"/>
      <c r="B11" s="295" t="s">
        <v>57</v>
      </c>
      <c r="C11" s="295"/>
      <c r="D11" s="295"/>
      <c r="E11" s="31">
        <v>103092805</v>
      </c>
      <c r="F11" s="31">
        <v>103372733</v>
      </c>
      <c r="G11" s="31">
        <v>103529961</v>
      </c>
      <c r="H11" s="31">
        <v>23043693</v>
      </c>
      <c r="I11" s="31">
        <v>23171278</v>
      </c>
      <c r="J11" s="31">
        <v>23213729</v>
      </c>
      <c r="K11" s="31">
        <v>12474000</v>
      </c>
      <c r="L11" s="31">
        <v>12474000</v>
      </c>
      <c r="M11" s="31">
        <v>13503130</v>
      </c>
      <c r="N11" s="123">
        <f t="shared" si="0"/>
        <v>138610498</v>
      </c>
      <c r="O11" s="123">
        <f t="shared" si="0"/>
        <v>139018011</v>
      </c>
      <c r="P11" s="123">
        <f t="shared" si="0"/>
        <v>140246820</v>
      </c>
      <c r="Q11" s="152">
        <v>25</v>
      </c>
      <c r="R11" s="152">
        <v>25</v>
      </c>
      <c r="S11" s="59">
        <v>25</v>
      </c>
    </row>
    <row r="12" spans="1:19" ht="36.75" customHeight="1">
      <c r="A12" s="100" t="s">
        <v>100</v>
      </c>
      <c r="B12" s="294" t="s">
        <v>72</v>
      </c>
      <c r="C12" s="294"/>
      <c r="D12" s="294"/>
      <c r="E12" s="57">
        <v>118511260</v>
      </c>
      <c r="F12" s="57">
        <v>120906844</v>
      </c>
      <c r="G12" s="57">
        <v>119204694</v>
      </c>
      <c r="H12" s="57">
        <v>28287779</v>
      </c>
      <c r="I12" s="57">
        <v>28814809</v>
      </c>
      <c r="J12" s="57">
        <v>28814809</v>
      </c>
      <c r="K12" s="57">
        <v>39411000</v>
      </c>
      <c r="L12" s="57">
        <v>40856000</v>
      </c>
      <c r="M12" s="57">
        <v>42650850</v>
      </c>
      <c r="N12" s="122">
        <f t="shared" si="0"/>
        <v>186210039</v>
      </c>
      <c r="O12" s="122">
        <f t="shared" si="0"/>
        <v>190577653</v>
      </c>
      <c r="P12" s="122">
        <f t="shared" si="0"/>
        <v>190670353</v>
      </c>
      <c r="Q12" s="151">
        <v>37</v>
      </c>
      <c r="R12" s="151">
        <v>37</v>
      </c>
      <c r="S12" s="58">
        <v>37</v>
      </c>
    </row>
    <row r="13" spans="1:19" ht="36.75" customHeight="1">
      <c r="A13" s="101"/>
      <c r="B13" s="295" t="s">
        <v>78</v>
      </c>
      <c r="C13" s="295"/>
      <c r="D13" s="295"/>
      <c r="E13" s="31">
        <v>118511260</v>
      </c>
      <c r="F13" s="31">
        <v>120906844</v>
      </c>
      <c r="G13" s="31">
        <v>119204694</v>
      </c>
      <c r="H13" s="31">
        <v>28287779</v>
      </c>
      <c r="I13" s="31">
        <v>28814809</v>
      </c>
      <c r="J13" s="31">
        <v>28814809</v>
      </c>
      <c r="K13" s="31">
        <v>39411000</v>
      </c>
      <c r="L13" s="31">
        <v>40856000</v>
      </c>
      <c r="M13" s="31">
        <v>42850850</v>
      </c>
      <c r="N13" s="123">
        <f t="shared" si="0"/>
        <v>186210039</v>
      </c>
      <c r="O13" s="123">
        <f t="shared" si="0"/>
        <v>190577653</v>
      </c>
      <c r="P13" s="123">
        <f t="shared" si="0"/>
        <v>190870353</v>
      </c>
      <c r="Q13" s="152">
        <v>37</v>
      </c>
      <c r="R13" s="152">
        <v>37</v>
      </c>
      <c r="S13" s="59">
        <v>37</v>
      </c>
    </row>
    <row r="14" spans="1:19" ht="36.75" customHeight="1">
      <c r="A14" s="100" t="s">
        <v>73</v>
      </c>
      <c r="B14" s="294" t="s">
        <v>74</v>
      </c>
      <c r="C14" s="294"/>
      <c r="D14" s="294"/>
      <c r="E14" s="57">
        <v>22229416</v>
      </c>
      <c r="F14" s="57">
        <v>24715202</v>
      </c>
      <c r="G14" s="57">
        <v>24487359</v>
      </c>
      <c r="H14" s="57">
        <v>5058955</v>
      </c>
      <c r="I14" s="57">
        <v>5605829</v>
      </c>
      <c r="J14" s="57">
        <v>6119780</v>
      </c>
      <c r="K14" s="57">
        <v>13368000</v>
      </c>
      <c r="L14" s="57">
        <v>15140730</v>
      </c>
      <c r="M14" s="57">
        <v>15140730</v>
      </c>
      <c r="N14" s="122">
        <f t="shared" si="0"/>
        <v>40656371</v>
      </c>
      <c r="O14" s="122">
        <f t="shared" si="0"/>
        <v>45461761</v>
      </c>
      <c r="P14" s="122">
        <f t="shared" si="0"/>
        <v>45747869</v>
      </c>
      <c r="Q14" s="151">
        <v>9.5</v>
      </c>
      <c r="R14" s="151">
        <v>9.5</v>
      </c>
      <c r="S14" s="58">
        <v>9.5</v>
      </c>
    </row>
    <row r="15" spans="1:19" ht="36.75" customHeight="1">
      <c r="A15" s="101"/>
      <c r="B15" s="295" t="s">
        <v>78</v>
      </c>
      <c r="C15" s="295"/>
      <c r="D15" s="295"/>
      <c r="E15" s="31">
        <v>22229416</v>
      </c>
      <c r="F15" s="31">
        <v>24715202</v>
      </c>
      <c r="G15" s="31">
        <v>24487359</v>
      </c>
      <c r="H15" s="31">
        <v>5058955</v>
      </c>
      <c r="I15" s="31">
        <v>5605829</v>
      </c>
      <c r="J15" s="31">
        <v>6119780</v>
      </c>
      <c r="K15" s="31">
        <v>13368000</v>
      </c>
      <c r="L15" s="31">
        <v>15140730</v>
      </c>
      <c r="M15" s="31">
        <v>15140730</v>
      </c>
      <c r="N15" s="123">
        <f t="shared" si="0"/>
        <v>40656371</v>
      </c>
      <c r="O15" s="123">
        <f t="shared" si="0"/>
        <v>45461761</v>
      </c>
      <c r="P15" s="123">
        <f t="shared" si="0"/>
        <v>45747869</v>
      </c>
      <c r="Q15" s="152">
        <v>9.5</v>
      </c>
      <c r="R15" s="152">
        <v>9.5</v>
      </c>
      <c r="S15" s="59">
        <v>9.5</v>
      </c>
    </row>
    <row r="16" spans="1:19" ht="36.75" customHeight="1">
      <c r="A16" s="100" t="s">
        <v>79</v>
      </c>
      <c r="B16" s="294" t="s">
        <v>76</v>
      </c>
      <c r="C16" s="294"/>
      <c r="D16" s="294"/>
      <c r="E16" s="57">
        <v>8849600</v>
      </c>
      <c r="F16" s="57">
        <v>9508200</v>
      </c>
      <c r="G16" s="57">
        <v>9899390</v>
      </c>
      <c r="H16" s="57">
        <v>2048125</v>
      </c>
      <c r="I16" s="57">
        <v>2193017</v>
      </c>
      <c r="J16" s="57">
        <v>2263656</v>
      </c>
      <c r="K16" s="57">
        <v>8567000</v>
      </c>
      <c r="L16" s="57">
        <v>11606792</v>
      </c>
      <c r="M16" s="57">
        <v>11606792</v>
      </c>
      <c r="N16" s="122">
        <f t="shared" si="0"/>
        <v>19464725</v>
      </c>
      <c r="O16" s="122">
        <f t="shared" si="0"/>
        <v>23308009</v>
      </c>
      <c r="P16" s="122">
        <f t="shared" si="0"/>
        <v>23769838</v>
      </c>
      <c r="Q16" s="151">
        <v>3</v>
      </c>
      <c r="R16" s="151">
        <v>3</v>
      </c>
      <c r="S16" s="58">
        <v>3</v>
      </c>
    </row>
    <row r="17" spans="1:19" ht="36.75" customHeight="1">
      <c r="A17" s="101"/>
      <c r="B17" s="295" t="s">
        <v>78</v>
      </c>
      <c r="C17" s="295"/>
      <c r="D17" s="295"/>
      <c r="E17" s="31">
        <v>8849600</v>
      </c>
      <c r="F17" s="31">
        <v>9508200</v>
      </c>
      <c r="G17" s="31">
        <v>9899390</v>
      </c>
      <c r="H17" s="31">
        <v>2048125</v>
      </c>
      <c r="I17" s="31">
        <v>2193017</v>
      </c>
      <c r="J17" s="31">
        <v>2263656</v>
      </c>
      <c r="K17" s="31">
        <v>8567000</v>
      </c>
      <c r="L17" s="31">
        <v>11606792</v>
      </c>
      <c r="M17" s="31">
        <v>11606792</v>
      </c>
      <c r="N17" s="123">
        <f t="shared" si="0"/>
        <v>19464725</v>
      </c>
      <c r="O17" s="123">
        <f t="shared" si="0"/>
        <v>23308009</v>
      </c>
      <c r="P17" s="123">
        <f t="shared" si="0"/>
        <v>23769838</v>
      </c>
      <c r="Q17" s="152">
        <v>3</v>
      </c>
      <c r="R17" s="152">
        <v>3</v>
      </c>
      <c r="S17" s="59">
        <v>3</v>
      </c>
    </row>
    <row r="18" spans="1:19" ht="36.75" customHeight="1" thickBot="1">
      <c r="A18" s="102" t="s">
        <v>75</v>
      </c>
      <c r="B18" s="305" t="s">
        <v>60</v>
      </c>
      <c r="C18" s="305"/>
      <c r="D18" s="305"/>
      <c r="E18" s="124">
        <f aca="true" t="shared" si="1" ref="E18:R18">E10+E12+E14+E16</f>
        <v>252683081</v>
      </c>
      <c r="F18" s="124">
        <f>F10+F12+F14+F16</f>
        <v>258502979</v>
      </c>
      <c r="G18" s="124">
        <f t="shared" si="1"/>
        <v>257121404</v>
      </c>
      <c r="H18" s="124">
        <f t="shared" si="1"/>
        <v>58438552</v>
      </c>
      <c r="I18" s="124">
        <f>I10+I12+I14+I16</f>
        <v>59784933</v>
      </c>
      <c r="J18" s="124">
        <f t="shared" si="1"/>
        <v>60411974</v>
      </c>
      <c r="K18" s="124">
        <f t="shared" si="1"/>
        <v>73820000</v>
      </c>
      <c r="L18" s="124">
        <f>L10+L12+L14+L16</f>
        <v>80077522</v>
      </c>
      <c r="M18" s="124">
        <f>M10+M12+M14+M16</f>
        <v>82901502</v>
      </c>
      <c r="N18" s="124">
        <f t="shared" si="1"/>
        <v>384941633</v>
      </c>
      <c r="O18" s="124">
        <f t="shared" si="1"/>
        <v>398365434</v>
      </c>
      <c r="P18" s="124">
        <f>P10+P12+P14+P16</f>
        <v>400434880</v>
      </c>
      <c r="Q18" s="126">
        <f t="shared" si="1"/>
        <v>74.5</v>
      </c>
      <c r="R18" s="126">
        <f t="shared" si="1"/>
        <v>74.5</v>
      </c>
      <c r="S18" s="127">
        <f>S10+S12+S14+S16</f>
        <v>74.5</v>
      </c>
    </row>
    <row r="19" ht="13.5" thickTop="1"/>
  </sheetData>
  <sheetProtection/>
  <mergeCells count="22">
    <mergeCell ref="Q4:R4"/>
    <mergeCell ref="A5:A7"/>
    <mergeCell ref="B5:D7"/>
    <mergeCell ref="Q5:S7"/>
    <mergeCell ref="N6:P7"/>
    <mergeCell ref="B9:D9"/>
    <mergeCell ref="B10:D10"/>
    <mergeCell ref="B11:D11"/>
    <mergeCell ref="B17:D17"/>
    <mergeCell ref="B18:D18"/>
    <mergeCell ref="B12:D12"/>
    <mergeCell ref="B13:D13"/>
    <mergeCell ref="B14:D14"/>
    <mergeCell ref="B15:D15"/>
    <mergeCell ref="B16:D16"/>
    <mergeCell ref="C2:N2"/>
    <mergeCell ref="D3:L3"/>
    <mergeCell ref="B8:D8"/>
    <mergeCell ref="E5:P5"/>
    <mergeCell ref="E6:G7"/>
    <mergeCell ref="H6:J7"/>
    <mergeCell ref="K6:M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R36"/>
  <sheetViews>
    <sheetView zoomScalePageLayoutView="0" workbookViewId="0" topLeftCell="A1">
      <selection activeCell="I30" sqref="I30"/>
    </sheetView>
  </sheetViews>
  <sheetFormatPr defaultColWidth="9.140625" defaultRowHeight="12.75"/>
  <cols>
    <col min="3" max="3" width="6.57421875" style="0" customWidth="1"/>
    <col min="7" max="7" width="28.8515625" style="0" customWidth="1"/>
    <col min="8" max="10" width="16.28125" style="0" customWidth="1"/>
    <col min="11" max="11" width="5.140625" style="0" customWidth="1"/>
    <col min="15" max="15" width="22.57421875" style="0" customWidth="1"/>
    <col min="16" max="18" width="15.8515625" style="0" customWidth="1"/>
  </cols>
  <sheetData>
    <row r="3" spans="3:18" ht="16.5">
      <c r="C3" s="259" t="s">
        <v>312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67"/>
      <c r="R3" s="67"/>
    </row>
    <row r="4" spans="3:18" ht="16.5">
      <c r="C4" s="343" t="s">
        <v>210</v>
      </c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69"/>
      <c r="R4" s="69"/>
    </row>
    <row r="5" spans="3:18" ht="12.75">
      <c r="C5" s="32"/>
      <c r="D5" s="32"/>
      <c r="E5" s="32"/>
      <c r="F5" s="32"/>
      <c r="G5" s="32"/>
      <c r="H5" s="32"/>
      <c r="I5" s="32"/>
      <c r="J5" s="32"/>
      <c r="K5" s="33"/>
      <c r="L5" s="34"/>
      <c r="M5" s="34"/>
      <c r="N5" s="34"/>
      <c r="O5" s="34"/>
      <c r="P5" s="34"/>
      <c r="Q5" s="34"/>
      <c r="R5" s="34"/>
    </row>
    <row r="6" spans="4:18" ht="12.75">
      <c r="D6" s="32"/>
      <c r="E6" s="32"/>
      <c r="F6" s="32"/>
      <c r="G6" s="32"/>
      <c r="H6" s="32"/>
      <c r="I6" s="32"/>
      <c r="J6" s="32"/>
      <c r="K6" s="34"/>
      <c r="L6" s="34"/>
      <c r="M6" s="34"/>
      <c r="N6" s="34"/>
      <c r="O6" s="34"/>
      <c r="P6" s="34"/>
      <c r="Q6" s="34"/>
      <c r="R6" s="34"/>
    </row>
    <row r="7" spans="5:18" ht="12.75">
      <c r="E7" s="32"/>
      <c r="F7" s="32"/>
      <c r="G7" s="32"/>
      <c r="H7" s="32"/>
      <c r="I7" s="32"/>
      <c r="J7" s="32"/>
      <c r="K7" s="34"/>
      <c r="L7" s="34"/>
      <c r="M7" s="34"/>
      <c r="N7" s="34"/>
      <c r="O7" s="34"/>
      <c r="P7" s="34"/>
      <c r="Q7" s="34"/>
      <c r="R7" s="34"/>
    </row>
    <row r="8" spans="3:17" ht="16.5" thickBot="1">
      <c r="C8" s="35"/>
      <c r="D8" s="35"/>
      <c r="E8" s="35"/>
      <c r="F8" s="35"/>
      <c r="G8" s="35"/>
      <c r="H8" s="35"/>
      <c r="I8" s="35"/>
      <c r="J8" s="35"/>
      <c r="K8" s="34"/>
      <c r="L8" s="34"/>
      <c r="M8" s="34"/>
      <c r="N8" s="34"/>
      <c r="O8" s="346" t="s">
        <v>195</v>
      </c>
      <c r="P8" s="346"/>
      <c r="Q8" s="346"/>
    </row>
    <row r="9" spans="3:18" ht="13.5" customHeight="1" thickTop="1">
      <c r="C9" s="332" t="s">
        <v>82</v>
      </c>
      <c r="D9" s="341" t="s">
        <v>6</v>
      </c>
      <c r="E9" s="341"/>
      <c r="F9" s="341"/>
      <c r="G9" s="341"/>
      <c r="H9" s="344" t="s">
        <v>181</v>
      </c>
      <c r="I9" s="344" t="s">
        <v>277</v>
      </c>
      <c r="J9" s="344" t="s">
        <v>294</v>
      </c>
      <c r="K9" s="344" t="s">
        <v>82</v>
      </c>
      <c r="L9" s="341" t="s">
        <v>6</v>
      </c>
      <c r="M9" s="341"/>
      <c r="N9" s="341"/>
      <c r="O9" s="341"/>
      <c r="P9" s="344" t="s">
        <v>181</v>
      </c>
      <c r="Q9" s="344" t="s">
        <v>277</v>
      </c>
      <c r="R9" s="348" t="s">
        <v>294</v>
      </c>
    </row>
    <row r="10" spans="3:18" ht="31.5" customHeight="1">
      <c r="C10" s="333"/>
      <c r="D10" s="342"/>
      <c r="E10" s="342"/>
      <c r="F10" s="342"/>
      <c r="G10" s="342"/>
      <c r="H10" s="345"/>
      <c r="I10" s="345"/>
      <c r="J10" s="345"/>
      <c r="K10" s="345"/>
      <c r="L10" s="342"/>
      <c r="M10" s="342"/>
      <c r="N10" s="342"/>
      <c r="O10" s="342"/>
      <c r="P10" s="345"/>
      <c r="Q10" s="345"/>
      <c r="R10" s="349"/>
    </row>
    <row r="11" spans="3:18" ht="15.75">
      <c r="C11" s="36"/>
      <c r="D11" s="340" t="s">
        <v>83</v>
      </c>
      <c r="E11" s="340"/>
      <c r="F11" s="340"/>
      <c r="G11" s="340"/>
      <c r="H11" s="37"/>
      <c r="I11" s="37"/>
      <c r="J11" s="37"/>
      <c r="K11" s="38"/>
      <c r="L11" s="340" t="s">
        <v>84</v>
      </c>
      <c r="M11" s="340"/>
      <c r="N11" s="340"/>
      <c r="O11" s="340"/>
      <c r="P11" s="38"/>
      <c r="Q11" s="38"/>
      <c r="R11" s="217"/>
    </row>
    <row r="12" spans="3:18" ht="21.75" customHeight="1">
      <c r="C12" s="60" t="s">
        <v>101</v>
      </c>
      <c r="D12" s="331" t="s">
        <v>88</v>
      </c>
      <c r="E12" s="331"/>
      <c r="F12" s="331"/>
      <c r="G12" s="331"/>
      <c r="H12" s="40">
        <v>109941761</v>
      </c>
      <c r="I12" s="40">
        <v>148944726</v>
      </c>
      <c r="J12" s="40">
        <v>151277994</v>
      </c>
      <c r="K12" s="40" t="s">
        <v>114</v>
      </c>
      <c r="L12" s="331" t="s">
        <v>90</v>
      </c>
      <c r="M12" s="331"/>
      <c r="N12" s="331"/>
      <c r="O12" s="331"/>
      <c r="P12" s="40">
        <v>26918000</v>
      </c>
      <c r="Q12" s="40">
        <v>35779016</v>
      </c>
      <c r="R12" s="218">
        <v>37475179</v>
      </c>
    </row>
    <row r="13" spans="3:18" ht="21.75" customHeight="1">
      <c r="C13" s="60" t="s">
        <v>2</v>
      </c>
      <c r="D13" s="338" t="s">
        <v>125</v>
      </c>
      <c r="E13" s="338"/>
      <c r="F13" s="338"/>
      <c r="G13" s="338"/>
      <c r="H13" s="97">
        <v>21900000</v>
      </c>
      <c r="I13" s="97">
        <v>28213435</v>
      </c>
      <c r="J13" s="97">
        <v>28213435</v>
      </c>
      <c r="K13" s="40" t="s">
        <v>115</v>
      </c>
      <c r="L13" s="339" t="s">
        <v>126</v>
      </c>
      <c r="M13" s="339"/>
      <c r="N13" s="339"/>
      <c r="O13" s="339"/>
      <c r="P13" s="40">
        <v>5669552</v>
      </c>
      <c r="Q13" s="40">
        <v>6226706</v>
      </c>
      <c r="R13" s="218">
        <v>6877034</v>
      </c>
    </row>
    <row r="14" spans="3:18" s="142" customFormat="1" ht="21.75" customHeight="1">
      <c r="C14" s="60" t="s">
        <v>102</v>
      </c>
      <c r="D14" s="331" t="s">
        <v>135</v>
      </c>
      <c r="E14" s="331"/>
      <c r="F14" s="331"/>
      <c r="G14" s="331"/>
      <c r="H14" s="40">
        <v>0</v>
      </c>
      <c r="I14" s="40">
        <v>273392463</v>
      </c>
      <c r="J14" s="40">
        <v>276542463</v>
      </c>
      <c r="K14" s="40" t="s">
        <v>115</v>
      </c>
      <c r="L14" s="339" t="s">
        <v>91</v>
      </c>
      <c r="M14" s="339"/>
      <c r="N14" s="339"/>
      <c r="O14" s="339"/>
      <c r="P14" s="40">
        <v>218955000</v>
      </c>
      <c r="Q14" s="40">
        <v>223154486</v>
      </c>
      <c r="R14" s="218">
        <v>260444140</v>
      </c>
    </row>
    <row r="15" spans="3:18" s="142" customFormat="1" ht="21.75" customHeight="1">
      <c r="C15" s="60" t="s">
        <v>103</v>
      </c>
      <c r="D15" s="331" t="s">
        <v>85</v>
      </c>
      <c r="E15" s="331"/>
      <c r="F15" s="331"/>
      <c r="G15" s="331"/>
      <c r="H15" s="40">
        <v>244093400</v>
      </c>
      <c r="I15" s="40">
        <v>244143400</v>
      </c>
      <c r="J15" s="40">
        <v>244143400</v>
      </c>
      <c r="K15" s="40"/>
      <c r="L15" s="347" t="s">
        <v>178</v>
      </c>
      <c r="M15" s="347"/>
      <c r="N15" s="347"/>
      <c r="O15" s="347"/>
      <c r="P15" s="97">
        <v>5760000</v>
      </c>
      <c r="Q15" s="97">
        <v>5760000</v>
      </c>
      <c r="R15" s="219">
        <v>5760000</v>
      </c>
    </row>
    <row r="16" spans="3:18" s="142" customFormat="1" ht="21.75" customHeight="1">
      <c r="C16" s="60" t="s">
        <v>104</v>
      </c>
      <c r="D16" s="331" t="s">
        <v>86</v>
      </c>
      <c r="E16" s="331"/>
      <c r="F16" s="331"/>
      <c r="G16" s="331"/>
      <c r="H16" s="40">
        <v>23307000</v>
      </c>
      <c r="I16" s="40">
        <v>23307000</v>
      </c>
      <c r="J16" s="40">
        <v>62262883</v>
      </c>
      <c r="K16" s="40" t="s">
        <v>117</v>
      </c>
      <c r="L16" s="339" t="s">
        <v>8</v>
      </c>
      <c r="M16" s="339"/>
      <c r="N16" s="339"/>
      <c r="O16" s="339"/>
      <c r="P16" s="40">
        <v>7935000</v>
      </c>
      <c r="Q16" s="40">
        <v>7122000</v>
      </c>
      <c r="R16" s="218">
        <v>5271790</v>
      </c>
    </row>
    <row r="17" spans="3:18" ht="21.75" customHeight="1">
      <c r="C17" s="60" t="s">
        <v>105</v>
      </c>
      <c r="D17" s="117" t="s">
        <v>99</v>
      </c>
      <c r="E17" s="117"/>
      <c r="F17" s="117"/>
      <c r="G17" s="117"/>
      <c r="H17" s="40">
        <v>6926000</v>
      </c>
      <c r="I17" s="40">
        <v>14751000</v>
      </c>
      <c r="J17" s="40">
        <v>14079402</v>
      </c>
      <c r="K17" s="40" t="s">
        <v>118</v>
      </c>
      <c r="L17" s="325" t="s">
        <v>92</v>
      </c>
      <c r="M17" s="325"/>
      <c r="N17" s="325"/>
      <c r="O17" s="325"/>
      <c r="P17" s="40">
        <f>P18+P21+P23</f>
        <v>34533282</v>
      </c>
      <c r="Q17" s="40">
        <f>Q18+Q21+Q23</f>
        <v>43568219</v>
      </c>
      <c r="R17" s="218">
        <f>R18+R21+R23</f>
        <v>49990117</v>
      </c>
    </row>
    <row r="18" spans="3:18" ht="21.75" customHeight="1">
      <c r="C18" s="60" t="s">
        <v>106</v>
      </c>
      <c r="D18" s="117" t="s">
        <v>87</v>
      </c>
      <c r="E18" s="117"/>
      <c r="F18" s="117"/>
      <c r="G18" s="117"/>
      <c r="H18" s="40">
        <v>210000</v>
      </c>
      <c r="I18" s="40">
        <v>210000</v>
      </c>
      <c r="J18" s="40">
        <v>240000</v>
      </c>
      <c r="K18" s="40"/>
      <c r="L18" s="326" t="s">
        <v>96</v>
      </c>
      <c r="M18" s="326"/>
      <c r="N18" s="326"/>
      <c r="O18" s="326"/>
      <c r="P18" s="97">
        <v>23371282</v>
      </c>
      <c r="Q18" s="97">
        <f>Q19+Q20</f>
        <v>29706825</v>
      </c>
      <c r="R18" s="219">
        <f>R19+R20</f>
        <v>34218723</v>
      </c>
    </row>
    <row r="19" spans="3:18" ht="21.75" customHeight="1">
      <c r="C19" s="60" t="s">
        <v>107</v>
      </c>
      <c r="D19" s="117" t="s">
        <v>132</v>
      </c>
      <c r="E19" s="117"/>
      <c r="F19" s="117"/>
      <c r="G19" s="117"/>
      <c r="H19" s="40">
        <v>1000000</v>
      </c>
      <c r="I19" s="40">
        <v>4698800</v>
      </c>
      <c r="J19" s="40">
        <v>4698800</v>
      </c>
      <c r="K19" s="40"/>
      <c r="L19" s="326" t="s">
        <v>97</v>
      </c>
      <c r="M19" s="326"/>
      <c r="N19" s="326"/>
      <c r="O19" s="326"/>
      <c r="P19" s="97">
        <v>23371282</v>
      </c>
      <c r="Q19" s="97">
        <v>29684717</v>
      </c>
      <c r="R19" s="219">
        <v>34196615</v>
      </c>
    </row>
    <row r="20" spans="3:18" ht="21.75" customHeight="1">
      <c r="C20" s="61" t="s">
        <v>70</v>
      </c>
      <c r="D20" s="66" t="s">
        <v>127</v>
      </c>
      <c r="E20" s="66"/>
      <c r="F20" s="66"/>
      <c r="G20" s="66"/>
      <c r="H20" s="57">
        <f>H12+H16+H17+H18+H19+H15</f>
        <v>385478161</v>
      </c>
      <c r="I20" s="57">
        <f>I12+I16+I17+I18+I19+I15+I14</f>
        <v>709447389</v>
      </c>
      <c r="J20" s="57">
        <f>J12+J16+J17+J18+J19+J15+J14</f>
        <v>753244942</v>
      </c>
      <c r="K20" s="40"/>
      <c r="L20" s="326" t="s">
        <v>236</v>
      </c>
      <c r="M20" s="326"/>
      <c r="N20" s="326"/>
      <c r="O20" s="326"/>
      <c r="P20" s="97">
        <v>0</v>
      </c>
      <c r="Q20" s="97">
        <v>22108</v>
      </c>
      <c r="R20" s="219">
        <v>22108</v>
      </c>
    </row>
    <row r="21" spans="3:18" ht="21.75" customHeight="1">
      <c r="C21" s="60" t="s">
        <v>109</v>
      </c>
      <c r="D21" s="335" t="s">
        <v>89</v>
      </c>
      <c r="E21" s="336"/>
      <c r="F21" s="336"/>
      <c r="G21" s="337"/>
      <c r="H21" s="40">
        <v>101348062</v>
      </c>
      <c r="I21" s="40">
        <v>91417113</v>
      </c>
      <c r="J21" s="40">
        <v>91417113</v>
      </c>
      <c r="K21" s="40"/>
      <c r="L21" s="326" t="s">
        <v>98</v>
      </c>
      <c r="M21" s="326"/>
      <c r="N21" s="326"/>
      <c r="O21" s="326"/>
      <c r="P21" s="97">
        <v>7362000</v>
      </c>
      <c r="Q21" s="97">
        <v>10861394</v>
      </c>
      <c r="R21" s="219">
        <v>12771394</v>
      </c>
    </row>
    <row r="22" spans="3:18" ht="21.75" customHeight="1">
      <c r="C22" s="39"/>
      <c r="D22" s="338" t="s">
        <v>160</v>
      </c>
      <c r="E22" s="338"/>
      <c r="F22" s="338"/>
      <c r="G22" s="338"/>
      <c r="H22" s="97">
        <v>101348062</v>
      </c>
      <c r="I22" s="97">
        <v>91417113</v>
      </c>
      <c r="J22" s="97">
        <v>91417113</v>
      </c>
      <c r="K22" s="40"/>
      <c r="L22" s="326" t="s">
        <v>230</v>
      </c>
      <c r="M22" s="326"/>
      <c r="N22" s="326"/>
      <c r="O22" s="326"/>
      <c r="P22" s="97">
        <v>7362000</v>
      </c>
      <c r="Q22" s="97">
        <v>10861394</v>
      </c>
      <c r="R22" s="219">
        <v>12771394</v>
      </c>
    </row>
    <row r="23" spans="3:18" ht="21.75" customHeight="1">
      <c r="C23" s="39"/>
      <c r="D23" s="338"/>
      <c r="E23" s="338"/>
      <c r="F23" s="338"/>
      <c r="G23" s="338"/>
      <c r="H23" s="97"/>
      <c r="I23" s="97"/>
      <c r="J23" s="97"/>
      <c r="K23" s="40"/>
      <c r="L23" s="326" t="s">
        <v>0</v>
      </c>
      <c r="M23" s="326"/>
      <c r="N23" s="326"/>
      <c r="O23" s="326"/>
      <c r="P23" s="97">
        <v>3800000</v>
      </c>
      <c r="Q23" s="97">
        <v>3000000</v>
      </c>
      <c r="R23" s="219">
        <v>3000000</v>
      </c>
    </row>
    <row r="24" spans="3:18" ht="21.75" customHeight="1">
      <c r="C24" s="60"/>
      <c r="D24" s="331"/>
      <c r="E24" s="331"/>
      <c r="F24" s="331"/>
      <c r="G24" s="331"/>
      <c r="H24" s="40"/>
      <c r="I24" s="40"/>
      <c r="J24" s="40"/>
      <c r="K24" s="40" t="s">
        <v>119</v>
      </c>
      <c r="L24" s="143" t="s">
        <v>93</v>
      </c>
      <c r="M24" s="143"/>
      <c r="N24" s="143"/>
      <c r="O24" s="143"/>
      <c r="P24" s="40">
        <v>11281058</v>
      </c>
      <c r="Q24" s="40">
        <v>252664882</v>
      </c>
      <c r="R24" s="218">
        <v>254364882</v>
      </c>
    </row>
    <row r="25" spans="3:18" ht="21.75" customHeight="1">
      <c r="C25" s="39"/>
      <c r="D25" s="331"/>
      <c r="E25" s="331"/>
      <c r="F25" s="331"/>
      <c r="G25" s="331"/>
      <c r="H25" s="40"/>
      <c r="I25" s="40"/>
      <c r="J25" s="40"/>
      <c r="K25" s="40" t="s">
        <v>120</v>
      </c>
      <c r="L25" s="143" t="s">
        <v>94</v>
      </c>
      <c r="M25" s="143"/>
      <c r="N25" s="143"/>
      <c r="O25" s="143"/>
      <c r="P25" s="40">
        <v>22619459</v>
      </c>
      <c r="Q25" s="40">
        <v>63098832</v>
      </c>
      <c r="R25" s="218">
        <v>61398832</v>
      </c>
    </row>
    <row r="26" spans="3:18" ht="21.75" customHeight="1">
      <c r="C26" s="39"/>
      <c r="D26" s="331"/>
      <c r="E26" s="331"/>
      <c r="F26" s="331"/>
      <c r="G26" s="331"/>
      <c r="H26" s="40"/>
      <c r="I26" s="40"/>
      <c r="J26" s="40"/>
      <c r="K26" s="40" t="s">
        <v>121</v>
      </c>
      <c r="L26" s="143" t="s">
        <v>133</v>
      </c>
      <c r="M26" s="143"/>
      <c r="N26" s="143"/>
      <c r="O26" s="143"/>
      <c r="P26" s="40">
        <v>0</v>
      </c>
      <c r="Q26" s="40">
        <v>5090000</v>
      </c>
      <c r="R26" s="218">
        <v>5090000</v>
      </c>
    </row>
    <row r="27" spans="3:18" ht="21.75" customHeight="1">
      <c r="C27" s="39"/>
      <c r="D27" s="334"/>
      <c r="E27" s="334"/>
      <c r="F27" s="334"/>
      <c r="G27" s="334"/>
      <c r="H27" s="40"/>
      <c r="I27" s="40"/>
      <c r="J27" s="40"/>
      <c r="K27" s="62" t="s">
        <v>70</v>
      </c>
      <c r="L27" s="66" t="s">
        <v>129</v>
      </c>
      <c r="M27" s="66"/>
      <c r="N27" s="66"/>
      <c r="O27" s="66"/>
      <c r="P27" s="98">
        <f>P12+P13+P14+P16+P17+P24+P25</f>
        <v>327911351</v>
      </c>
      <c r="Q27" s="98">
        <f>Q12+Q13+Q14+Q16+Q17+Q24+Q25+Q26</f>
        <v>636704141</v>
      </c>
      <c r="R27" s="220">
        <f>R12+R13+R14+R16+R17+R24+R25+R26</f>
        <v>680911974</v>
      </c>
    </row>
    <row r="28" spans="3:18" ht="21.75" customHeight="1">
      <c r="C28" s="39"/>
      <c r="D28" s="331"/>
      <c r="E28" s="331"/>
      <c r="F28" s="331"/>
      <c r="G28" s="331"/>
      <c r="H28" s="40"/>
      <c r="I28" s="40"/>
      <c r="J28" s="40"/>
      <c r="K28" s="40" t="s">
        <v>122</v>
      </c>
      <c r="L28" s="329" t="s">
        <v>171</v>
      </c>
      <c r="M28" s="329"/>
      <c r="N28" s="329"/>
      <c r="O28" s="329"/>
      <c r="P28" s="57">
        <f>P29+P30</f>
        <v>158914872</v>
      </c>
      <c r="Q28" s="57">
        <f>Q29+Q30+Q31</f>
        <v>164160361</v>
      </c>
      <c r="R28" s="221">
        <f>R29+R30+R31</f>
        <v>163750081</v>
      </c>
    </row>
    <row r="29" spans="3:18" ht="21.75" customHeight="1">
      <c r="C29" s="39"/>
      <c r="D29" s="330"/>
      <c r="E29" s="330"/>
      <c r="F29" s="330"/>
      <c r="G29" s="330"/>
      <c r="H29" s="40"/>
      <c r="I29" s="40"/>
      <c r="J29" s="40"/>
      <c r="K29" s="40"/>
      <c r="L29" s="326" t="s">
        <v>172</v>
      </c>
      <c r="M29" s="326"/>
      <c r="N29" s="326"/>
      <c r="O29" s="326"/>
      <c r="P29" s="40">
        <f>4!K18</f>
        <v>149346158</v>
      </c>
      <c r="Q29" s="40">
        <f>4!L18</f>
        <v>153641082</v>
      </c>
      <c r="R29" s="218">
        <f>4!M18</f>
        <v>153230802</v>
      </c>
    </row>
    <row r="30" spans="3:18" ht="21.75" customHeight="1">
      <c r="C30" s="39"/>
      <c r="D30" s="330"/>
      <c r="E30" s="330"/>
      <c r="F30" s="330"/>
      <c r="G30" s="330"/>
      <c r="H30" s="40"/>
      <c r="I30" s="40"/>
      <c r="J30" s="40"/>
      <c r="K30" s="40"/>
      <c r="L30" s="326" t="s">
        <v>208</v>
      </c>
      <c r="M30" s="326"/>
      <c r="N30" s="326"/>
      <c r="O30" s="326"/>
      <c r="P30" s="40">
        <v>9568714</v>
      </c>
      <c r="Q30" s="40">
        <v>9568714</v>
      </c>
      <c r="R30" s="218">
        <v>9568714</v>
      </c>
    </row>
    <row r="31" spans="3:18" ht="21.75" customHeight="1">
      <c r="C31" s="39"/>
      <c r="D31" s="330"/>
      <c r="E31" s="330"/>
      <c r="F31" s="330"/>
      <c r="G31" s="330"/>
      <c r="H31" s="40"/>
      <c r="I31" s="40"/>
      <c r="J31" s="40"/>
      <c r="K31" s="40"/>
      <c r="L31" s="326" t="s">
        <v>278</v>
      </c>
      <c r="M31" s="326"/>
      <c r="N31" s="326"/>
      <c r="O31" s="326"/>
      <c r="P31" s="40">
        <v>0</v>
      </c>
      <c r="Q31" s="40">
        <v>950565</v>
      </c>
      <c r="R31" s="218">
        <v>950565</v>
      </c>
    </row>
    <row r="32" spans="3:18" ht="21.75" customHeight="1">
      <c r="C32" s="39"/>
      <c r="D32" s="330"/>
      <c r="E32" s="330"/>
      <c r="F32" s="330"/>
      <c r="G32" s="330"/>
      <c r="H32" s="40"/>
      <c r="I32" s="40"/>
      <c r="J32" s="40"/>
      <c r="K32" s="40"/>
      <c r="L32" s="326"/>
      <c r="M32" s="326"/>
      <c r="N32" s="326"/>
      <c r="O32" s="326"/>
      <c r="P32" s="40"/>
      <c r="Q32" s="40"/>
      <c r="R32" s="218"/>
    </row>
    <row r="33" spans="3:18" ht="16.5">
      <c r="C33" s="63"/>
      <c r="D33" s="99" t="s">
        <v>128</v>
      </c>
      <c r="E33" s="99"/>
      <c r="F33" s="99"/>
      <c r="G33" s="99"/>
      <c r="H33" s="64">
        <f>H20+H21</f>
        <v>486826223</v>
      </c>
      <c r="I33" s="64">
        <f>I20+I21</f>
        <v>800864502</v>
      </c>
      <c r="J33" s="64">
        <f>J20+J21</f>
        <v>844662055</v>
      </c>
      <c r="K33" s="65"/>
      <c r="L33" s="99" t="s">
        <v>130</v>
      </c>
      <c r="M33" s="99"/>
      <c r="N33" s="99"/>
      <c r="O33" s="99"/>
      <c r="P33" s="99">
        <f>P27+P28</f>
        <v>486826223</v>
      </c>
      <c r="Q33" s="99">
        <f>Q27+Q28</f>
        <v>800864502</v>
      </c>
      <c r="R33" s="258">
        <f>R27+R28</f>
        <v>844662055</v>
      </c>
    </row>
    <row r="34" spans="3:18" ht="16.5">
      <c r="C34" s="327" t="s">
        <v>192</v>
      </c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199">
        <v>9</v>
      </c>
    </row>
    <row r="35" spans="3:18" ht="16.5">
      <c r="C35" s="327" t="s">
        <v>176</v>
      </c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199">
        <v>2</v>
      </c>
    </row>
    <row r="36" spans="3:18" ht="17.25" thickBot="1">
      <c r="C36" s="323" t="s">
        <v>134</v>
      </c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200">
        <v>25</v>
      </c>
    </row>
    <row r="37" ht="13.5" thickTop="1"/>
  </sheetData>
  <sheetProtection/>
  <mergeCells count="52">
    <mergeCell ref="R9:R10"/>
    <mergeCell ref="L20:O20"/>
    <mergeCell ref="I9:I10"/>
    <mergeCell ref="D11:G11"/>
    <mergeCell ref="D12:G12"/>
    <mergeCell ref="D13:G13"/>
    <mergeCell ref="J9:J10"/>
    <mergeCell ref="D15:G15"/>
    <mergeCell ref="H9:H10"/>
    <mergeCell ref="D14:G14"/>
    <mergeCell ref="L16:O16"/>
    <mergeCell ref="P9:P10"/>
    <mergeCell ref="D23:G23"/>
    <mergeCell ref="O8:Q8"/>
    <mergeCell ref="Q9:Q10"/>
    <mergeCell ref="L12:O12"/>
    <mergeCell ref="L15:O15"/>
    <mergeCell ref="L18:O18"/>
    <mergeCell ref="D9:G10"/>
    <mergeCell ref="K9:K10"/>
    <mergeCell ref="L21:O21"/>
    <mergeCell ref="D21:G21"/>
    <mergeCell ref="D24:G24"/>
    <mergeCell ref="D22:G22"/>
    <mergeCell ref="C3:P3"/>
    <mergeCell ref="L13:O13"/>
    <mergeCell ref="L14:O14"/>
    <mergeCell ref="L11:O11"/>
    <mergeCell ref="L9:O10"/>
    <mergeCell ref="C4:P4"/>
    <mergeCell ref="L22:O22"/>
    <mergeCell ref="L23:O23"/>
    <mergeCell ref="L31:O31"/>
    <mergeCell ref="D27:G27"/>
    <mergeCell ref="D29:G29"/>
    <mergeCell ref="D26:G26"/>
    <mergeCell ref="D16:G16"/>
    <mergeCell ref="C9:C10"/>
    <mergeCell ref="D31:G31"/>
    <mergeCell ref="D30:G30"/>
    <mergeCell ref="D25:G25"/>
    <mergeCell ref="D28:G28"/>
    <mergeCell ref="C36:Q36"/>
    <mergeCell ref="L17:O17"/>
    <mergeCell ref="L19:O19"/>
    <mergeCell ref="L29:O29"/>
    <mergeCell ref="L30:O30"/>
    <mergeCell ref="C35:Q35"/>
    <mergeCell ref="L32:O32"/>
    <mergeCell ref="L28:O28"/>
    <mergeCell ref="C34:Q34"/>
    <mergeCell ref="D32:G32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workbookViewId="0" topLeftCell="A1">
      <selection activeCell="D1" sqref="D1"/>
    </sheetView>
  </sheetViews>
  <sheetFormatPr defaultColWidth="9.140625" defaultRowHeight="12.75"/>
  <cols>
    <col min="2" max="2" width="4.140625" style="0" customWidth="1"/>
    <col min="5" max="5" width="24.00390625" style="0" customWidth="1"/>
    <col min="6" max="7" width="14.8515625" style="0" customWidth="1"/>
    <col min="8" max="8" width="15.140625" style="0" customWidth="1"/>
  </cols>
  <sheetData>
    <row r="1" spans="4:17" ht="16.5">
      <c r="D1" s="5" t="s">
        <v>313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2:8" ht="16.5" customHeight="1">
      <c r="B2" s="377" t="s">
        <v>142</v>
      </c>
      <c r="C2" s="377"/>
      <c r="D2" s="377"/>
      <c r="E2" s="377"/>
      <c r="F2" s="377"/>
      <c r="G2" s="377"/>
      <c r="H2" s="377"/>
    </row>
    <row r="3" spans="2:8" ht="34.5" customHeight="1">
      <c r="B3" s="378" t="s">
        <v>193</v>
      </c>
      <c r="C3" s="378"/>
      <c r="D3" s="378"/>
      <c r="E3" s="378"/>
      <c r="F3" s="378"/>
      <c r="G3" s="378"/>
      <c r="H3" s="378"/>
    </row>
    <row r="4" spans="2:8" ht="15" customHeight="1" thickBot="1">
      <c r="B4" s="41"/>
      <c r="C4" s="41"/>
      <c r="D4" s="41"/>
      <c r="E4" s="41"/>
      <c r="F4" s="379" t="s">
        <v>194</v>
      </c>
      <c r="G4" s="379"/>
      <c r="H4" s="379"/>
    </row>
    <row r="5" spans="2:8" ht="12" customHeight="1" thickTop="1">
      <c r="B5" s="380" t="s">
        <v>143</v>
      </c>
      <c r="C5" s="382" t="s">
        <v>144</v>
      </c>
      <c r="D5" s="382"/>
      <c r="E5" s="382"/>
      <c r="F5" s="364" t="s">
        <v>182</v>
      </c>
      <c r="G5" s="364" t="s">
        <v>260</v>
      </c>
      <c r="H5" s="385" t="s">
        <v>286</v>
      </c>
    </row>
    <row r="6" spans="2:8" ht="12" customHeight="1">
      <c r="B6" s="381"/>
      <c r="C6" s="383"/>
      <c r="D6" s="383"/>
      <c r="E6" s="383"/>
      <c r="F6" s="365"/>
      <c r="G6" s="365"/>
      <c r="H6" s="386"/>
    </row>
    <row r="7" spans="2:8" ht="12" customHeight="1">
      <c r="B7" s="381"/>
      <c r="C7" s="383"/>
      <c r="D7" s="383"/>
      <c r="E7" s="383"/>
      <c r="F7" s="365"/>
      <c r="G7" s="365"/>
      <c r="H7" s="386"/>
    </row>
    <row r="8" spans="2:8" ht="18" customHeight="1">
      <c r="B8" s="381"/>
      <c r="C8" s="383"/>
      <c r="D8" s="383"/>
      <c r="E8" s="383"/>
      <c r="F8" s="366"/>
      <c r="G8" s="366"/>
      <c r="H8" s="387"/>
    </row>
    <row r="9" spans="2:8" ht="5.25" customHeight="1">
      <c r="B9" s="388"/>
      <c r="C9" s="389"/>
      <c r="D9" s="389"/>
      <c r="E9" s="389"/>
      <c r="F9" s="389"/>
      <c r="G9" s="194"/>
      <c r="H9" s="201"/>
    </row>
    <row r="10" spans="2:8" ht="24.75" customHeight="1">
      <c r="B10" s="103" t="s">
        <v>70</v>
      </c>
      <c r="C10" s="384" t="s">
        <v>145</v>
      </c>
      <c r="D10" s="384"/>
      <c r="E10" s="384"/>
      <c r="F10" s="108">
        <f>F11+F19+F23+F28</f>
        <v>10881058</v>
      </c>
      <c r="G10" s="108">
        <f>G11+G19+G23+G28</f>
        <v>252664882</v>
      </c>
      <c r="H10" s="202">
        <f>H11+H19+H23+H28</f>
        <v>254364882</v>
      </c>
    </row>
    <row r="11" spans="2:8" ht="19.5" customHeight="1">
      <c r="B11" s="104" t="s">
        <v>2</v>
      </c>
      <c r="C11" s="363" t="s">
        <v>146</v>
      </c>
      <c r="D11" s="363"/>
      <c r="E11" s="363"/>
      <c r="F11" s="130">
        <v>0</v>
      </c>
      <c r="G11" s="130">
        <f>SUM(G12:G15)</f>
        <v>2058690</v>
      </c>
      <c r="H11" s="203">
        <f>SUM(H12:H18)</f>
        <v>2459921</v>
      </c>
    </row>
    <row r="12" spans="2:8" ht="19.5" customHeight="1">
      <c r="B12" s="104"/>
      <c r="C12" s="353" t="s">
        <v>223</v>
      </c>
      <c r="D12" s="353"/>
      <c r="E12" s="353"/>
      <c r="F12" s="109">
        <v>0</v>
      </c>
      <c r="G12" s="109">
        <v>406400</v>
      </c>
      <c r="H12" s="204">
        <v>406400</v>
      </c>
    </row>
    <row r="13" spans="2:8" ht="19.5" customHeight="1">
      <c r="B13" s="104"/>
      <c r="C13" s="353" t="s">
        <v>242</v>
      </c>
      <c r="D13" s="353"/>
      <c r="E13" s="353"/>
      <c r="F13" s="109">
        <v>0</v>
      </c>
      <c r="G13" s="109">
        <v>1000000</v>
      </c>
      <c r="H13" s="204">
        <v>1050000</v>
      </c>
    </row>
    <row r="14" spans="2:8" ht="28.5" customHeight="1">
      <c r="B14" s="104"/>
      <c r="C14" s="354" t="s">
        <v>244</v>
      </c>
      <c r="D14" s="354"/>
      <c r="E14" s="354"/>
      <c r="F14" s="109">
        <v>0</v>
      </c>
      <c r="G14" s="109">
        <v>298450</v>
      </c>
      <c r="H14" s="204">
        <v>299085</v>
      </c>
    </row>
    <row r="15" spans="2:8" ht="30" customHeight="1">
      <c r="B15" s="104"/>
      <c r="C15" s="350" t="s">
        <v>281</v>
      </c>
      <c r="D15" s="351"/>
      <c r="E15" s="352"/>
      <c r="F15" s="109">
        <v>0</v>
      </c>
      <c r="G15" s="109">
        <v>353840</v>
      </c>
      <c r="H15" s="204">
        <v>353840</v>
      </c>
    </row>
    <row r="16" spans="2:8" ht="19.5" customHeight="1">
      <c r="B16" s="104"/>
      <c r="C16" s="353" t="s">
        <v>295</v>
      </c>
      <c r="D16" s="353"/>
      <c r="E16" s="353"/>
      <c r="F16" s="109">
        <v>0</v>
      </c>
      <c r="G16" s="109">
        <v>0</v>
      </c>
      <c r="H16" s="204">
        <v>57150</v>
      </c>
    </row>
    <row r="17" spans="2:8" ht="19.5" customHeight="1">
      <c r="B17" s="104"/>
      <c r="C17" s="353" t="s">
        <v>296</v>
      </c>
      <c r="D17" s="353"/>
      <c r="E17" s="353"/>
      <c r="F17" s="109">
        <v>0</v>
      </c>
      <c r="G17" s="109">
        <v>0</v>
      </c>
      <c r="H17" s="204">
        <v>73990</v>
      </c>
    </row>
    <row r="18" spans="2:8" ht="19.5" customHeight="1">
      <c r="B18" s="104"/>
      <c r="C18" s="353" t="s">
        <v>297</v>
      </c>
      <c r="D18" s="353"/>
      <c r="E18" s="353"/>
      <c r="F18" s="109">
        <v>0</v>
      </c>
      <c r="G18" s="109">
        <v>0</v>
      </c>
      <c r="H18" s="204">
        <v>219456</v>
      </c>
    </row>
    <row r="19" spans="2:8" ht="19.5" customHeight="1">
      <c r="B19" s="104" t="s">
        <v>3</v>
      </c>
      <c r="C19" s="363" t="s">
        <v>147</v>
      </c>
      <c r="D19" s="363"/>
      <c r="E19" s="363"/>
      <c r="F19" s="130">
        <f>SUM(F20:F22)</f>
        <v>1000000</v>
      </c>
      <c r="G19" s="130">
        <f>SUM(G20:G22)</f>
        <v>234094100</v>
      </c>
      <c r="H19" s="203">
        <f>SUM(H20:H22)</f>
        <v>233534100</v>
      </c>
    </row>
    <row r="20" spans="2:8" ht="15" customHeight="1">
      <c r="B20" s="104"/>
      <c r="C20" s="350" t="s">
        <v>187</v>
      </c>
      <c r="D20" s="351"/>
      <c r="E20" s="352"/>
      <c r="F20" s="109">
        <v>1000000</v>
      </c>
      <c r="G20" s="109">
        <v>1000000</v>
      </c>
      <c r="H20" s="204">
        <v>1000000</v>
      </c>
    </row>
    <row r="21" spans="2:8" ht="15" customHeight="1">
      <c r="B21" s="104"/>
      <c r="C21" s="350" t="s">
        <v>222</v>
      </c>
      <c r="D21" s="351"/>
      <c r="E21" s="352"/>
      <c r="F21" s="109">
        <v>0</v>
      </c>
      <c r="G21" s="109">
        <v>1704100</v>
      </c>
      <c r="H21" s="204">
        <v>1144100</v>
      </c>
    </row>
    <row r="22" spans="2:8" ht="15" customHeight="1">
      <c r="B22" s="104"/>
      <c r="C22" s="350" t="s">
        <v>245</v>
      </c>
      <c r="D22" s="351"/>
      <c r="E22" s="352"/>
      <c r="F22" s="109">
        <v>0</v>
      </c>
      <c r="G22" s="109">
        <v>231390000</v>
      </c>
      <c r="H22" s="204">
        <v>231390000</v>
      </c>
    </row>
    <row r="23" spans="2:8" ht="15" customHeight="1">
      <c r="B23" s="104" t="s">
        <v>4</v>
      </c>
      <c r="C23" s="363" t="s">
        <v>148</v>
      </c>
      <c r="D23" s="363"/>
      <c r="E23" s="363"/>
      <c r="F23" s="131">
        <v>0</v>
      </c>
      <c r="G23" s="131">
        <f>SUM(G24:G26)</f>
        <v>3631634</v>
      </c>
      <c r="H23" s="205">
        <f>SUM(H24:H27)</f>
        <v>3802082</v>
      </c>
    </row>
    <row r="24" spans="2:8" ht="15" customHeight="1">
      <c r="B24" s="104"/>
      <c r="C24" s="350" t="s">
        <v>224</v>
      </c>
      <c r="D24" s="351"/>
      <c r="E24" s="352"/>
      <c r="F24" s="109">
        <v>0</v>
      </c>
      <c r="G24" s="109">
        <v>52934</v>
      </c>
      <c r="H24" s="204">
        <v>52934</v>
      </c>
    </row>
    <row r="25" spans="2:8" ht="15" customHeight="1">
      <c r="B25" s="104"/>
      <c r="C25" s="350" t="s">
        <v>237</v>
      </c>
      <c r="D25" s="351"/>
      <c r="E25" s="352"/>
      <c r="F25" s="109">
        <v>0</v>
      </c>
      <c r="G25" s="109">
        <v>3150000</v>
      </c>
      <c r="H25" s="204">
        <v>3150000</v>
      </c>
    </row>
    <row r="26" spans="2:8" ht="29.25" customHeight="1">
      <c r="B26" s="104"/>
      <c r="C26" s="350" t="s">
        <v>280</v>
      </c>
      <c r="D26" s="351"/>
      <c r="E26" s="352"/>
      <c r="F26" s="109">
        <v>0</v>
      </c>
      <c r="G26" s="109">
        <v>428700</v>
      </c>
      <c r="H26" s="204">
        <v>428700</v>
      </c>
    </row>
    <row r="27" spans="2:8" ht="28.5" customHeight="1">
      <c r="B27" s="104"/>
      <c r="C27" s="350" t="s">
        <v>298</v>
      </c>
      <c r="D27" s="351"/>
      <c r="E27" s="352"/>
      <c r="F27" s="109">
        <v>0</v>
      </c>
      <c r="G27" s="109">
        <v>0</v>
      </c>
      <c r="H27" s="204">
        <v>170448</v>
      </c>
    </row>
    <row r="28" spans="2:8" s="51" customFormat="1" ht="15" customHeight="1">
      <c r="B28" s="104" t="s">
        <v>1</v>
      </c>
      <c r="C28" s="363" t="s">
        <v>149</v>
      </c>
      <c r="D28" s="363"/>
      <c r="E28" s="363"/>
      <c r="F28" s="130">
        <f>F29+F35+F36+F37+F38+F39+F34</f>
        <v>9881058</v>
      </c>
      <c r="G28" s="130">
        <f>G29+G35+G36+G37+G38+G39+G34</f>
        <v>12880458</v>
      </c>
      <c r="H28" s="203">
        <f>H29+H35+H36+H37+H38+H39+H34</f>
        <v>14568779</v>
      </c>
    </row>
    <row r="29" spans="2:8" s="51" customFormat="1" ht="15" customHeight="1">
      <c r="B29" s="114"/>
      <c r="C29" s="353" t="s">
        <v>226</v>
      </c>
      <c r="D29" s="353"/>
      <c r="E29" s="353"/>
      <c r="F29" s="115">
        <v>110000</v>
      </c>
      <c r="G29" s="115">
        <f>SUM(G30:G32)</f>
        <v>1315800</v>
      </c>
      <c r="H29" s="206">
        <f>SUM(H30:H33)</f>
        <v>2854842</v>
      </c>
    </row>
    <row r="30" spans="2:8" s="51" customFormat="1" ht="15" customHeight="1">
      <c r="B30" s="114"/>
      <c r="C30" s="353" t="s">
        <v>225</v>
      </c>
      <c r="D30" s="353"/>
      <c r="E30" s="353"/>
      <c r="F30" s="109">
        <v>110000</v>
      </c>
      <c r="G30" s="109">
        <v>110000</v>
      </c>
      <c r="H30" s="204">
        <v>110000</v>
      </c>
    </row>
    <row r="31" spans="2:8" s="51" customFormat="1" ht="34.5" customHeight="1">
      <c r="B31" s="114"/>
      <c r="C31" s="350" t="s">
        <v>299</v>
      </c>
      <c r="D31" s="351"/>
      <c r="E31" s="352"/>
      <c r="F31" s="109">
        <v>0</v>
      </c>
      <c r="G31" s="109">
        <v>0</v>
      </c>
      <c r="H31" s="204">
        <v>1257300</v>
      </c>
    </row>
    <row r="32" spans="2:8" s="51" customFormat="1" ht="27.75" customHeight="1">
      <c r="B32" s="114"/>
      <c r="C32" s="350" t="s">
        <v>282</v>
      </c>
      <c r="D32" s="351"/>
      <c r="E32" s="352"/>
      <c r="F32" s="109">
        <v>0</v>
      </c>
      <c r="G32" s="109">
        <v>1205800</v>
      </c>
      <c r="H32" s="204">
        <v>1205800</v>
      </c>
    </row>
    <row r="33" spans="2:8" s="51" customFormat="1" ht="32.25" customHeight="1">
      <c r="B33" s="114"/>
      <c r="C33" s="350" t="s">
        <v>301</v>
      </c>
      <c r="D33" s="351"/>
      <c r="E33" s="352"/>
      <c r="F33" s="115"/>
      <c r="G33" s="115">
        <v>0</v>
      </c>
      <c r="H33" s="206">
        <v>281742</v>
      </c>
    </row>
    <row r="34" spans="2:8" s="51" customFormat="1" ht="15" customHeight="1">
      <c r="B34" s="114"/>
      <c r="C34" s="353" t="s">
        <v>212</v>
      </c>
      <c r="D34" s="353"/>
      <c r="E34" s="353"/>
      <c r="F34" s="115">
        <v>7000000</v>
      </c>
      <c r="G34" s="115">
        <v>7000000</v>
      </c>
      <c r="H34" s="206">
        <v>7000000</v>
      </c>
    </row>
    <row r="35" spans="2:8" s="51" customFormat="1" ht="15" customHeight="1">
      <c r="B35" s="114"/>
      <c r="C35" s="353" t="s">
        <v>300</v>
      </c>
      <c r="D35" s="353"/>
      <c r="E35" s="353"/>
      <c r="F35" s="115">
        <v>0</v>
      </c>
      <c r="G35" s="115">
        <v>939800</v>
      </c>
      <c r="H35" s="206">
        <v>816897</v>
      </c>
    </row>
    <row r="36" spans="2:8" ht="32.25" customHeight="1">
      <c r="B36" s="104"/>
      <c r="C36" s="350" t="s">
        <v>243</v>
      </c>
      <c r="D36" s="351"/>
      <c r="E36" s="352"/>
      <c r="F36" s="115">
        <v>560000</v>
      </c>
      <c r="G36" s="115">
        <v>615000</v>
      </c>
      <c r="H36" s="206">
        <v>1162282</v>
      </c>
    </row>
    <row r="37" spans="2:8" ht="33.75" customHeight="1">
      <c r="B37" s="104"/>
      <c r="C37" s="350" t="s">
        <v>211</v>
      </c>
      <c r="D37" s="351"/>
      <c r="E37" s="352"/>
      <c r="F37" s="109">
        <v>810000</v>
      </c>
      <c r="G37" s="109">
        <v>410000</v>
      </c>
      <c r="H37" s="204">
        <v>134900</v>
      </c>
    </row>
    <row r="38" spans="2:8" ht="15" customHeight="1">
      <c r="B38" s="104"/>
      <c r="C38" s="353" t="s">
        <v>175</v>
      </c>
      <c r="D38" s="353"/>
      <c r="E38" s="353"/>
      <c r="F38" s="115">
        <v>250000</v>
      </c>
      <c r="G38" s="115">
        <v>250000</v>
      </c>
      <c r="H38" s="206">
        <v>250000</v>
      </c>
    </row>
    <row r="39" spans="2:8" ht="15" customHeight="1">
      <c r="B39" s="104"/>
      <c r="C39" s="353" t="s">
        <v>213</v>
      </c>
      <c r="D39" s="353"/>
      <c r="E39" s="353"/>
      <c r="F39" s="109">
        <v>1151058</v>
      </c>
      <c r="G39" s="109">
        <f>SUM(G40:G42)</f>
        <v>2349858</v>
      </c>
      <c r="H39" s="204">
        <f>SUM(H40:H42)</f>
        <v>2349858</v>
      </c>
    </row>
    <row r="40" spans="2:8" ht="15" customHeight="1">
      <c r="B40" s="104"/>
      <c r="C40" s="355" t="s">
        <v>214</v>
      </c>
      <c r="D40" s="355"/>
      <c r="E40" s="355"/>
      <c r="F40" s="153">
        <v>570000</v>
      </c>
      <c r="G40" s="153">
        <v>570000</v>
      </c>
      <c r="H40" s="207">
        <v>570000</v>
      </c>
    </row>
    <row r="41" spans="2:8" ht="15" customHeight="1">
      <c r="B41" s="104"/>
      <c r="C41" s="355" t="s">
        <v>215</v>
      </c>
      <c r="D41" s="355"/>
      <c r="E41" s="355"/>
      <c r="F41" s="153">
        <v>581058</v>
      </c>
      <c r="G41" s="153">
        <v>581058</v>
      </c>
      <c r="H41" s="207">
        <v>581058</v>
      </c>
    </row>
    <row r="42" spans="2:8" ht="15" customHeight="1">
      <c r="B42" s="104"/>
      <c r="C42" s="360" t="s">
        <v>283</v>
      </c>
      <c r="D42" s="361"/>
      <c r="E42" s="362"/>
      <c r="F42" s="153">
        <v>0</v>
      </c>
      <c r="G42" s="153">
        <v>1198800</v>
      </c>
      <c r="H42" s="207">
        <v>1198800</v>
      </c>
    </row>
    <row r="43" spans="2:8" ht="24.75" customHeight="1">
      <c r="B43" s="105" t="s">
        <v>100</v>
      </c>
      <c r="C43" s="356" t="s">
        <v>150</v>
      </c>
      <c r="D43" s="357"/>
      <c r="E43" s="358"/>
      <c r="F43" s="110">
        <f>F44+F53+F54</f>
        <v>22619459</v>
      </c>
      <c r="G43" s="110">
        <f>G44+G53+G54</f>
        <v>63098832</v>
      </c>
      <c r="H43" s="208">
        <f>H44+H53+H54</f>
        <v>61398832</v>
      </c>
    </row>
    <row r="44" spans="2:8" ht="19.5" customHeight="1">
      <c r="B44" s="104" t="s">
        <v>2</v>
      </c>
      <c r="C44" s="359" t="s">
        <v>151</v>
      </c>
      <c r="D44" s="359"/>
      <c r="E44" s="359"/>
      <c r="F44" s="132">
        <f>F45+F46+F47+F48+F50</f>
        <v>22619459</v>
      </c>
      <c r="G44" s="132">
        <f>G45+G46+G47+G48+G50+G51+G52</f>
        <v>61998832</v>
      </c>
      <c r="H44" s="209">
        <f>H45+H46+H47+H48+H50+H51+H52</f>
        <v>60298832</v>
      </c>
    </row>
    <row r="45" spans="2:8" ht="28.5" customHeight="1">
      <c r="B45" s="104"/>
      <c r="C45" s="354" t="s">
        <v>180</v>
      </c>
      <c r="D45" s="354"/>
      <c r="E45" s="354"/>
      <c r="F45" s="111">
        <v>5000000</v>
      </c>
      <c r="G45" s="111">
        <v>5000000</v>
      </c>
      <c r="H45" s="210">
        <v>5000000</v>
      </c>
    </row>
    <row r="46" spans="2:8" ht="28.5" customHeight="1">
      <c r="B46" s="104"/>
      <c r="C46" s="354" t="s">
        <v>217</v>
      </c>
      <c r="D46" s="354"/>
      <c r="E46" s="354"/>
      <c r="F46" s="111">
        <v>3500000</v>
      </c>
      <c r="G46" s="111">
        <v>3500000</v>
      </c>
      <c r="H46" s="210">
        <v>3500000</v>
      </c>
    </row>
    <row r="47" spans="2:8" ht="28.5" customHeight="1">
      <c r="B47" s="104"/>
      <c r="C47" s="354" t="s">
        <v>219</v>
      </c>
      <c r="D47" s="354"/>
      <c r="E47" s="354"/>
      <c r="F47" s="111">
        <v>1000000</v>
      </c>
      <c r="G47" s="111">
        <v>1000000</v>
      </c>
      <c r="H47" s="210">
        <v>1000000</v>
      </c>
    </row>
    <row r="48" spans="2:8" ht="30.75" customHeight="1">
      <c r="B48" s="104"/>
      <c r="C48" s="354" t="s">
        <v>218</v>
      </c>
      <c r="D48" s="354"/>
      <c r="E48" s="354"/>
      <c r="F48" s="111">
        <v>7119459</v>
      </c>
      <c r="G48" s="111">
        <f>SUM(G49:G49)</f>
        <v>5315359</v>
      </c>
      <c r="H48" s="210">
        <v>3615359</v>
      </c>
    </row>
    <row r="49" spans="2:8" s="156" customFormat="1" ht="16.5" customHeight="1">
      <c r="B49" s="154"/>
      <c r="C49" s="376" t="s">
        <v>216</v>
      </c>
      <c r="D49" s="376"/>
      <c r="E49" s="376"/>
      <c r="F49" s="155">
        <v>4198459</v>
      </c>
      <c r="G49" s="155">
        <v>5315359</v>
      </c>
      <c r="H49" s="211">
        <v>3615359</v>
      </c>
    </row>
    <row r="50" spans="2:8" ht="28.5" customHeight="1">
      <c r="B50" s="104"/>
      <c r="C50" s="354" t="s">
        <v>209</v>
      </c>
      <c r="D50" s="354"/>
      <c r="E50" s="354"/>
      <c r="F50" s="111">
        <v>6000000</v>
      </c>
      <c r="G50" s="111">
        <v>6000000</v>
      </c>
      <c r="H50" s="210">
        <v>6000000</v>
      </c>
    </row>
    <row r="51" spans="2:8" ht="28.5" customHeight="1">
      <c r="B51" s="104"/>
      <c r="C51" s="350" t="s">
        <v>221</v>
      </c>
      <c r="D51" s="351"/>
      <c r="E51" s="352"/>
      <c r="F51" s="109">
        <v>400000</v>
      </c>
      <c r="G51" s="109">
        <v>400000</v>
      </c>
      <c r="H51" s="204">
        <v>400000</v>
      </c>
    </row>
    <row r="52" spans="2:8" ht="28.5" customHeight="1">
      <c r="B52" s="104"/>
      <c r="C52" s="350" t="s">
        <v>279</v>
      </c>
      <c r="D52" s="351"/>
      <c r="E52" s="352"/>
      <c r="F52" s="109">
        <v>0</v>
      </c>
      <c r="G52" s="109">
        <v>40783473</v>
      </c>
      <c r="H52" s="204">
        <v>40783473</v>
      </c>
    </row>
    <row r="53" spans="2:8" ht="28.5" customHeight="1">
      <c r="B53" s="216" t="s">
        <v>3</v>
      </c>
      <c r="C53" s="373" t="s">
        <v>152</v>
      </c>
      <c r="D53" s="374"/>
      <c r="E53" s="375"/>
      <c r="F53" s="132">
        <v>0</v>
      </c>
      <c r="G53" s="132">
        <v>0</v>
      </c>
      <c r="H53" s="209">
        <v>0</v>
      </c>
    </row>
    <row r="54" spans="2:8" ht="28.5" customHeight="1">
      <c r="B54" s="216" t="s">
        <v>4</v>
      </c>
      <c r="C54" s="370" t="s">
        <v>153</v>
      </c>
      <c r="D54" s="371"/>
      <c r="E54" s="372"/>
      <c r="F54" s="132">
        <v>0</v>
      </c>
      <c r="G54" s="132">
        <f>SUM(G55)</f>
        <v>1100000</v>
      </c>
      <c r="H54" s="209">
        <f>SUM(H55)</f>
        <v>1100000</v>
      </c>
    </row>
    <row r="55" spans="2:8" ht="28.5" customHeight="1">
      <c r="B55" s="104"/>
      <c r="C55" s="354" t="s">
        <v>227</v>
      </c>
      <c r="D55" s="354"/>
      <c r="E55" s="354"/>
      <c r="F55" s="111"/>
      <c r="G55" s="111">
        <v>1100000</v>
      </c>
      <c r="H55" s="210">
        <v>1100000</v>
      </c>
    </row>
    <row r="56" spans="2:8" ht="28.5" customHeight="1" thickBot="1">
      <c r="B56" s="106" t="s">
        <v>73</v>
      </c>
      <c r="C56" s="367" t="s">
        <v>154</v>
      </c>
      <c r="D56" s="368"/>
      <c r="E56" s="369"/>
      <c r="F56" s="112">
        <f>F10+F43</f>
        <v>33500517</v>
      </c>
      <c r="G56" s="112">
        <f>G10+G43</f>
        <v>315763714</v>
      </c>
      <c r="H56" s="212">
        <f>H10+H43</f>
        <v>315763714</v>
      </c>
    </row>
    <row r="57" s="107" customFormat="1" ht="12.75" customHeight="1" thickTop="1"/>
    <row r="58" spans="2:8" s="107" customFormat="1" ht="12.75" customHeight="1">
      <c r="B58"/>
      <c r="C58"/>
      <c r="D58"/>
      <c r="E58"/>
      <c r="F58"/>
      <c r="G58"/>
      <c r="H58"/>
    </row>
    <row r="59" spans="2:8" s="107" customFormat="1" ht="12.75" customHeight="1">
      <c r="B59"/>
      <c r="C59"/>
      <c r="D59"/>
      <c r="E59"/>
      <c r="F59"/>
      <c r="G59"/>
      <c r="H59"/>
    </row>
    <row r="60" spans="2:8" s="107" customFormat="1" ht="12.75" customHeight="1">
      <c r="B60"/>
      <c r="C60"/>
      <c r="D60"/>
      <c r="E60"/>
      <c r="F60"/>
      <c r="G60"/>
      <c r="H60"/>
    </row>
    <row r="61" spans="2:8" s="107" customFormat="1" ht="12.75" customHeight="1">
      <c r="B61"/>
      <c r="C61"/>
      <c r="D61"/>
      <c r="E61"/>
      <c r="F61"/>
      <c r="G61"/>
      <c r="H61"/>
    </row>
    <row r="62" spans="2:8" s="107" customFormat="1" ht="12.75" customHeight="1">
      <c r="B62"/>
      <c r="C62"/>
      <c r="D62"/>
      <c r="E62"/>
      <c r="F62"/>
      <c r="G62"/>
      <c r="H62"/>
    </row>
    <row r="63" spans="2:8" s="107" customFormat="1" ht="12.75" customHeight="1">
      <c r="B63"/>
      <c r="C63"/>
      <c r="D63"/>
      <c r="E63"/>
      <c r="F63"/>
      <c r="G63"/>
      <c r="H63"/>
    </row>
    <row r="64" spans="2:8" s="107" customFormat="1" ht="12.75" customHeight="1">
      <c r="B64"/>
      <c r="C64"/>
      <c r="D64"/>
      <c r="E64"/>
      <c r="F64"/>
      <c r="G64"/>
      <c r="H64"/>
    </row>
  </sheetData>
  <sheetProtection/>
  <mergeCells count="56">
    <mergeCell ref="C11:E11"/>
    <mergeCell ref="B2:H2"/>
    <mergeCell ref="B3:H3"/>
    <mergeCell ref="F4:H4"/>
    <mergeCell ref="B5:B8"/>
    <mergeCell ref="C5:E8"/>
    <mergeCell ref="C10:E10"/>
    <mergeCell ref="H5:H8"/>
    <mergeCell ref="G5:G8"/>
    <mergeCell ref="B9:F9"/>
    <mergeCell ref="F5:F8"/>
    <mergeCell ref="C13:E13"/>
    <mergeCell ref="C56:E56"/>
    <mergeCell ref="C48:E48"/>
    <mergeCell ref="C54:E54"/>
    <mergeCell ref="C53:E53"/>
    <mergeCell ref="C50:E50"/>
    <mergeCell ref="C49:E49"/>
    <mergeCell ref="C51:E51"/>
    <mergeCell ref="C55:E55"/>
    <mergeCell ref="C12:E12"/>
    <mergeCell ref="C24:E24"/>
    <mergeCell ref="C30:E30"/>
    <mergeCell ref="C31:E31"/>
    <mergeCell ref="C20:E20"/>
    <mergeCell ref="C23:E23"/>
    <mergeCell ref="C21:E21"/>
    <mergeCell ref="C19:E19"/>
    <mergeCell ref="C37:E37"/>
    <mergeCell ref="C52:E52"/>
    <mergeCell ref="C26:E26"/>
    <mergeCell ref="C15:E15"/>
    <mergeCell ref="C32:E32"/>
    <mergeCell ref="C42:E42"/>
    <mergeCell ref="C46:E46"/>
    <mergeCell ref="C38:E38"/>
    <mergeCell ref="C34:E34"/>
    <mergeCell ref="C28:E28"/>
    <mergeCell ref="C45:E45"/>
    <mergeCell ref="C14:E14"/>
    <mergeCell ref="C47:E47"/>
    <mergeCell ref="C40:E40"/>
    <mergeCell ref="C41:E41"/>
    <mergeCell ref="C35:E35"/>
    <mergeCell ref="C25:E25"/>
    <mergeCell ref="C43:E43"/>
    <mergeCell ref="C44:E44"/>
    <mergeCell ref="C39:E39"/>
    <mergeCell ref="C36:E36"/>
    <mergeCell ref="C16:E16"/>
    <mergeCell ref="C17:E17"/>
    <mergeCell ref="C18:E18"/>
    <mergeCell ref="C27:E27"/>
    <mergeCell ref="C33:E33"/>
    <mergeCell ref="C29:E29"/>
    <mergeCell ref="C22:E22"/>
  </mergeCells>
  <printOptions/>
  <pageMargins left="0.11811023622047245" right="0.7480314960629921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Pollákné Gábris Katalin</dc:creator>
  <cp:keywords/>
  <dc:description/>
  <cp:lastModifiedBy>Pollákné Gábris Katalin</cp:lastModifiedBy>
  <cp:lastPrinted>2018-02-08T10:40:07Z</cp:lastPrinted>
  <dcterms:created xsi:type="dcterms:W3CDTF">2014-01-08T10:27:41Z</dcterms:created>
  <dcterms:modified xsi:type="dcterms:W3CDTF">2018-02-08T13:28:33Z</dcterms:modified>
  <cp:category/>
  <cp:version/>
  <cp:contentType/>
  <cp:contentStatus/>
</cp:coreProperties>
</file>