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userName="argocd" reservationPassword="B4C0"/>
  <workbookPr codeName="ThisWorkbook"/>
  <bookViews>
    <workbookView xWindow="120" yWindow="15" windowWidth="11700" windowHeight="6540" tabRatio="727" activeTab="6"/>
  </bookViews>
  <sheets>
    <sheet name="1.mell.1.old KVETÉSI, PÜ MÉRL" sheetId="1" r:id="rId1"/>
    <sheet name="1.mell. 2.old" sheetId="2" r:id="rId2"/>
    <sheet name="1. mell. 3. old" sheetId="3" r:id="rId3"/>
    <sheet name="2.mell. 1. old BEV KIAD MÉRL " sheetId="4" r:id="rId4"/>
    <sheet name="2.mell.2.old  " sheetId="5" r:id="rId5"/>
    <sheet name="3.sz.mell. BERUH" sheetId="6" r:id="rId6"/>
    <sheet name="4.sz.mell. FELÚJ" sheetId="7" r:id="rId7"/>
    <sheet name="5. sz. mell. EU TÁM " sheetId="8" r:id="rId8"/>
    <sheet name="6.mell. 1.old BEV KIAD ELŐIR" sheetId="9" r:id="rId9"/>
    <sheet name="6. mell. 2. old" sheetId="10" r:id="rId10"/>
    <sheet name="7. mell. 1. old VAGYONKIMUT" sheetId="11" r:id="rId11"/>
    <sheet name="7. mell. 2. old" sheetId="12" r:id="rId12"/>
    <sheet name="7. mell. 3. old" sheetId="13" r:id="rId13"/>
    <sheet name="7. mell. 4. old" sheetId="14" r:id="rId14"/>
    <sheet name="8. mell.Többéves kihat" sheetId="15" r:id="rId15"/>
    <sheet name="9. mell.PÉNZESZK VÁLTOZÁS" sheetId="16" r:id="rId16"/>
    <sheet name="10.sz. mell. - Maradványkimut." sheetId="17" r:id="rId17"/>
    <sheet name="11.sz. mell - Eredménykimut." sheetId="18" r:id="rId18"/>
    <sheet name="12.sz. mell. - Falugondnok" sheetId="19" r:id="rId19"/>
    <sheet name="13.sz. mell. - Létszámkeret" sheetId="20" r:id="rId20"/>
    <sheet name="14.sz. mell. - Közfoglalk." sheetId="21" r:id="rId21"/>
  </sheets>
  <externalReferences>
    <externalReference r:id="rId24"/>
    <externalReference r:id="rId25"/>
  </externalReferences>
  <definedNames>
    <definedName name="_ftn1" localSheetId="12">'7. mell. 3. old'!$A$27</definedName>
    <definedName name="_ftnref1" localSheetId="12">'7. mell. 3. old'!$A$18</definedName>
    <definedName name="_xlnm.Print_Titles" localSheetId="9">'6. mell. 2. old'!$1:$6</definedName>
    <definedName name="_xlnm.Print_Titles" localSheetId="8">'6.mell. 1.old BEV KIAD ELŐIR'!$1:$6</definedName>
    <definedName name="_xlnm.Print_Titles" localSheetId="10">'7. mell. 1. old VAGYONKIMUT'!$2:$6</definedName>
    <definedName name="_xlnm.Print_Area" localSheetId="2">'1. mell. 3. old'!$A$1:$E$145</definedName>
    <definedName name="_xlnm.Print_Area" localSheetId="1">'1.mell. 2.old'!$A$1:$E$151</definedName>
    <definedName name="_xlnm.Print_Area" localSheetId="0">'1.mell.1.old KVETÉSI, PÜ MÉRL'!$A$1:$E$151</definedName>
    <definedName name="_xlnm.Print_Area" localSheetId="3">'2.mell. 1. old BEV KIAD MÉRL '!$A$1:$J$32</definedName>
    <definedName name="_xlnm.Print_Area" localSheetId="10">'7. mell. 1. old VAGYONKIMUT'!$A$1:$E$68</definedName>
    <definedName name="_xlnm.Print_Area" localSheetId="11">'7. mell. 2. old'!$A$1:$C$21</definedName>
    <definedName name="_xlnm.Print_Area" localSheetId="12">'7. mell. 3. old'!$A$1:$D$39</definedName>
    <definedName name="_xlnm.Print_Area" localSheetId="13">'7. mell. 4. old'!$A$1:$D$15</definedName>
  </definedNames>
  <calcPr fullCalcOnLoad="1"/>
</workbook>
</file>

<file path=xl/sharedStrings.xml><?xml version="1.0" encoding="utf-8"?>
<sst xmlns="http://schemas.openxmlformats.org/spreadsheetml/2006/main" count="2240" uniqueCount="743">
  <si>
    <t>Beruházások, beszerzések</t>
  </si>
  <si>
    <t>Szolgáltatások igénybe vétele</t>
  </si>
  <si>
    <t>Adminisztratív költségek</t>
  </si>
  <si>
    <t>Kiadások összesen:</t>
  </si>
  <si>
    <t>* Amennyiben több projekt megvalósítása történi egy időben akkor azokat külön-külön, projektenként be kell mutatni!</t>
  </si>
  <si>
    <t>Támogatott neve</t>
  </si>
  <si>
    <t>Eredeti ei.</t>
  </si>
  <si>
    <t>Módosított ei.</t>
  </si>
  <si>
    <t>Egyéb felhalmozási célú támogatások bevételei ÁHT-n belülről</t>
  </si>
  <si>
    <t>10.000</t>
  </si>
  <si>
    <t>Egyéb tárgyi eszközök beszerzése, létesítése (Falugondnoki autó)</t>
  </si>
  <si>
    <t>munkajogi</t>
  </si>
  <si>
    <t>statisztikai</t>
  </si>
  <si>
    <t>BEVÉTELEK</t>
  </si>
  <si>
    <t>Árukészlet értékesítés</t>
  </si>
  <si>
    <t>Támogatás értékű bevételek</t>
  </si>
  <si>
    <t>KIADÁSOK</t>
  </si>
  <si>
    <t>Dologi juttatások</t>
  </si>
  <si>
    <t>Felhalmozási kiadások</t>
  </si>
  <si>
    <r>
      <t>§</t>
    </r>
    <r>
      <rPr>
        <sz val="7"/>
        <rFont val="Times New Roman"/>
        <family val="1"/>
      </rPr>
      <t xml:space="preserve"> </t>
    </r>
    <r>
      <rPr>
        <b/>
        <sz val="10"/>
        <rFont val="Times New Roman"/>
        <family val="1"/>
      </rPr>
      <t>Felújítás</t>
    </r>
  </si>
  <si>
    <r>
      <t>§</t>
    </r>
    <r>
      <rPr>
        <sz val="7"/>
        <rFont val="Times New Roman"/>
        <family val="1"/>
      </rPr>
      <t xml:space="preserve"> </t>
    </r>
    <r>
      <rPr>
        <b/>
        <sz val="10"/>
        <rFont val="Times New Roman"/>
        <family val="1"/>
      </rPr>
      <t>Beruházás</t>
    </r>
  </si>
  <si>
    <t>Ágazati pótlék, bérkompenzáció</t>
  </si>
  <si>
    <t>12.828</t>
  </si>
  <si>
    <t>Önkormányzati hozzájárulás:    3.628 e Ft.</t>
  </si>
  <si>
    <t>041232 Téli közfoglalkoztatás</t>
  </si>
  <si>
    <t>041233 Hosszú időtartamú közfolgalkoztatás</t>
  </si>
  <si>
    <t>041233 Hosszú időtartamú közfoglalkoztatás</t>
  </si>
  <si>
    <t>Az önkormányzat létszámkerete 2014.</t>
  </si>
  <si>
    <t>Közfoglalkoztatás 2014. évi bevételei, kiadásai</t>
  </si>
  <si>
    <t>1.594</t>
  </si>
  <si>
    <t>3.278</t>
  </si>
  <si>
    <t>26.075</t>
  </si>
  <si>
    <t>29.353</t>
  </si>
  <si>
    <t>30.947</t>
  </si>
  <si>
    <t>27.669</t>
  </si>
  <si>
    <t>2.888</t>
  </si>
  <si>
    <t>16.000</t>
  </si>
  <si>
    <t>2.160</t>
  </si>
  <si>
    <t>4.733</t>
  </si>
  <si>
    <t>4.965</t>
  </si>
  <si>
    <t>5.304</t>
  </si>
  <si>
    <t>28.197</t>
  </si>
  <si>
    <t>18.888</t>
  </si>
  <si>
    <t>2.550</t>
  </si>
  <si>
    <t>31.475</t>
  </si>
  <si>
    <t>Önkormányzat hozzájárulása: 528  e Ft.</t>
  </si>
  <si>
    <t>Önkormányzat egyéb</t>
  </si>
  <si>
    <t>Önkormányzat közfoglalkoztatott</t>
  </si>
  <si>
    <t>2014.eredeti előirányzat</t>
  </si>
  <si>
    <t>2014. módosított előirányzat</t>
  </si>
  <si>
    <t>2014. teljesítés</t>
  </si>
  <si>
    <t>2.500</t>
  </si>
  <si>
    <t>16.456</t>
  </si>
  <si>
    <t>Beruházási (felhalmozási) kiadások előirányzata beruházásonként</t>
  </si>
  <si>
    <t>Felújítási kiadások előirányzata felújításonként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</si>
  <si>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</si>
  <si>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</si>
  <si>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</si>
  <si>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</si>
  <si>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</si>
  <si>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</si>
  <si>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</si>
  <si>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</si>
  <si>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</si>
  <si>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</si>
  <si>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</si>
  <si>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</si>
  <si>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</si>
  <si>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</si>
  <si>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</si>
  <si>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</si>
  <si>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</si>
  <si>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</si>
  <si>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</si>
  <si>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</si>
  <si>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</si>
  <si>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</si>
  <si>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</si>
  <si>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</si>
  <si>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</si>
  <si>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</si>
  <si>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</si>
  <si>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</si>
  <si>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</si>
  <si>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</si>
  <si>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</si>
  <si>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</si>
  <si>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</si>
  <si>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Személyi  juttatások</t>
  </si>
  <si>
    <t>Tartalékok</t>
  </si>
  <si>
    <t>Összesen</t>
  </si>
  <si>
    <t>Összesen:</t>
  </si>
  <si>
    <t>Ezer forintban !</t>
  </si>
  <si>
    <t>Előirányzat-csoport, kiemelt előirányzat megnevezése</t>
  </si>
  <si>
    <t>Bevételek</t>
  </si>
  <si>
    <t>Kiadások</t>
  </si>
  <si>
    <t>Általános tartalék</t>
  </si>
  <si>
    <t>Céltartalék</t>
  </si>
  <si>
    <t xml:space="preserve"> Ezer forintban !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</si>
  <si>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</si>
  <si>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</si>
  <si>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</si>
  <si>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</si>
  <si>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</si>
  <si>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</si>
  <si>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</si>
  <si>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</si>
  <si>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</si>
  <si>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</si>
  <si>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</si>
  <si>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</si>
  <si>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</si>
  <si>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</si>
  <si>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</si>
  <si>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</si>
  <si>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</si>
  <si>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</si>
  <si>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</si>
  <si>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</si>
  <si>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</si>
  <si>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</si>
  <si>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</si>
  <si>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</si>
  <si>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</si>
  <si>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</si>
  <si>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</si>
  <si>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</si>
  <si>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</si>
  <si>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</si>
  <si>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1.5</t>
  </si>
  <si>
    <t>1.8.</t>
  </si>
  <si>
    <t>1.9.</t>
  </si>
  <si>
    <t>1.10.</t>
  </si>
  <si>
    <t>1.11.</t>
  </si>
  <si>
    <t>2.6.</t>
  </si>
  <si>
    <t>1.12.</t>
  </si>
  <si>
    <t>2.7.</t>
  </si>
  <si>
    <t>30.</t>
  </si>
  <si>
    <t>Dologi  kiadások</t>
  </si>
  <si>
    <t>1.5.</t>
  </si>
  <si>
    <t>11.1.</t>
  </si>
  <si>
    <t>11.2.</t>
  </si>
  <si>
    <t>1. sz. táblázat</t>
  </si>
  <si>
    <t>2. sz. táblázat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</si>
  <si>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</si>
  <si>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</si>
  <si>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</si>
  <si>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</si>
  <si>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</si>
  <si>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</si>
  <si>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</si>
  <si>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</si>
  <si>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</si>
  <si>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</si>
  <si>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</si>
  <si>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</si>
  <si>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</si>
  <si>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</si>
  <si>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</si>
  <si>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</si>
  <si>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</si>
  <si>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</si>
  <si>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</si>
  <si>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</si>
  <si>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</si>
  <si>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</si>
  <si>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</si>
  <si>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</si>
  <si>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</si>
  <si>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</si>
  <si>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</si>
  <si>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</si>
  <si>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</si>
  <si>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</si>
  <si>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</si>
  <si>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Száma</t>
  </si>
  <si>
    <t>Közfoglalkoztatottak létszáma (fő)</t>
  </si>
  <si>
    <t xml:space="preserve">   Költségvetési maradvány igénybevétele </t>
  </si>
  <si>
    <t xml:space="preserve">   Vállalkozási maradvány igénybevétele </t>
  </si>
  <si>
    <t>Beruházások</t>
  </si>
  <si>
    <t>Ezer forintban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</si>
  <si>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</si>
  <si>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</si>
  <si>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</si>
  <si>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</si>
  <si>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</si>
  <si>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</si>
  <si>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</si>
  <si>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</si>
  <si>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</si>
  <si>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</si>
  <si>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</si>
  <si>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</si>
  <si>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</si>
  <si>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</si>
  <si>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</si>
  <si>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</si>
  <si>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</si>
  <si>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</si>
  <si>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</si>
  <si>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</si>
  <si>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Kiadási jogcím</t>
  </si>
  <si>
    <t>Eredeti előirányzat</t>
  </si>
  <si>
    <t>Módosított előirányzat</t>
  </si>
  <si>
    <t>Teljesítés</t>
  </si>
  <si>
    <t>31.</t>
  </si>
  <si>
    <t>Kötelezettség
jogcíme</t>
  </si>
  <si>
    <t>Kötelezettség- 
vállalás 
éve</t>
  </si>
  <si>
    <t>Összes vállalt kötelezettség</t>
  </si>
  <si>
    <t>Kötelezettségek a következő években</t>
  </si>
  <si>
    <t>Még fennálló kötelezettség</t>
  </si>
  <si>
    <t>Működési célú
hiteltörlesztés (tőke+kamat)</t>
  </si>
  <si>
    <t>............................</t>
  </si>
  <si>
    <t>Felhalmozási célú
hiteltörlesztés (tőke+kamat)</t>
  </si>
  <si>
    <t>Beruházás feladatonként</t>
  </si>
  <si>
    <t>Felújítás célonként</t>
  </si>
  <si>
    <t>Egyéb</t>
  </si>
  <si>
    <t>Összesen (1+4+7+9+11)</t>
  </si>
  <si>
    <t>32.</t>
  </si>
  <si>
    <t>33.</t>
  </si>
  <si>
    <t>Adatok: ezer forintban!</t>
  </si>
  <si>
    <t>ESZKÖZÖK</t>
  </si>
  <si>
    <t>Sorszám</t>
  </si>
  <si>
    <t>Bruttó</t>
  </si>
  <si>
    <t xml:space="preserve">Könyv szerinti </t>
  </si>
  <si>
    <t xml:space="preserve">Becsült </t>
  </si>
  <si>
    <t>állományi érték</t>
  </si>
  <si>
    <t>01.</t>
  </si>
  <si>
    <t>02.</t>
  </si>
  <si>
    <t>03.</t>
  </si>
  <si>
    <t>04.</t>
  </si>
  <si>
    <t>05.</t>
  </si>
  <si>
    <t>06.</t>
  </si>
  <si>
    <t>07.</t>
  </si>
  <si>
    <t>08.</t>
  </si>
  <si>
    <t>09.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</si>
  <si>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</si>
  <si>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</si>
  <si>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</si>
  <si>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</si>
  <si>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</si>
  <si>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</si>
  <si>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</si>
  <si>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</si>
  <si>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</si>
  <si>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</si>
  <si>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</si>
  <si>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</si>
  <si>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</si>
  <si>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</si>
  <si>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</si>
  <si>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</si>
  <si>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</si>
  <si>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</si>
  <si>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</si>
  <si>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</si>
  <si>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</si>
  <si>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</si>
  <si>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</si>
  <si>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</si>
  <si>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</si>
  <si>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</si>
  <si>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</si>
  <si>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</si>
  <si>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</si>
  <si>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VAGYONKIMUTATÁS
a könyvviteli mérlegben értékkel szereplő forrásokról</t>
  </si>
  <si>
    <t>FORRÁSOK</t>
  </si>
  <si>
    <t>állományi 
érték</t>
  </si>
  <si>
    <t>Mennyiség
(db)</t>
  </si>
  <si>
    <t>Értéke
(E Ft)</t>
  </si>
  <si>
    <t>PÉNZESZKÖZÖK VÁLTOZÁSÁNAK LEVEZETÉSE</t>
  </si>
  <si>
    <t>Összeg  ( E Ft )</t>
  </si>
  <si>
    <r>
      <t xml:space="preserve"> </t>
    </r>
    <r>
      <rPr>
        <sz val="10"/>
        <rFont val="Times New Roman CE"/>
        <family val="1"/>
      </rPr>
      <t>Bankszámlák egyenlege</t>
    </r>
  </si>
  <si>
    <r>
      <t xml:space="preserve"> </t>
    </r>
    <r>
      <rPr>
        <sz val="10"/>
        <rFont val="Times New Roman CE"/>
        <family val="1"/>
      </rPr>
      <t>Pénztárak és betétkönyvek egyenlege</t>
    </r>
  </si>
  <si>
    <t>Bevételek   ( + )</t>
  </si>
  <si>
    <t>Kiadások    ( - )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</si>
  <si>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</si>
  <si>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</si>
  <si>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</si>
  <si>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</si>
  <si>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</si>
  <si>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központosított előirányzatok</t>
  </si>
  <si>
    <t>Helyi önkormányzatok kiegészítő támogatásai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</si>
  <si>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</si>
  <si>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</si>
  <si>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</si>
  <si>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Működési célú visszatérítendő támogatások, kölcsönök visszatérülése </t>
  </si>
  <si>
    <t>Működési célú visszatérítendő támogatások, kölcsönök igénybevétele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</si>
  <si>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</si>
  <si>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</si>
  <si>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</si>
  <si>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</si>
  <si>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</si>
  <si>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Felhalmozási célú visszatérítendő támogatások, kölcsönök visszatérülése</t>
  </si>
  <si>
    <t>Felhalmozási célú visszatérítendő támogatások, kölcsönök igénybevétele</t>
  </si>
  <si>
    <t>Egyéb felhalmozási célú támogatások bevételei</t>
  </si>
  <si>
    <t>3.5.-ből EU-s támogatás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</si>
  <si>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</si>
  <si>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</si>
  <si>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</si>
  <si>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</si>
  <si>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</si>
  <si>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</si>
  <si>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</si>
  <si>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</si>
  <si>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</si>
  <si>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</si>
  <si>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</si>
  <si>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</si>
  <si>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</si>
  <si>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Működési bevételek (5.1.+…+ 5.10.)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</si>
  <si>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</si>
  <si>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</si>
  <si>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</si>
  <si>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</si>
  <si>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</si>
  <si>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</si>
  <si>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</si>
  <si>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</si>
  <si>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5.9.</t>
  </si>
  <si>
    <t>Egyéb pénzügyi műveletek bevételei</t>
  </si>
  <si>
    <t>5.10.</t>
  </si>
  <si>
    <t>Egyéb működési bevételek</t>
  </si>
  <si>
    <t>Felhalmozási bevételek (6.1.+…+6.5.)</t>
  </si>
  <si>
    <t>Immateriális javak értékesítése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</si>
  <si>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</si>
  <si>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</si>
  <si>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</si>
  <si>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</si>
  <si>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</si>
  <si>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</si>
  <si>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</si>
  <si>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</si>
  <si>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</si>
  <si>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</si>
  <si>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</si>
  <si>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</si>
  <si>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</si>
  <si>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</si>
  <si>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Felhalmozási célú átvett pénzeszközök (8.1.+8.2.+8.3.)</t>
  </si>
  <si>
    <t>Felhalm. célú garancia- és kezességvállalásból megtérülések ÁH-n kívülről</t>
  </si>
  <si>
    <t>Felhalm. célú visszatérítendő támogatások, kölcsönök visszatér. ÁH-n kívülről</t>
  </si>
  <si>
    <t>Egyéb felhalmozási célú átvett pénzeszköz</t>
  </si>
  <si>
    <t>8.4.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</si>
  <si>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</si>
  <si>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</si>
  <si>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</si>
  <si>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</si>
  <si>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</si>
  <si>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</si>
  <si>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</si>
  <si>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</si>
  <si>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</si>
  <si>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</si>
  <si>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</si>
  <si>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</si>
  <si>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</si>
  <si>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</si>
  <si>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</si>
  <si>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</si>
  <si>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</si>
  <si>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</si>
  <si>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</si>
  <si>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</si>
  <si>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</si>
  <si>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</si>
  <si>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</si>
  <si>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</si>
  <si>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</si>
  <si>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</si>
  <si>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</si>
  <si>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</si>
  <si>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</si>
  <si>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</si>
  <si>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</si>
  <si>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</si>
  <si>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</si>
  <si>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</si>
  <si>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</si>
  <si>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</si>
  <si>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</si>
  <si>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</si>
  <si>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</si>
  <si>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</si>
  <si>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</si>
  <si>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</si>
  <si>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</si>
  <si>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</si>
  <si>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</si>
  <si>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</si>
  <si>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</si>
  <si>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KÖLTSÉGVETÉSI ÉS FINANSZÍROZÁSI BEVÉTELEK ÖSSZESEN: (9+16)</t>
  </si>
  <si>
    <t>A</t>
  </si>
  <si>
    <t>B</t>
  </si>
  <si>
    <t>C</t>
  </si>
  <si>
    <t>D</t>
  </si>
  <si>
    <t>E</t>
  </si>
  <si>
    <t xml:space="preserve">   Rövid lejáratú  hitelek, kölcsönök felvétele</t>
  </si>
  <si>
    <r>
      <t xml:space="preserve">   Működési költségvetés kiadásai </t>
    </r>
    <r>
      <rPr>
        <sz val="8"/>
        <rFont val="Times New Roman CE"/>
        <family val="0"/>
      </rPr>
      <t>(1.1+…+1.5.)</t>
    </r>
  </si>
  <si>
    <t xml:space="preserve"> - az 1.5-ből: - Elvonások és befizetések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</si>
  <si>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</si>
  <si>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</si>
  <si>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</si>
  <si>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</si>
  <si>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</si>
  <si>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</si>
  <si>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</si>
  <si>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</si>
  <si>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</si>
  <si>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</si>
  <si>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</si>
  <si>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</si>
  <si>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2.1.-ből EU-s forrásból megvalósuló beruházás</t>
  </si>
  <si>
    <t>2.3.-ból EU-s forrásból megvalósuló felújítás</t>
  </si>
  <si>
    <t>2.5.-ből        - Garancia- és kezességvállalásból kifizetés ÁH-n belülre</t>
  </si>
  <si>
    <t xml:space="preserve">   - Visszatérítendő támogatások, kölcsönök nyújtása ÁH-n belülre</t>
  </si>
  <si>
    <t xml:space="preserve">   - Egyéb felhalmozási célú támogatások ÁH-n belülre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</si>
  <si>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</si>
  <si>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</si>
  <si>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</si>
  <si>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</si>
  <si>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</si>
  <si>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</si>
  <si>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</si>
  <si>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</si>
  <si>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</si>
  <si>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</si>
  <si>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</si>
  <si>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</si>
  <si>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</si>
  <si>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</si>
  <si>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</si>
  <si>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</si>
  <si>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</si>
  <si>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</si>
  <si>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</si>
  <si>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</si>
  <si>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</si>
  <si>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</si>
  <si>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</si>
  <si>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</si>
  <si>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</si>
  <si>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</si>
  <si>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</si>
  <si>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</si>
  <si>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KIADÁSOK ÖSSZESEN: (4+9)</t>
  </si>
  <si>
    <t>KÖLTSÉGVETÉSI, FINANSZÍROZÁSI BEVÉTELEK ÉS KIADÁSOK EGYENLEGE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</si>
  <si>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</si>
  <si>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</si>
  <si>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Önkormányzatok működési támogatásai</t>
  </si>
  <si>
    <t>Működési célú támogatások államháztartáson belülről</t>
  </si>
  <si>
    <t>2.-ból EU-s támogatás</t>
  </si>
  <si>
    <t>Működési célú átvett pénzeszközök</t>
  </si>
  <si>
    <t>Költségvetési bevételek összesen (1.+2.+4.+5.+7.+…+12.)</t>
  </si>
  <si>
    <t>Hiány belső finanszírozásának bevételei (15.+…+18. )</t>
  </si>
  <si>
    <t xml:space="preserve">Hiány külső finanszírozásának bevételei (20.+…+21.) </t>
  </si>
  <si>
    <t xml:space="preserve">   Likviditási célú hitelek, kölcsönök felvétele</t>
  </si>
  <si>
    <t xml:space="preserve">   Értékpapírok bevételei</t>
  </si>
  <si>
    <t>Működési célú finanszírozási bevételek összesen (14.+19.)</t>
  </si>
  <si>
    <t>BEVÉTEL ÖSSZESEN (13.+22.)</t>
  </si>
  <si>
    <t>Költségvetési kiadások összesen (1.+...+12.)</t>
  </si>
  <si>
    <t>Likviditási célú hitelek törlesztése</t>
  </si>
  <si>
    <t>Működési célú finanszírozási kiadások összesen (14.+...+21.)</t>
  </si>
  <si>
    <t>KIADÁSOK ÖSSZESEN (13.+22.)</t>
  </si>
  <si>
    <t>Felhalmozási célú támogatások államháztartáson belülről</t>
  </si>
  <si>
    <t>1.-ből EU-s támogatás</t>
  </si>
  <si>
    <t>Felhalmozási bevételek</t>
  </si>
  <si>
    <t>Felhalmozási célú átvett pénzeszközök átvétele</t>
  </si>
  <si>
    <t>4.-ből EU-s támogatás (közvetlen)</t>
  </si>
  <si>
    <t>Egyéb felhalmozási célú bevételek</t>
  </si>
  <si>
    <t>Költségvetési bevételek összesen: (1.+3.+4.+6.+…+11.)</t>
  </si>
  <si>
    <t>Felhalmozási célú finanszírozási bevételek összesen (13.+19.)</t>
  </si>
  <si>
    <t>BEVÉTEL ÖSSZESEN (12+25)</t>
  </si>
  <si>
    <t>F</t>
  </si>
  <si>
    <t>G</t>
  </si>
  <si>
    <t>H</t>
  </si>
  <si>
    <t>I</t>
  </si>
  <si>
    <t>1.-ből EU-s forrásból megvalósuló beruházás</t>
  </si>
  <si>
    <t>3.-ból EU-s forrásból megvalósuló felújítás</t>
  </si>
  <si>
    <t>Költségvetési kiadások összesen: (1.+3.+5.+...+11.)</t>
  </si>
  <si>
    <t>Pénzügyi lízing kiadásai</t>
  </si>
  <si>
    <t>KIADÁSOK ÖSSZESEN (12+25)</t>
  </si>
  <si>
    <t>Felhalmozási célú finanszírozási kiadások összesen (13.+...+24.)</t>
  </si>
  <si>
    <t>G=(D+F)</t>
  </si>
  <si>
    <t>Feladat
megnevezése</t>
  </si>
  <si>
    <t xml:space="preserve"> 10.</t>
  </si>
  <si>
    <t>BEVÉTELEK ÖSSZESEN: (9+16)</t>
  </si>
  <si>
    <t>Felhalm. célú visszatérítendő tám., kölcsönök visszatér. ÁH-n kívülről</t>
  </si>
  <si>
    <t>Hitel-, kölcsöntörlesztés államháztartáson kívülre (5.1.+…+5.3.)</t>
  </si>
  <si>
    <t>Külföldi finanszírozás kiadásai (8.1. + … + 8.4.)</t>
  </si>
  <si>
    <t>Működési célú visszatérítendő támogatások kölcsönök visszatér. ÁH-n kívülről</t>
  </si>
  <si>
    <t>Felhalm. célú visszatérítendő támogatások kölcsönök visszatér. ÁH-n kívülről</t>
  </si>
  <si>
    <r>
      <t xml:space="preserve">Működési költségvetés kiadásai </t>
    </r>
    <r>
      <rPr>
        <sz val="8"/>
        <rFont val="Times New Roman CE"/>
        <family val="0"/>
      </rPr>
      <t>(1.1+…+1.5.)</t>
    </r>
  </si>
  <si>
    <r>
      <t xml:space="preserve">Felhalmozási költségvetés kiadásai </t>
    </r>
    <r>
      <rPr>
        <sz val="8"/>
        <rFont val="Times New Roman CE"/>
        <family val="0"/>
      </rPr>
      <t>(2.1.+2.3.+2.5.)</t>
    </r>
  </si>
  <si>
    <t>Hosszú lejáratú hitelek, kölcsönök törlesztése</t>
  </si>
  <si>
    <t>Likviditási célú hitelek, kölcsönök törlesztése pénzügyi vállalkozásnak</t>
  </si>
  <si>
    <t>Rövid lejáratú hitelek, kölcsönök törlesztése</t>
  </si>
  <si>
    <t>Forgatási célú belföldi értékpapírok vásárlása</t>
  </si>
  <si>
    <t>Forgatási célú belföldi értékpapírok beváltása</t>
  </si>
  <si>
    <t>Befektetési célú belföldi értékpapírok vásárlása</t>
  </si>
  <si>
    <t>Befektetési célú belföldi értékpapírok beváltása</t>
  </si>
  <si>
    <t xml:space="preserve">Pénzeszközök betétként elhelyezése </t>
  </si>
  <si>
    <t xml:space="preserve">B </t>
  </si>
  <si>
    <t xml:space="preserve"> I. Immateriális javak </t>
  </si>
  <si>
    <t>II. Tárgyi eszközök (03+08+13+18+23)</t>
  </si>
  <si>
    <t>1. Ingatlanok és kapcsolódó vagyoni értékű jogok   (04+05+06+07)</t>
  </si>
  <si>
    <t>1.1. Forgalomképtelen ingatlanok és kapcsolódó vagyoni értékű jogok</t>
  </si>
  <si>
    <t>1.2. Nemzetgazdasági szempontból kiemelt jelentőségű ingatlanok és kapcsolódó 
       vagyoni értékű jogok</t>
  </si>
  <si>
    <t>1.3. Korlátozottan forgalomképes ingatlanok és kapcsolódó vagyoni értékű jogok</t>
  </si>
  <si>
    <t>1.4. Üzleti ingatlanok és kapcsolódó vagyoni értékű jogok</t>
  </si>
  <si>
    <t>2. Gépek, berendezések, felszerelések, járművek (09+10+11+12)</t>
  </si>
  <si>
    <t>2.1. Forgalomképtelen gépek, berendezések, felszerelések, járművek</t>
  </si>
  <si>
    <t>2.2. Nemzetgazdasági szempontból kiemelt jelentőségű gépek, berendezések, 
       felszerelések, járművek</t>
  </si>
  <si>
    <t>2.3. Korlátozottan forgalomképes gépek, berendezések, felszerelések, járművek</t>
  </si>
  <si>
    <t>2.4. Üzleti gépek, berendezések, felszerelések, járművek</t>
  </si>
  <si>
    <t>3. Tenyészállatok (14+15+16+17)</t>
  </si>
  <si>
    <t>3.1. Forgalomképtelen tenyészállatok</t>
  </si>
  <si>
    <t>3.2. Nemzetgazdasági szempontból kiemelt jelentőségű tenyészállatok</t>
  </si>
  <si>
    <t>3.3. Korlátozottan forgalomképes tenyészállatok</t>
  </si>
  <si>
    <t>3.4. Üzleti tenyészállatok</t>
  </si>
  <si>
    <t>4. Beruházások, felújítások (19+20+21+22)</t>
  </si>
  <si>
    <t>4.1. Forgalomképtelen beruházások, felújítások</t>
  </si>
  <si>
    <t>4.2. Nemzetgazdasági szempontból kiemelt jelentőségű beruházások, felújítások</t>
  </si>
  <si>
    <t>4.3. Korlátozottan forgalomképes beruházások, felújítások</t>
  </si>
  <si>
    <t>4.4. Üzleti beruházások, felújítások</t>
  </si>
  <si>
    <t>5. Tárgyi eszközök értékhelyesbítése (24+25+26+27)</t>
  </si>
  <si>
    <t>5.1. Forgalomképtelen tárgyi eszközök értékhelyesbítése</t>
  </si>
  <si>
    <t>5.2. Nemzetgazdasági szempontból kiemelt jelentőségű tárgyi eszközök 
       értékhelyesbítése</t>
  </si>
  <si>
    <t>5.3. Korlátozottan forgalomképes tárgyi eszközök értékhelyesbítése</t>
  </si>
  <si>
    <t>5.4. Üzleti tárgyi eszközök értékhelyesbítése</t>
  </si>
  <si>
    <t>III. Befektetett pénzügyi eszközök (29+34+39)</t>
  </si>
  <si>
    <t>1. Tartós részesedések (30+31+32+33)</t>
  </si>
  <si>
    <t>1.1. Forgalomképtelen tartós részesedések</t>
  </si>
  <si>
    <t>1.2. Nemzetgazdasági szempontból kiemelt jelentőségű tartós részesedések</t>
  </si>
  <si>
    <t>1.3. Korlátozottan forgalomképes tartós részesedések</t>
  </si>
  <si>
    <t>1.4. Üzleti tartós részesedések</t>
  </si>
  <si>
    <t>2. Tartós hitelviszonyt megtestesítő értékpapírok (35+36+37+38)</t>
  </si>
  <si>
    <t>2.1. Forgalomképtelen tartós hitelviszonyt megtestesítő értékpapírok</t>
  </si>
  <si>
    <t>2.2. Nemzetgazdasági szempontból kiemelt jelentőségű tartós hitelviszonyt 
       megtestesítő értékpapírok</t>
  </si>
  <si>
    <t>2.3. Korlátozottan forgalomképes tartós hitelviszonyt megtestesítő értékpapírok</t>
  </si>
  <si>
    <t>2.4. Üzleti tartós hitelviszonyt megtestesítő értékpapírok</t>
  </si>
  <si>
    <t>3. Befektetett pénzügyi eszközök értékhelyesbítése (40+41+42+43)</t>
  </si>
  <si>
    <t>3.1. Forgalomképtelen befektetett pénzügyi eszközök értékhelyesbítése</t>
  </si>
  <si>
    <t>3.2. Nemzetgazdasági szempontból kiemelt jelentőségű befektetett pénzügyi 
       eszközök értékhelyesbítése</t>
  </si>
  <si>
    <t>3.3. Korlátozottan forgalomképes befektetett pénzügyi eszközök értékhelyesbítése</t>
  </si>
  <si>
    <t>3.4. Üzleti befektetett pénzügyi eszközök értékhelyesbítése</t>
  </si>
  <si>
    <t>IV. Koncesszióba, vagyonkezelésbe adott eszközök</t>
  </si>
  <si>
    <t>A) NEMZETI VAGYONBA TARTOZÓ BEFEKTETETT ESZKÖZÖK 
     (01+02+28+44)</t>
  </si>
  <si>
    <t>I. Készletek</t>
  </si>
  <si>
    <t>II. Értékpapírok</t>
  </si>
  <si>
    <t>B) NEMZETI VAGYONBA TARTOZÓ FORGÓESZKÖZÖK (46+47)</t>
  </si>
  <si>
    <t>I. Lekötött bankbetétek</t>
  </si>
  <si>
    <t>II. Pénztárak, csekkek, betétkönyvek</t>
  </si>
  <si>
    <t>III. Forintszámlák</t>
  </si>
  <si>
    <t>IV. Devizaszámlák</t>
  </si>
  <si>
    <t>C) PÉNZESZKÖZÖK (49+50+51+52)</t>
  </si>
  <si>
    <t>I. Költségvetési évben esedékes követelések</t>
  </si>
  <si>
    <t>II. Költségvetési évet követően esedékes követelések</t>
  </si>
  <si>
    <t>III. Követelés jellegű sajátos elszámolások</t>
  </si>
  <si>
    <t>D) KÖVETELÉSEK (54+55+56)</t>
  </si>
  <si>
    <t>I. December havi illetmények, munkabérek elszámolása</t>
  </si>
  <si>
    <t>II. Utalványok, bérletek és más hasonló, készpénz-helyettesítő fizetési 
     eszköznek nem minősülő eszközök elszámolásai</t>
  </si>
  <si>
    <t>E) EGYÉB SAJÁTOS ESZKÖZOLDALI ELSZÁMOLÁSOK (58+59)</t>
  </si>
  <si>
    <t>F) AKTÍV IDŐBELI ELHATÁROLÁSOK</t>
  </si>
  <si>
    <t>ESZKÖZÖK ÖSSZESEN  (45+48+53+57+60+61)</t>
  </si>
  <si>
    <t xml:space="preserve">A </t>
  </si>
  <si>
    <t>I. Nemzeti vagyon induláskori értéke</t>
  </si>
  <si>
    <t>II. Nemzeti vagyon változásai</t>
  </si>
  <si>
    <t>III. Egyéb eszközök induláskori értéke és változásai</t>
  </si>
  <si>
    <t>IV. Felhalmozott eredmény</t>
  </si>
  <si>
    <t>V. Eszközök értékhelyesbítésének forrása</t>
  </si>
  <si>
    <t>VI. Mérleg szerinti eredmény</t>
  </si>
  <si>
    <t>G) SAJÁT TŐKE (01+….+06)</t>
  </si>
  <si>
    <t>II. Költségvetési évet követően esedékes kötelezettségek</t>
  </si>
  <si>
    <t>III. Kötelezettség jellegű sajátos elszámolások</t>
  </si>
  <si>
    <t>H) KÖTELEZETTSÉGEK (08+09+10)</t>
  </si>
  <si>
    <t>I) KINCSTÁRI SZÁMLAVEZETÉSSEL KAPCSOLATOS ELSZÁMOLÁSOK</t>
  </si>
  <si>
    <t>J) PASSZÍV IDŐBELI ELHATÁROLÁSOK</t>
  </si>
  <si>
    <t>FORRÁSOK ÖSSZESEN  (07+11+12+13)</t>
  </si>
  <si>
    <t>5.-ből EU-s támogatás</t>
  </si>
  <si>
    <t>7.5.</t>
  </si>
  <si>
    <t>Irányító szervi támogatás folyósítása (intézményfinanszírozás)</t>
  </si>
  <si>
    <t>Belföldi finanszírozás kiadásai (7.1. + … + 7.5.)</t>
  </si>
  <si>
    <t>Éves engedélyezett létszám előirányzat (fő)</t>
  </si>
  <si>
    <t>Éves engedélyezett létszám előirányzat  (fő)</t>
  </si>
  <si>
    <t>Hitel-, kölcsönfelvétel államháztartáson kívülről  (10.1.+…+10.3.)</t>
  </si>
  <si>
    <t>J=(F+…+I)</t>
  </si>
  <si>
    <t>„0”-ra leírt eszközök</t>
  </si>
  <si>
    <t>Használatban lévő kisértékű immateriális javak</t>
  </si>
  <si>
    <t>Használatban lévő kisértékű tárgyi eszközök</t>
  </si>
  <si>
    <t>Készletek</t>
  </si>
  <si>
    <t>01 számlacsoportban nyilvántartott befektetett eszközök (6+…+9)</t>
  </si>
  <si>
    <t>Államháztartáson belüli vagyonkezelésbe adott eszközök</t>
  </si>
  <si>
    <t>Bérbe vett befektetett eszközök</t>
  </si>
  <si>
    <t>Letétbe, bizományba, üzemeltetésre átvett befektetett eszközök</t>
  </si>
  <si>
    <t> PPP konstrukcióban használt befektetett eszközök</t>
  </si>
  <si>
    <t> 02 számlacsoportban nyilvántartott készletek (11+…+13)</t>
  </si>
  <si>
    <t> Bérbe vett készletek</t>
  </si>
  <si>
    <t> Letétbe bizományba átvett készletek</t>
  </si>
  <si>
    <t> Intervenciós készletek</t>
  </si>
  <si>
    <t>Közgyűjtemény</t>
  </si>
  <si>
    <t> Saját gyűjteményben nyilvántartott kulturális javak</t>
  </si>
  <si>
    <t> Régészeti lelet</t>
  </si>
  <si>
    <t> Egyéb érték nélkül nyilvántartott eszközök</t>
  </si>
  <si>
    <t>Összesen (1+…+4)+5+10+14+(18+…+31):</t>
  </si>
  <si>
    <t>Gyűjtemény, régészeti lelet* (15+…+17)</t>
  </si>
  <si>
    <t>* Nvt. 1. § (2) bekezdés g) és h) pontja szerinti kulturális javak és régészeti eszközök</t>
  </si>
  <si>
    <t>Nyilvántartott függő követelések, kötelezettségek
(db)</t>
  </si>
  <si>
    <t>Támogatási célú előlegekkel kapcsolatos elszámolási követelések</t>
  </si>
  <si>
    <t>Egyéb függő követelések</t>
  </si>
  <si>
    <t>Biztos (jövőbeni) követelések</t>
  </si>
  <si>
    <t>Függő és biztos (jövőbeni) követelések (1+…+3)</t>
  </si>
  <si>
    <t>Kezességgel-, garanciavállalással kapcsolatos függő kötelezettségek</t>
  </si>
  <si>
    <t>Peres ügyekkel kapcsolatos függő kötelezettségek</t>
  </si>
  <si>
    <t>El nem ismert tartozások</t>
  </si>
  <si>
    <t>Támogatási célú előlegekkel kapcsolatos elszámolási kötelezettségek</t>
  </si>
  <si>
    <t>Egyéb függő kötelezettségek</t>
  </si>
  <si>
    <t>Függő kötelezettségek (5+…+9)</t>
  </si>
  <si>
    <t>Összesen (4+10)+(11+…+33):</t>
  </si>
  <si>
    <t>I. Költségvetési évben esedékes kötelezettségek</t>
  </si>
  <si>
    <t>Kamera ("műhelyben")</t>
  </si>
  <si>
    <t xml:space="preserve">Falugondnoki autó </t>
  </si>
  <si>
    <t>Kisértékű tárgyi ewszközök beszerzése</t>
  </si>
  <si>
    <t>Tárcsa</t>
  </si>
  <si>
    <t>Tároló II. vásárlás</t>
  </si>
  <si>
    <t>Földkábel (öltöző)</t>
  </si>
  <si>
    <t>Szippantó tartálykocsi</t>
  </si>
  <si>
    <t>Windows 7 program</t>
  </si>
  <si>
    <t>Tároló I. épület felújítása</t>
  </si>
  <si>
    <t>Hivatal felújítás</t>
  </si>
  <si>
    <t>Orvosi rendelő felújítás</t>
  </si>
  <si>
    <t>Cserépkályha felújítás</t>
  </si>
  <si>
    <t>"Műhely " épület felújítás</t>
  </si>
  <si>
    <t>MARADVÁNYKIMUTATÁS</t>
  </si>
  <si>
    <t>Összeg</t>
  </si>
  <si>
    <t>01 Alaptevékenység költségvetési bevételei</t>
  </si>
  <si>
    <t>02 Alaptevékenység költségvetési kiadásai</t>
  </si>
  <si>
    <t>I Alaptevékenység költségvetési egyenlege (=01-02)</t>
  </si>
  <si>
    <t>03 Alaptevékenység finanszírozási bevételei</t>
  </si>
  <si>
    <t>04 Alaptevékenység finanszírozási kiadásai</t>
  </si>
  <si>
    <t>II Alaptevékenység finanszírozási egyenlege (=03-04)</t>
  </si>
  <si>
    <t>A) Alaptevékenység maradványa (+/-I+/-II)</t>
  </si>
  <si>
    <t>05 Vállalkozási tevékenység költségvetési bevételei</t>
  </si>
  <si>
    <t>06 Vállalkozási tevékenység költségvetési kiadásai</t>
  </si>
  <si>
    <t>III Vállalkozási tevékenység költségvetési egyenlege (=05-06)</t>
  </si>
  <si>
    <t>07 Vállalkozási tevékenység finanszírozási bevételei</t>
  </si>
  <si>
    <t>08 Vállalkozási tevékenység finanszírozási kiadásai</t>
  </si>
  <si>
    <t>IV Vállalkozási tevékenység finanszírozási egyenlege (=07-08)</t>
  </si>
  <si>
    <t>B) Vállalkozási tevékenység maradványa (=+/-III+/-IV)</t>
  </si>
  <si>
    <t>C) Összes maradvány (=A+B)</t>
  </si>
  <si>
    <t>D) Alaptevékenység kötelezettségvállalással terhelt maradványa</t>
  </si>
  <si>
    <t>E) Alaptevékenység szabad maradványa</t>
  </si>
  <si>
    <t>F) Vállalkozási tevékenységet terhelő befizetési kötelezettség (=B*0,1)</t>
  </si>
  <si>
    <t>G) Vállalkozási tevékenység felhasználható maradványa (=B-F)</t>
  </si>
  <si>
    <t>Előző időszak</t>
  </si>
  <si>
    <t>Módosítások</t>
  </si>
  <si>
    <t>Tárgyi időszak</t>
  </si>
  <si>
    <t>EREDMÉNYKIMUTATÁS</t>
  </si>
  <si>
    <t>01   Közhatalmi eredményszemléletű bevételek</t>
  </si>
  <si>
    <t>02   Eszközök és szolgáltatások értékesítése nettó eredményszemléletű bevételei</t>
  </si>
  <si>
    <t>03   Tevékenység egyéb nettó eredményszemléletű bevételei</t>
  </si>
  <si>
    <t>I      Tevékenység nettó eredményszemléletű bevétele (=01+02+02)</t>
  </si>
  <si>
    <t>04   Saját termelésű készletek állományváltozása</t>
  </si>
  <si>
    <t>05   Saját előállítású eszközök aktivált értéke</t>
  </si>
  <si>
    <t>II    Aktivált saját teljesítmények értéke (=+/-04+05)</t>
  </si>
  <si>
    <t>06   Központi működési célú támogatások eredményszemléletű bevételei</t>
  </si>
  <si>
    <t>07   Egyéb működési célú támogatások eredményszemléletű bevételei</t>
  </si>
  <si>
    <t>08   Különféle egyéb eredményszemléletű bevételek</t>
  </si>
  <si>
    <t>III   Egyéb eredményszemléletű bevételek (=06+07+08)</t>
  </si>
  <si>
    <t>09   Anyagköltség</t>
  </si>
  <si>
    <t>10   Igénybe vett szolgáltatások értéke</t>
  </si>
  <si>
    <t>11   Eladott áruk beszerzési értéke</t>
  </si>
  <si>
    <t>12   Eladott (közvetített) szolgáltatások értéke</t>
  </si>
  <si>
    <t>IV   Anyagjellegű ráfordítások (=09+10+11+12)</t>
  </si>
  <si>
    <t>13   Bérköltség</t>
  </si>
  <si>
    <t>14   Személyi jellegű egyéb kifizetések</t>
  </si>
  <si>
    <t>15   Bérjárulékok</t>
  </si>
  <si>
    <t>V    Személyi jellegű ráfordítások (=13+14+15)</t>
  </si>
  <si>
    <t>VI   Értékcsökkenési leírás</t>
  </si>
  <si>
    <t>VII  Egyéb ráfordítások</t>
  </si>
  <si>
    <t>A)   TEVÉKENYSÉGEK EREDMÉNYE (=I+/-II+III-IV-V-VI-VII)</t>
  </si>
  <si>
    <t>16    Kapott (járó) osztalék és részesedés</t>
  </si>
  <si>
    <t>17    Kapott (járó) kamatok és kamatjellegű eredményszemléletű bevételek</t>
  </si>
  <si>
    <t>18    Pénzügyi műveletek egyéb eredményszemléletű bevételei</t>
  </si>
  <si>
    <t>VIII Pénzügyi műveletek eredményszemléletű bevételei (=16+17+18)</t>
  </si>
  <si>
    <t>19   Fizetendő kamatok és kamatjellegű ráfordítások</t>
  </si>
  <si>
    <t>20   Részesedések, értékpapírok, pénzeszközök értékvesztése</t>
  </si>
  <si>
    <t>21   Pénzügyi műveletek egyéb ráfordításai</t>
  </si>
  <si>
    <t>21a  - ebből: árfolyamveszteség</t>
  </si>
  <si>
    <t>18a   - ebből: árfolyamnyereség</t>
  </si>
  <si>
    <t>IX   Pénzügyi műveletek ráfordításai (=19+20+21)</t>
  </si>
  <si>
    <t>B)   PÉNZÜGYI MŰVELETEK EREDMÉNYE (=VIII-IX)</t>
  </si>
  <si>
    <t>C)   SZOKÁSOS EREDMÉNY (=+/-A+/-B)</t>
  </si>
  <si>
    <t>22   Felhalmozási célú támogatások eredményszemléletű bevételei</t>
  </si>
  <si>
    <t>23   Különféle rendkívüli eredményszemléletű bevételek</t>
  </si>
  <si>
    <t>X    Rendkívüli eredményszemléletű bevételek (=22+23)</t>
  </si>
  <si>
    <t>XI   Rendkívüli ráfordítások</t>
  </si>
  <si>
    <t>D)   RENDKÍVÜLI EREDMÉNY (=X-XI)</t>
  </si>
  <si>
    <t>E)   MÉRLEG SZERINTI EREDMÉNY (=+/-C+/-D)</t>
  </si>
  <si>
    <t>Bevétel</t>
  </si>
  <si>
    <t>ezer Ft</t>
  </si>
  <si>
    <t>Kiadás</t>
  </si>
  <si>
    <t>Normatív állami támogatás</t>
  </si>
  <si>
    <t>Rendszeres személyi juttatások</t>
  </si>
  <si>
    <t>Egyéb saját bevétel (balesetmentes vezetés miatti biztosítás visszatérítés, )</t>
  </si>
  <si>
    <t>Nem rendszeres szem. juttatások</t>
  </si>
  <si>
    <t>Munkaadókat terhelő járulékok</t>
  </si>
  <si>
    <t>Dologi kiadások</t>
  </si>
  <si>
    <t>A falugondnoki szolgálat bevételei-kiadásai 2014.</t>
  </si>
  <si>
    <t>1.636</t>
  </si>
  <si>
    <t>1.422</t>
  </si>
  <si>
    <t>10.009</t>
  </si>
  <si>
    <t>Beruházási célú előzetesen felszámított ÁFA</t>
  </si>
  <si>
    <t>2.664</t>
  </si>
  <si>
    <t>Források</t>
  </si>
  <si>
    <t>Támogatási szerződés szerinti bevételek, kiadások</t>
  </si>
  <si>
    <t>Eredeti</t>
  </si>
  <si>
    <t>Módosított</t>
  </si>
  <si>
    <t>Évenkénti üteme</t>
  </si>
  <si>
    <t>Összes bevétel,
kiadás</t>
  </si>
  <si>
    <t>J</t>
  </si>
  <si>
    <t>K</t>
  </si>
  <si>
    <t>L=(J+K)</t>
  </si>
  <si>
    <t>M=(L/C)</t>
  </si>
  <si>
    <t>Saját erő</t>
  </si>
  <si>
    <t>- saját erőből központi támogatás</t>
  </si>
  <si>
    <t>EU-s forrás</t>
  </si>
  <si>
    <t>Társfinanszírozás</t>
  </si>
  <si>
    <t>Hitel</t>
  </si>
  <si>
    <t>Egyéb forrás</t>
  </si>
  <si>
    <t>Források összesen:</t>
  </si>
  <si>
    <t>Kiadások, költségek</t>
  </si>
  <si>
    <t>Személyi jellegű</t>
  </si>
  <si>
    <t>EU-s projekt neve, azonosítója:</t>
  </si>
  <si>
    <t>Csikvánd Község Önkormányzat
2014. ÉVI ZÁRSZÁMADÁS
Bevételi, kiadási kiemelt előirányzatok és létszámelőirányzatok teljesítése</t>
  </si>
  <si>
    <t>Kötelező feladatok adatai</t>
  </si>
  <si>
    <t>Összesített adatok</t>
  </si>
  <si>
    <t>2014.</t>
  </si>
  <si>
    <t>2. melléklet a 6/2015. (V.11.) önkormányzati rendelethez</t>
  </si>
  <si>
    <t>3. melléklet a 6/2015. (V.11.) önkormányzati rendelethez</t>
  </si>
  <si>
    <t>4. melléklet a 6/2015.(V.11.) önkormányzati rendelethez</t>
  </si>
  <si>
    <t>5. melléklet a 6/2015.(V.11.) önkormányzati rendelethez</t>
  </si>
  <si>
    <t>8. melléklet a 6/2015.(V.11.) önkormányzati rendelethez</t>
  </si>
</sst>
</file>

<file path=xl/styles.xml><?xml version="1.0" encoding="utf-8"?>
<styleSheet xmlns="http://schemas.openxmlformats.org/spreadsheetml/2006/main">
  <numFmts count="2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#,##0.0"/>
    <numFmt numFmtId="172" formatCode="#,###__;\-#,###__"/>
    <numFmt numFmtId="173" formatCode="00"/>
    <numFmt numFmtId="174" formatCode="#,###\ _F_t;\-#,###\ _F_t"/>
    <numFmt numFmtId="175" formatCode="#,###__"/>
    <numFmt numFmtId="176" formatCode="_-* #,##0.0\ _F_t_-;\-* #,##0.0\ _F_t_-;_-* &quot;-&quot;??\ _F_t_-;_-@_-"/>
    <numFmt numFmtId="177" formatCode="[$€-2]\ #\ ##,000_);[Red]\([$€-2]\ #\ ##,000\)"/>
  </numFmts>
  <fonts count="76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1"/>
      <name val="Times New Roman CE"/>
      <family val="0"/>
    </font>
    <font>
      <b/>
      <i/>
      <sz val="9"/>
      <name val="Times New Roman CE"/>
      <family val="0"/>
    </font>
    <font>
      <sz val="9"/>
      <name val="Times New Roman"/>
      <family val="1"/>
    </font>
    <font>
      <i/>
      <sz val="8"/>
      <name val="Times New Roman"/>
      <family val="1"/>
    </font>
    <font>
      <b/>
      <i/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9"/>
      <name val="Times New Roman"/>
      <family val="1"/>
    </font>
    <font>
      <b/>
      <sz val="11"/>
      <name val="Times New Roman"/>
      <family val="1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 CE"/>
      <family val="1"/>
    </font>
    <font>
      <sz val="10"/>
      <name val="Wingdings"/>
      <family val="0"/>
    </font>
    <font>
      <sz val="12"/>
      <color indexed="10"/>
      <name val="Times New Roman"/>
      <family val="1"/>
    </font>
    <font>
      <i/>
      <sz val="9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i/>
      <sz val="12"/>
      <name val="Times New Roman"/>
      <family val="1"/>
    </font>
    <font>
      <b/>
      <u val="double"/>
      <sz val="12"/>
      <name val="Times New Roman"/>
      <family val="1"/>
    </font>
    <font>
      <b/>
      <i/>
      <sz val="10"/>
      <name val="Times New Roman"/>
      <family val="1"/>
    </font>
    <font>
      <b/>
      <u val="single"/>
      <sz val="10"/>
      <name val="Times New Roman"/>
      <family val="1"/>
    </font>
    <font>
      <u val="single"/>
      <sz val="9"/>
      <name val="Times New Roman"/>
      <family val="1"/>
    </font>
    <font>
      <sz val="7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  <fill>
      <patternFill patternType="solid">
        <fgColor indexed="65"/>
        <bgColor indexed="64"/>
      </patternFill>
    </fill>
  </fills>
  <borders count="10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 diagonalUp="1" diagonalDown="1">
      <left style="thin"/>
      <right style="thin"/>
      <top style="medium"/>
      <bottom style="medium"/>
      <diagonal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ck"/>
      <right style="thick"/>
      <top style="thick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 style="medium"/>
      <top>
        <color indexed="63"/>
      </top>
      <bottom style="medium"/>
    </border>
    <border>
      <left style="medium"/>
      <right style="double"/>
      <top>
        <color indexed="63"/>
      </top>
      <bottom style="medium"/>
    </border>
    <border>
      <left style="medium"/>
      <right style="double"/>
      <top style="medium"/>
      <bottom style="medium"/>
    </border>
    <border>
      <left style="double"/>
      <right style="medium"/>
      <top style="medium"/>
      <bottom style="medium"/>
    </border>
    <border>
      <left style="double"/>
      <right style="medium"/>
      <top>
        <color indexed="63"/>
      </top>
      <bottom style="medium"/>
    </border>
    <border>
      <left style="thick"/>
      <right style="medium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ck"/>
      <top>
        <color indexed="63"/>
      </top>
      <bottom style="double"/>
    </border>
    <border>
      <left style="thick"/>
      <right style="medium"/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double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medium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ck"/>
      <top style="thick"/>
      <bottom style="medium"/>
    </border>
    <border>
      <left style="thick"/>
      <right style="medium"/>
      <top style="thick"/>
      <bottom style="medium"/>
    </border>
    <border>
      <left>
        <color indexed="63"/>
      </left>
      <right style="medium"/>
      <top style="thick"/>
      <bottom style="medium"/>
    </border>
    <border>
      <left>
        <color indexed="63"/>
      </left>
      <right style="double"/>
      <top style="thick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double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2" borderId="0" applyNumberFormat="0" applyBorder="0" applyAlignment="0" applyProtection="0"/>
    <xf numFmtId="0" fontId="61" fillId="5" borderId="0" applyNumberFormat="0" applyBorder="0" applyAlignment="0" applyProtection="0"/>
    <xf numFmtId="0" fontId="61" fillId="4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6" borderId="0" applyNumberFormat="0" applyBorder="0" applyAlignment="0" applyProtection="0"/>
    <xf numFmtId="0" fontId="61" fillId="9" borderId="0" applyNumberFormat="0" applyBorder="0" applyAlignment="0" applyProtection="0"/>
    <xf numFmtId="0" fontId="61" fillId="8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8" borderId="0" applyNumberFormat="0" applyBorder="0" applyAlignment="0" applyProtection="0"/>
    <xf numFmtId="0" fontId="62" fillId="6" borderId="0" applyNumberFormat="0" applyBorder="0" applyAlignment="0" applyProtection="0"/>
    <xf numFmtId="0" fontId="62" fillId="12" borderId="0" applyNumberFormat="0" applyBorder="0" applyAlignment="0" applyProtection="0"/>
    <xf numFmtId="0" fontId="62" fillId="3" borderId="0" applyNumberFormat="0" applyBorder="0" applyAlignment="0" applyProtection="0"/>
    <xf numFmtId="0" fontId="63" fillId="8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48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64" fillId="1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0" fillId="14" borderId="7" applyNumberFormat="0" applyFont="0" applyAlignment="0" applyProtection="0"/>
    <xf numFmtId="0" fontId="62" fillId="10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8" fillId="20" borderId="0" applyNumberFormat="0" applyBorder="0" applyAlignment="0" applyProtection="0"/>
    <xf numFmtId="0" fontId="69" fillId="21" borderId="8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7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3" fillId="22" borderId="0" applyNumberFormat="0" applyBorder="0" applyAlignment="0" applyProtection="0"/>
    <xf numFmtId="0" fontId="74" fillId="23" borderId="0" applyNumberFormat="0" applyBorder="0" applyAlignment="0" applyProtection="0"/>
    <xf numFmtId="0" fontId="75" fillId="21" borderId="1" applyNumberFormat="0" applyAlignment="0" applyProtection="0"/>
    <xf numFmtId="9" fontId="0" fillId="0" borderId="0" applyFont="0" applyFill="0" applyBorder="0" applyAlignment="0" applyProtection="0"/>
  </cellStyleXfs>
  <cellXfs count="676">
    <xf numFmtId="0" fontId="0" fillId="0" borderId="0" xfId="0" applyAlignment="1">
      <alignment/>
    </xf>
    <xf numFmtId="164" fontId="13" fillId="0" borderId="10" xfId="0" applyNumberFormat="1" applyFont="1" applyFill="1" applyBorder="1" applyAlignment="1" applyProtection="1">
      <alignment vertical="center" wrapText="1"/>
      <protection locked="0"/>
    </xf>
    <xf numFmtId="164" fontId="13" fillId="0" borderId="11" xfId="0" applyNumberFormat="1" applyFont="1" applyFill="1" applyBorder="1" applyAlignment="1" applyProtection="1">
      <alignment vertical="center" wrapText="1"/>
      <protection locked="0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164" fontId="13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164" fontId="0" fillId="0" borderId="0" xfId="0" applyNumberFormat="1" applyFill="1" applyAlignment="1" applyProtection="1">
      <alignment vertical="center" wrapText="1"/>
      <protection/>
    </xf>
    <xf numFmtId="1" fontId="13" fillId="0" borderId="10" xfId="0" applyNumberFormat="1" applyFont="1" applyFill="1" applyBorder="1" applyAlignment="1" applyProtection="1">
      <alignment vertical="center" wrapText="1"/>
      <protection locked="0"/>
    </xf>
    <xf numFmtId="164" fontId="13" fillId="0" borderId="13" xfId="0" applyNumberFormat="1" applyFont="1" applyFill="1" applyBorder="1" applyAlignment="1" applyProtection="1">
      <alignment horizontal="left" vertical="center" wrapText="1" indent="1"/>
      <protection locked="0"/>
    </xf>
    <xf numFmtId="1" fontId="13" fillId="0" borderId="11" xfId="0" applyNumberFormat="1" applyFont="1" applyFill="1" applyBorder="1" applyAlignment="1" applyProtection="1">
      <alignment vertical="center" wrapText="1"/>
      <protection locked="0"/>
    </xf>
    <xf numFmtId="164" fontId="12" fillId="0" borderId="14" xfId="0" applyNumberFormat="1" applyFont="1" applyFill="1" applyBorder="1" applyAlignment="1" applyProtection="1">
      <alignment vertical="center" wrapText="1"/>
      <protection/>
    </xf>
    <xf numFmtId="164" fontId="12" fillId="0" borderId="15" xfId="0" applyNumberFormat="1" applyFont="1" applyFill="1" applyBorder="1" applyAlignment="1" applyProtection="1">
      <alignment vertical="center" wrapText="1"/>
      <protection/>
    </xf>
    <xf numFmtId="164" fontId="3" fillId="0" borderId="0" xfId="0" applyNumberFormat="1" applyFont="1" applyFill="1" applyAlignment="1">
      <alignment vertical="center" wrapText="1"/>
    </xf>
    <xf numFmtId="164" fontId="11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164" fontId="11" fillId="0" borderId="13" xfId="0" applyNumberFormat="1" applyFont="1" applyFill="1" applyBorder="1" applyAlignment="1" applyProtection="1">
      <alignment horizontal="left" vertical="center" wrapText="1" indent="1"/>
      <protection locked="0"/>
    </xf>
    <xf numFmtId="164" fontId="8" fillId="0" borderId="0" xfId="0" applyNumberFormat="1" applyFont="1" applyFill="1" applyAlignment="1">
      <alignment vertical="center" wrapText="1"/>
    </xf>
    <xf numFmtId="164" fontId="12" fillId="24" borderId="14" xfId="0" applyNumberFormat="1" applyFont="1" applyFill="1" applyBorder="1" applyAlignment="1" applyProtection="1">
      <alignment vertical="center" wrapText="1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6" fillId="0" borderId="16" xfId="0" applyNumberFormat="1" applyFont="1" applyFill="1" applyBorder="1" applyAlignment="1" applyProtection="1">
      <alignment horizontal="center" vertical="center" wrapText="1"/>
      <protection/>
    </xf>
    <xf numFmtId="164" fontId="6" fillId="0" borderId="14" xfId="0" applyNumberFormat="1" applyFont="1" applyFill="1" applyBorder="1" applyAlignment="1" applyProtection="1">
      <alignment horizontal="center" vertical="center" wrapText="1"/>
      <protection/>
    </xf>
    <xf numFmtId="164" fontId="6" fillId="0" borderId="16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164" fontId="4" fillId="0" borderId="0" xfId="0" applyNumberFormat="1" applyFont="1" applyFill="1" applyAlignment="1" applyProtection="1">
      <alignment horizontal="right" vertical="center"/>
      <protection/>
    </xf>
    <xf numFmtId="164" fontId="19" fillId="0" borderId="17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4" fontId="21" fillId="0" borderId="18" xfId="60" applyNumberFormat="1" applyFont="1" applyFill="1" applyBorder="1" applyAlignment="1" applyProtection="1">
      <alignment vertical="center"/>
      <protection/>
    </xf>
    <xf numFmtId="164" fontId="21" fillId="0" borderId="18" xfId="60" applyNumberFormat="1" applyFont="1" applyFill="1" applyBorder="1" applyAlignment="1" applyProtection="1">
      <alignment/>
      <protection/>
    </xf>
    <xf numFmtId="0" fontId="6" fillId="0" borderId="19" xfId="60" applyFont="1" applyFill="1" applyBorder="1" applyAlignment="1" applyProtection="1">
      <alignment horizontal="center" vertical="center" wrapText="1"/>
      <protection/>
    </xf>
    <xf numFmtId="0" fontId="6" fillId="0" borderId="20" xfId="60" applyFont="1" applyFill="1" applyBorder="1" applyAlignment="1" applyProtection="1">
      <alignment horizontal="center" vertical="center" wrapText="1"/>
      <protection/>
    </xf>
    <xf numFmtId="164" fontId="12" fillId="0" borderId="21" xfId="0" applyNumberFormat="1" applyFont="1" applyFill="1" applyBorder="1" applyAlignment="1" applyProtection="1">
      <alignment horizontal="center" vertical="center" wrapText="1"/>
      <protection/>
    </xf>
    <xf numFmtId="164" fontId="13" fillId="0" borderId="22" xfId="0" applyNumberFormat="1" applyFont="1" applyFill="1" applyBorder="1" applyAlignment="1" applyProtection="1">
      <alignment vertical="center" wrapText="1"/>
      <protection locked="0"/>
    </xf>
    <xf numFmtId="164" fontId="12" fillId="0" borderId="23" xfId="0" applyNumberFormat="1" applyFont="1" applyFill="1" applyBorder="1" applyAlignment="1" applyProtection="1">
      <alignment vertical="center" wrapText="1"/>
      <protection/>
    </xf>
    <xf numFmtId="164" fontId="13" fillId="0" borderId="24" xfId="0" applyNumberFormat="1" applyFont="1" applyFill="1" applyBorder="1" applyAlignment="1" applyProtection="1">
      <alignment vertical="center" wrapText="1"/>
      <protection locked="0"/>
    </xf>
    <xf numFmtId="0" fontId="6" fillId="0" borderId="25" xfId="0" applyFont="1" applyFill="1" applyBorder="1" applyAlignment="1" applyProtection="1">
      <alignment horizontal="center" vertical="center" wrapText="1"/>
      <protection/>
    </xf>
    <xf numFmtId="164" fontId="13" fillId="0" borderId="26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9" xfId="6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14" xfId="0" applyNumberFormat="1" applyFont="1" applyBorder="1" applyAlignment="1" applyProtection="1">
      <alignment horizontal="right" vertical="center" wrapText="1" indent="1"/>
      <protection/>
    </xf>
    <xf numFmtId="164" fontId="3" fillId="0" borderId="14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15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28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Font="1" applyBorder="1" applyAlignment="1">
      <alignment horizontal="center" vertical="center" wrapText="1"/>
    </xf>
    <xf numFmtId="164" fontId="13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28" xfId="0" applyFont="1" applyFill="1" applyBorder="1" applyAlignment="1" applyProtection="1">
      <alignment horizontal="center" vertical="center" wrapText="1"/>
      <protection/>
    </xf>
    <xf numFmtId="3" fontId="3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29" xfId="0" applyFont="1" applyFill="1" applyBorder="1" applyAlignment="1" applyProtection="1">
      <alignment horizontal="center" vertical="center" wrapText="1"/>
      <protection/>
    </xf>
    <xf numFmtId="3" fontId="3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0" xfId="0" applyNumberFormat="1" applyFill="1" applyAlignment="1" applyProtection="1">
      <alignment horizontal="center" vertical="center" wrapText="1"/>
      <protection locked="0"/>
    </xf>
    <xf numFmtId="164" fontId="0" fillId="0" borderId="0" xfId="0" applyNumberFormat="1" applyFill="1" applyAlignment="1" applyProtection="1">
      <alignment vertical="center" wrapText="1"/>
      <protection locked="0"/>
    </xf>
    <xf numFmtId="164" fontId="4" fillId="0" borderId="0" xfId="0" applyNumberFormat="1" applyFont="1" applyFill="1" applyAlignment="1" applyProtection="1">
      <alignment horizontal="right" vertical="center"/>
      <protection locked="0"/>
    </xf>
    <xf numFmtId="164" fontId="6" fillId="0" borderId="31" xfId="0" applyNumberFormat="1" applyFont="1" applyFill="1" applyBorder="1" applyAlignment="1" applyProtection="1">
      <alignment horizontal="centerContinuous" vertical="center"/>
      <protection/>
    </xf>
    <xf numFmtId="164" fontId="6" fillId="0" borderId="32" xfId="0" applyNumberFormat="1" applyFont="1" applyFill="1" applyBorder="1" applyAlignment="1" applyProtection="1">
      <alignment horizontal="centerContinuous" vertical="center"/>
      <protection/>
    </xf>
    <xf numFmtId="164" fontId="6" fillId="0" borderId="33" xfId="0" applyNumberFormat="1" applyFont="1" applyFill="1" applyBorder="1" applyAlignment="1" applyProtection="1">
      <alignment horizontal="centerContinuous" vertical="center"/>
      <protection/>
    </xf>
    <xf numFmtId="164" fontId="20" fillId="0" borderId="0" xfId="0" applyNumberFormat="1" applyFont="1" applyFill="1" applyAlignment="1">
      <alignment vertical="center"/>
    </xf>
    <xf numFmtId="164" fontId="6" fillId="0" borderId="21" xfId="0" applyNumberFormat="1" applyFont="1" applyFill="1" applyBorder="1" applyAlignment="1" applyProtection="1">
      <alignment horizontal="center" vertical="center"/>
      <protection/>
    </xf>
    <xf numFmtId="164" fontId="6" fillId="0" borderId="34" xfId="0" applyNumberFormat="1" applyFont="1" applyFill="1" applyBorder="1" applyAlignment="1" applyProtection="1">
      <alignment horizontal="center" vertical="center"/>
      <protection/>
    </xf>
    <xf numFmtId="164" fontId="6" fillId="0" borderId="20" xfId="0" applyNumberFormat="1" applyFont="1" applyFill="1" applyBorder="1" applyAlignment="1" applyProtection="1">
      <alignment horizontal="center" vertical="center" wrapText="1"/>
      <protection/>
    </xf>
    <xf numFmtId="164" fontId="20" fillId="0" borderId="0" xfId="0" applyNumberFormat="1" applyFont="1" applyFill="1" applyAlignment="1">
      <alignment horizontal="center" vertical="center"/>
    </xf>
    <xf numFmtId="164" fontId="12" fillId="0" borderId="14" xfId="0" applyNumberFormat="1" applyFont="1" applyFill="1" applyBorder="1" applyAlignment="1" applyProtection="1">
      <alignment horizontal="center" vertical="center" wrapText="1"/>
      <protection/>
    </xf>
    <xf numFmtId="164" fontId="12" fillId="0" borderId="0" xfId="0" applyNumberFormat="1" applyFont="1" applyFill="1" applyAlignment="1">
      <alignment horizontal="center" vertical="center" wrapText="1"/>
    </xf>
    <xf numFmtId="164" fontId="12" fillId="0" borderId="35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26" xfId="0" applyNumberFormat="1" applyFont="1" applyFill="1" applyBorder="1" applyAlignment="1" applyProtection="1">
      <alignment horizontal="left" vertical="center" wrapText="1" indent="1"/>
      <protection/>
    </xf>
    <xf numFmtId="1" fontId="3" fillId="24" borderId="26" xfId="0" applyNumberFormat="1" applyFont="1" applyFill="1" applyBorder="1" applyAlignment="1" applyProtection="1">
      <alignment horizontal="center" vertical="center" wrapText="1"/>
      <protection/>
    </xf>
    <xf numFmtId="164" fontId="12" fillId="0" borderId="26" xfId="0" applyNumberFormat="1" applyFont="1" applyFill="1" applyBorder="1" applyAlignment="1" applyProtection="1">
      <alignment vertical="center" wrapText="1"/>
      <protection/>
    </xf>
    <xf numFmtId="164" fontId="12" fillId="0" borderId="31" xfId="0" applyNumberFormat="1" applyFont="1" applyFill="1" applyBorder="1" applyAlignment="1" applyProtection="1">
      <alignment vertical="center" wrapText="1"/>
      <protection/>
    </xf>
    <xf numFmtId="164" fontId="12" fillId="0" borderId="36" xfId="0" applyNumberFormat="1" applyFont="1" applyFill="1" applyBorder="1" applyAlignment="1" applyProtection="1">
      <alignment vertical="center" wrapText="1"/>
      <protection/>
    </xf>
    <xf numFmtId="164" fontId="12" fillId="0" borderId="12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37" xfId="0" applyNumberFormat="1" applyFont="1" applyFill="1" applyBorder="1" applyAlignment="1" applyProtection="1">
      <alignment vertical="center" wrapText="1"/>
      <protection/>
    </xf>
    <xf numFmtId="164" fontId="12" fillId="0" borderId="10" xfId="0" applyNumberFormat="1" applyFont="1" applyFill="1" applyBorder="1" applyAlignment="1" applyProtection="1">
      <alignment horizontal="left" vertical="center" wrapText="1" indent="1"/>
      <protection/>
    </xf>
    <xf numFmtId="1" fontId="3" fillId="24" borderId="10" xfId="0" applyNumberFormat="1" applyFont="1" applyFill="1" applyBorder="1" applyAlignment="1" applyProtection="1">
      <alignment horizontal="center" vertical="center" wrapText="1"/>
      <protection/>
    </xf>
    <xf numFmtId="164" fontId="12" fillId="0" borderId="10" xfId="0" applyNumberFormat="1" applyFont="1" applyFill="1" applyBorder="1" applyAlignment="1" applyProtection="1">
      <alignment vertical="center" wrapText="1"/>
      <protection/>
    </xf>
    <xf numFmtId="164" fontId="12" fillId="0" borderId="22" xfId="0" applyNumberFormat="1" applyFont="1" applyFill="1" applyBorder="1" applyAlignment="1" applyProtection="1">
      <alignment vertical="center" wrapText="1"/>
      <protection/>
    </xf>
    <xf numFmtId="164" fontId="12" fillId="0" borderId="37" xfId="0" applyNumberFormat="1" applyFont="1" applyFill="1" applyBorder="1" applyAlignment="1" applyProtection="1">
      <alignment vertical="center" wrapText="1"/>
      <protection/>
    </xf>
    <xf numFmtId="164" fontId="12" fillId="0" borderId="10" xfId="0" applyNumberFormat="1" applyFont="1" applyFill="1" applyBorder="1" applyAlignment="1" applyProtection="1">
      <alignment horizontal="left" vertical="center" wrapText="1" indent="1"/>
      <protection/>
    </xf>
    <xf numFmtId="164" fontId="12" fillId="0" borderId="38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17" xfId="0" applyNumberFormat="1" applyFont="1" applyFill="1" applyBorder="1" applyAlignment="1" applyProtection="1">
      <alignment horizontal="left" vertical="center" wrapText="1" indent="1"/>
      <protection/>
    </xf>
    <xf numFmtId="1" fontId="3" fillId="24" borderId="11" xfId="0" applyNumberFormat="1" applyFont="1" applyFill="1" applyBorder="1" applyAlignment="1" applyProtection="1">
      <alignment horizontal="center" vertical="center" wrapText="1"/>
      <protection/>
    </xf>
    <xf numFmtId="164" fontId="12" fillId="0" borderId="17" xfId="0" applyNumberFormat="1" applyFont="1" applyFill="1" applyBorder="1" applyAlignment="1" applyProtection="1">
      <alignment vertical="center" wrapText="1"/>
      <protection/>
    </xf>
    <xf numFmtId="164" fontId="12" fillId="0" borderId="39" xfId="0" applyNumberFormat="1" applyFont="1" applyFill="1" applyBorder="1" applyAlignment="1" applyProtection="1">
      <alignment vertical="center" wrapText="1"/>
      <protection/>
    </xf>
    <xf numFmtId="1" fontId="0" fillId="0" borderId="39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17" xfId="0" applyNumberFormat="1" applyFont="1" applyFill="1" applyBorder="1" applyAlignment="1" applyProtection="1">
      <alignment vertical="center" wrapText="1"/>
      <protection locked="0"/>
    </xf>
    <xf numFmtId="164" fontId="13" fillId="0" borderId="39" xfId="0" applyNumberFormat="1" applyFont="1" applyFill="1" applyBorder="1" applyAlignment="1" applyProtection="1">
      <alignment vertical="center" wrapText="1"/>
      <protection locked="0"/>
    </xf>
    <xf numFmtId="164" fontId="12" fillId="0" borderId="16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14" xfId="0" applyNumberFormat="1" applyFont="1" applyFill="1" applyBorder="1" applyAlignment="1" applyProtection="1">
      <alignment horizontal="left" vertical="center" wrapText="1" indent="1"/>
      <protection/>
    </xf>
    <xf numFmtId="1" fontId="13" fillId="24" borderId="40" xfId="0" applyNumberFormat="1" applyFont="1" applyFill="1" applyBorder="1" applyAlignment="1" applyProtection="1">
      <alignment vertical="center" wrapText="1"/>
      <protection/>
    </xf>
    <xf numFmtId="164" fontId="12" fillId="0" borderId="14" xfId="0" applyNumberFormat="1" applyFont="1" applyFill="1" applyBorder="1" applyAlignment="1" applyProtection="1">
      <alignment vertical="center" wrapText="1"/>
      <protection/>
    </xf>
    <xf numFmtId="164" fontId="12" fillId="0" borderId="40" xfId="0" applyNumberFormat="1" applyFont="1" applyFill="1" applyBorder="1" applyAlignment="1" applyProtection="1">
      <alignment vertical="center" wrapText="1"/>
      <protection/>
    </xf>
    <xf numFmtId="164" fontId="12" fillId="0" borderId="41" xfId="0" applyNumberFormat="1" applyFont="1" applyFill="1" applyBorder="1" applyAlignment="1" applyProtection="1">
      <alignment vertical="center" wrapText="1"/>
      <protection/>
    </xf>
    <xf numFmtId="0" fontId="25" fillId="0" borderId="0" xfId="62" applyFill="1">
      <alignment/>
      <protection/>
    </xf>
    <xf numFmtId="172" fontId="17" fillId="0" borderId="10" xfId="62" applyNumberFormat="1" applyFont="1" applyFill="1" applyBorder="1" applyAlignment="1" applyProtection="1">
      <alignment horizontal="right" vertical="center" wrapText="1"/>
      <protection locked="0"/>
    </xf>
    <xf numFmtId="172" fontId="17" fillId="0" borderId="23" xfId="62" applyNumberFormat="1" applyFont="1" applyFill="1" applyBorder="1" applyAlignment="1" applyProtection="1">
      <alignment horizontal="right" vertical="center" wrapText="1"/>
      <protection locked="0"/>
    </xf>
    <xf numFmtId="172" fontId="24" fillId="0" borderId="10" xfId="62" applyNumberFormat="1" applyFont="1" applyFill="1" applyBorder="1" applyAlignment="1" applyProtection="1">
      <alignment horizontal="right" vertical="center" wrapText="1"/>
      <protection locked="0"/>
    </xf>
    <xf numFmtId="0" fontId="17" fillId="0" borderId="0" xfId="62" applyFont="1" applyFill="1">
      <alignment/>
      <protection/>
    </xf>
    <xf numFmtId="0" fontId="25" fillId="0" borderId="0" xfId="62" applyFont="1" applyFill="1">
      <alignment/>
      <protection/>
    </xf>
    <xf numFmtId="3" fontId="25" fillId="0" borderId="0" xfId="62" applyNumberFormat="1" applyFont="1" applyFill="1" applyAlignment="1">
      <alignment horizontal="center"/>
      <protection/>
    </xf>
    <xf numFmtId="0" fontId="0" fillId="0" borderId="0" xfId="61" applyFill="1" applyAlignment="1" applyProtection="1">
      <alignment vertical="center" wrapText="1"/>
      <protection/>
    </xf>
    <xf numFmtId="0" fontId="0" fillId="0" borderId="0" xfId="61" applyFill="1" applyAlignment="1" applyProtection="1">
      <alignment horizontal="center" vertical="center"/>
      <protection/>
    </xf>
    <xf numFmtId="49" fontId="12" fillId="0" borderId="42" xfId="61" applyNumberFormat="1" applyFont="1" applyFill="1" applyBorder="1" applyAlignment="1" applyProtection="1">
      <alignment horizontal="center" vertical="center" wrapText="1"/>
      <protection/>
    </xf>
    <xf numFmtId="49" fontId="12" fillId="0" borderId="19" xfId="61" applyNumberFormat="1" applyFont="1" applyFill="1" applyBorder="1" applyAlignment="1" applyProtection="1">
      <alignment horizontal="center" vertical="center"/>
      <protection/>
    </xf>
    <xf numFmtId="49" fontId="12" fillId="0" borderId="20" xfId="61" applyNumberFormat="1" applyFont="1" applyFill="1" applyBorder="1" applyAlignment="1" applyProtection="1">
      <alignment horizontal="center" vertical="center"/>
      <protection/>
    </xf>
    <xf numFmtId="49" fontId="0" fillId="0" borderId="0" xfId="61" applyNumberFormat="1" applyFont="1" applyFill="1" applyAlignment="1" applyProtection="1">
      <alignment horizontal="center" vertical="center"/>
      <protection/>
    </xf>
    <xf numFmtId="173" fontId="13" fillId="0" borderId="27" xfId="61" applyNumberFormat="1" applyFont="1" applyFill="1" applyBorder="1" applyAlignment="1" applyProtection="1">
      <alignment horizontal="center" vertical="center"/>
      <protection/>
    </xf>
    <xf numFmtId="174" fontId="13" fillId="0" borderId="43" xfId="61" applyNumberFormat="1" applyFont="1" applyFill="1" applyBorder="1" applyAlignment="1" applyProtection="1">
      <alignment vertical="center"/>
      <protection locked="0"/>
    </xf>
    <xf numFmtId="173" fontId="13" fillId="0" borderId="10" xfId="61" applyNumberFormat="1" applyFont="1" applyFill="1" applyBorder="1" applyAlignment="1" applyProtection="1">
      <alignment horizontal="center" vertical="center"/>
      <protection/>
    </xf>
    <xf numFmtId="174" fontId="13" fillId="0" borderId="23" xfId="61" applyNumberFormat="1" applyFont="1" applyFill="1" applyBorder="1" applyAlignment="1" applyProtection="1">
      <alignment vertical="center"/>
      <protection locked="0"/>
    </xf>
    <xf numFmtId="174" fontId="12" fillId="0" borderId="23" xfId="61" applyNumberFormat="1" applyFont="1" applyFill="1" applyBorder="1" applyAlignment="1" applyProtection="1">
      <alignment vertical="center"/>
      <protection/>
    </xf>
    <xf numFmtId="0" fontId="12" fillId="0" borderId="42" xfId="61" applyFont="1" applyFill="1" applyBorder="1" applyAlignment="1" applyProtection="1">
      <alignment horizontal="left" vertical="center" wrapText="1"/>
      <protection/>
    </xf>
    <xf numFmtId="173" fontId="13" fillId="0" borderId="19" xfId="61" applyNumberFormat="1" applyFont="1" applyFill="1" applyBorder="1" applyAlignment="1" applyProtection="1">
      <alignment horizontal="center" vertical="center"/>
      <protection/>
    </xf>
    <xf numFmtId="174" fontId="12" fillId="0" borderId="20" xfId="61" applyNumberFormat="1" applyFont="1" applyFill="1" applyBorder="1" applyAlignment="1" applyProtection="1">
      <alignment vertical="center"/>
      <protection/>
    </xf>
    <xf numFmtId="0" fontId="25" fillId="0" borderId="0" xfId="62" applyFont="1" applyFill="1" applyAlignment="1">
      <alignment/>
      <protection/>
    </xf>
    <xf numFmtId="0" fontId="11" fillId="0" borderId="0" xfId="61" applyFont="1" applyFill="1" applyAlignment="1" applyProtection="1">
      <alignment horizontal="center" vertical="center"/>
      <protection/>
    </xf>
    <xf numFmtId="0" fontId="16" fillId="0" borderId="16" xfId="62" applyFont="1" applyFill="1" applyBorder="1" applyAlignment="1">
      <alignment horizontal="center" vertical="center"/>
      <protection/>
    </xf>
    <xf numFmtId="0" fontId="16" fillId="0" borderId="14" xfId="62" applyFont="1" applyFill="1" applyBorder="1" applyAlignment="1">
      <alignment horizontal="center" vertical="center" wrapText="1"/>
      <protection/>
    </xf>
    <xf numFmtId="0" fontId="16" fillId="0" borderId="15" xfId="62" applyFont="1" applyFill="1" applyBorder="1" applyAlignment="1">
      <alignment horizontal="center" vertical="center" wrapText="1"/>
      <protection/>
    </xf>
    <xf numFmtId="0" fontId="17" fillId="0" borderId="44" xfId="62" applyFont="1" applyFill="1" applyBorder="1" applyAlignment="1" applyProtection="1">
      <alignment horizontal="left" indent="1"/>
      <protection locked="0"/>
    </xf>
    <xf numFmtId="0" fontId="17" fillId="0" borderId="27" xfId="62" applyFont="1" applyFill="1" applyBorder="1" applyAlignment="1">
      <alignment horizontal="right" indent="1"/>
      <protection/>
    </xf>
    <xf numFmtId="3" fontId="17" fillId="0" borderId="27" xfId="62" applyNumberFormat="1" applyFont="1" applyFill="1" applyBorder="1" applyProtection="1">
      <alignment/>
      <protection locked="0"/>
    </xf>
    <xf numFmtId="3" fontId="17" fillId="0" borderId="43" xfId="62" applyNumberFormat="1" applyFont="1" applyFill="1" applyBorder="1" applyProtection="1">
      <alignment/>
      <protection locked="0"/>
    </xf>
    <xf numFmtId="0" fontId="17" fillId="0" borderId="12" xfId="62" applyFont="1" applyFill="1" applyBorder="1" applyAlignment="1" applyProtection="1">
      <alignment horizontal="left" indent="1"/>
      <protection locked="0"/>
    </xf>
    <xf numFmtId="0" fontId="17" fillId="0" borderId="10" xfId="62" applyFont="1" applyFill="1" applyBorder="1" applyAlignment="1">
      <alignment horizontal="right" indent="1"/>
      <protection/>
    </xf>
    <xf numFmtId="3" fontId="17" fillId="0" borderId="10" xfId="62" applyNumberFormat="1" applyFont="1" applyFill="1" applyBorder="1" applyProtection="1">
      <alignment/>
      <protection locked="0"/>
    </xf>
    <xf numFmtId="3" fontId="17" fillId="0" borderId="23" xfId="62" applyNumberFormat="1" applyFont="1" applyFill="1" applyBorder="1" applyProtection="1">
      <alignment/>
      <protection locked="0"/>
    </xf>
    <xf numFmtId="0" fontId="17" fillId="0" borderId="12" xfId="62" applyFont="1" applyFill="1" applyBorder="1" applyProtection="1">
      <alignment/>
      <protection locked="0"/>
    </xf>
    <xf numFmtId="0" fontId="17" fillId="0" borderId="13" xfId="62" applyFont="1" applyFill="1" applyBorder="1" applyProtection="1">
      <alignment/>
      <protection locked="0"/>
    </xf>
    <xf numFmtId="0" fontId="17" fillId="0" borderId="11" xfId="62" applyFont="1" applyFill="1" applyBorder="1" applyAlignment="1">
      <alignment horizontal="right" indent="1"/>
      <protection/>
    </xf>
    <xf numFmtId="3" fontId="17" fillId="0" borderId="11" xfId="62" applyNumberFormat="1" applyFont="1" applyFill="1" applyBorder="1" applyProtection="1">
      <alignment/>
      <protection locked="0"/>
    </xf>
    <xf numFmtId="3" fontId="17" fillId="0" borderId="45" xfId="62" applyNumberFormat="1" applyFont="1" applyFill="1" applyBorder="1" applyProtection="1">
      <alignment/>
      <protection locked="0"/>
    </xf>
    <xf numFmtId="3" fontId="17" fillId="0" borderId="46" xfId="62" applyNumberFormat="1" applyFont="1" applyFill="1" applyBorder="1">
      <alignment/>
      <protection/>
    </xf>
    <xf numFmtId="0" fontId="29" fillId="0" borderId="0" xfId="62" applyFont="1" applyFill="1">
      <alignment/>
      <protection/>
    </xf>
    <xf numFmtId="0" fontId="30" fillId="0" borderId="16" xfId="62" applyFont="1" applyFill="1" applyBorder="1" applyAlignment="1">
      <alignment horizontal="center" vertical="center"/>
      <protection/>
    </xf>
    <xf numFmtId="0" fontId="30" fillId="0" borderId="14" xfId="62" applyFont="1" applyFill="1" applyBorder="1" applyAlignment="1">
      <alignment horizontal="center" vertical="center" wrapText="1"/>
      <protection/>
    </xf>
    <xf numFmtId="0" fontId="30" fillId="0" borderId="15" xfId="62" applyFont="1" applyFill="1" applyBorder="1" applyAlignment="1">
      <alignment horizontal="center" vertical="center" wrapText="1"/>
      <protection/>
    </xf>
    <xf numFmtId="0" fontId="31" fillId="0" borderId="0" xfId="0" applyFont="1" applyFill="1" applyAlignment="1">
      <alignment horizontal="right"/>
    </xf>
    <xf numFmtId="0" fontId="20" fillId="0" borderId="0" xfId="0" applyFont="1" applyFill="1" applyAlignment="1">
      <alignment horizontal="center"/>
    </xf>
    <xf numFmtId="0" fontId="14" fillId="0" borderId="0" xfId="0" applyFont="1" applyFill="1" applyAlignment="1">
      <alignment horizontal="right"/>
    </xf>
    <xf numFmtId="0" fontId="3" fillId="0" borderId="16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44" xfId="0" applyFill="1" applyBorder="1" applyAlignment="1">
      <alignment horizontal="center" vertical="center"/>
    </xf>
    <xf numFmtId="0" fontId="0" fillId="0" borderId="27" xfId="0" applyFill="1" applyBorder="1" applyAlignment="1" applyProtection="1">
      <alignment horizontal="left" vertical="center" wrapText="1" indent="1"/>
      <protection locked="0"/>
    </xf>
    <xf numFmtId="175" fontId="6" fillId="0" borderId="43" xfId="0" applyNumberFormat="1" applyFont="1" applyFill="1" applyBorder="1" applyAlignment="1" applyProtection="1">
      <alignment horizontal="right" vertical="center"/>
      <protection/>
    </xf>
    <xf numFmtId="0" fontId="0" fillId="0" borderId="12" xfId="0" applyFill="1" applyBorder="1" applyAlignment="1">
      <alignment horizontal="center" vertical="center"/>
    </xf>
    <xf numFmtId="0" fontId="32" fillId="0" borderId="10" xfId="0" applyFont="1" applyFill="1" applyBorder="1" applyAlignment="1">
      <alignment horizontal="left" vertical="center" indent="5"/>
    </xf>
    <xf numFmtId="175" fontId="11" fillId="0" borderId="23" xfId="0" applyNumberFormat="1" applyFont="1" applyFill="1" applyBorder="1" applyAlignment="1" applyProtection="1">
      <alignment horizontal="right" vertical="center"/>
      <protection locked="0"/>
    </xf>
    <xf numFmtId="0" fontId="0" fillId="0" borderId="10" xfId="0" applyFont="1" applyFill="1" applyBorder="1" applyAlignment="1">
      <alignment horizontal="left" vertical="center" indent="1"/>
    </xf>
    <xf numFmtId="0" fontId="0" fillId="0" borderId="13" xfId="0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 indent="1"/>
    </xf>
    <xf numFmtId="175" fontId="11" fillId="0" borderId="45" xfId="0" applyNumberFormat="1" applyFont="1" applyFill="1" applyBorder="1" applyAlignment="1" applyProtection="1">
      <alignment horizontal="right" vertical="center"/>
      <protection locked="0"/>
    </xf>
    <xf numFmtId="0" fontId="0" fillId="0" borderId="35" xfId="0" applyFill="1" applyBorder="1" applyAlignment="1">
      <alignment horizontal="center" vertical="center"/>
    </xf>
    <xf numFmtId="0" fontId="0" fillId="0" borderId="26" xfId="0" applyFill="1" applyBorder="1" applyAlignment="1" applyProtection="1">
      <alignment horizontal="left" vertical="center" wrapText="1" indent="1"/>
      <protection locked="0"/>
    </xf>
    <xf numFmtId="175" fontId="6" fillId="0" borderId="47" xfId="0" applyNumberFormat="1" applyFont="1" applyFill="1" applyBorder="1" applyAlignment="1" applyProtection="1">
      <alignment horizontal="right" vertical="center"/>
      <protection/>
    </xf>
    <xf numFmtId="0" fontId="0" fillId="0" borderId="42" xfId="0" applyFill="1" applyBorder="1" applyAlignment="1">
      <alignment horizontal="center" vertical="center"/>
    </xf>
    <xf numFmtId="0" fontId="32" fillId="0" borderId="19" xfId="0" applyFont="1" applyFill="1" applyBorder="1" applyAlignment="1">
      <alignment horizontal="left" vertical="center" indent="5"/>
    </xf>
    <xf numFmtId="175" fontId="11" fillId="0" borderId="20" xfId="0" applyNumberFormat="1" applyFont="1" applyFill="1" applyBorder="1" applyAlignment="1" applyProtection="1">
      <alignment horizontal="right" vertical="center"/>
      <protection locked="0"/>
    </xf>
    <xf numFmtId="1" fontId="13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13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Alignment="1" applyProtection="1">
      <alignment vertical="center" wrapText="1"/>
      <protection/>
    </xf>
    <xf numFmtId="0" fontId="6" fillId="0" borderId="48" xfId="0" applyFont="1" applyFill="1" applyBorder="1" applyAlignment="1" applyProtection="1">
      <alignment horizontal="center" vertical="center" wrapText="1"/>
      <protection/>
    </xf>
    <xf numFmtId="0" fontId="6" fillId="0" borderId="49" xfId="0" applyFont="1" applyFill="1" applyBorder="1" applyAlignment="1" applyProtection="1">
      <alignment horizontal="center" vertical="center" wrapText="1"/>
      <protection/>
    </xf>
    <xf numFmtId="0" fontId="21" fillId="0" borderId="49" xfId="61" applyFont="1" applyFill="1" applyBorder="1" applyAlignment="1" applyProtection="1">
      <alignment horizontal="center" vertical="center" textRotation="90"/>
      <protection/>
    </xf>
    <xf numFmtId="0" fontId="16" fillId="0" borderId="0" xfId="0" applyFont="1" applyBorder="1" applyAlignment="1" applyProtection="1">
      <alignment horizontal="left" vertical="center" wrapText="1" indent="1"/>
      <protection/>
    </xf>
    <xf numFmtId="164" fontId="6" fillId="0" borderId="0" xfId="60" applyNumberFormat="1" applyFont="1" applyFill="1" applyBorder="1" applyAlignment="1" applyProtection="1">
      <alignment horizontal="right" vertical="center" wrapText="1" indent="1"/>
      <protection/>
    </xf>
    <xf numFmtId="0" fontId="18" fillId="0" borderId="14" xfId="0" applyFont="1" applyBorder="1" applyAlignment="1" applyProtection="1">
      <alignment vertical="center" wrapText="1"/>
      <protection/>
    </xf>
    <xf numFmtId="164" fontId="13" fillId="0" borderId="50" xfId="6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1" xfId="0" applyFont="1" applyBorder="1" applyAlignment="1" applyProtection="1">
      <alignment vertical="center" wrapText="1"/>
      <protection/>
    </xf>
    <xf numFmtId="0" fontId="18" fillId="0" borderId="51" xfId="0" applyFont="1" applyBorder="1" applyAlignment="1" applyProtection="1">
      <alignment vertical="center" wrapText="1"/>
      <protection/>
    </xf>
    <xf numFmtId="164" fontId="16" fillId="0" borderId="14" xfId="0" applyNumberFormat="1" applyFont="1" applyBorder="1" applyAlignment="1" applyProtection="1" quotePrefix="1">
      <alignment horizontal="right" vertical="center" wrapText="1" indent="1"/>
      <protection/>
    </xf>
    <xf numFmtId="164" fontId="16" fillId="0" borderId="28" xfId="0" applyNumberFormat="1" applyFont="1" applyBorder="1" applyAlignment="1" applyProtection="1" quotePrefix="1">
      <alignment horizontal="right" vertical="center" wrapText="1" indent="1"/>
      <protection/>
    </xf>
    <xf numFmtId="164" fontId="18" fillId="0" borderId="28" xfId="0" applyNumberFormat="1" applyFont="1" applyBorder="1" applyAlignment="1" applyProtection="1">
      <alignment horizontal="right" vertical="center" wrapText="1" indent="1"/>
      <protection/>
    </xf>
    <xf numFmtId="164" fontId="13" fillId="0" borderId="33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52" xfId="60" applyNumberFormat="1" applyFont="1" applyFill="1" applyBorder="1" applyAlignment="1" applyProtection="1">
      <alignment horizontal="right" vertical="center" wrapText="1" indent="1"/>
      <protection/>
    </xf>
    <xf numFmtId="0" fontId="13" fillId="0" borderId="17" xfId="60" applyFont="1" applyFill="1" applyBorder="1" applyAlignment="1" applyProtection="1">
      <alignment horizontal="left" vertical="center" wrapText="1" indent="1"/>
      <protection/>
    </xf>
    <xf numFmtId="0" fontId="13" fillId="0" borderId="10" xfId="60" applyFont="1" applyFill="1" applyBorder="1" applyAlignment="1" applyProtection="1">
      <alignment horizontal="left" vertical="center" wrapText="1" indent="1"/>
      <protection/>
    </xf>
    <xf numFmtId="0" fontId="13" fillId="0" borderId="27" xfId="60" applyFont="1" applyFill="1" applyBorder="1" applyAlignment="1" applyProtection="1">
      <alignment horizontal="left" vertical="center" wrapText="1" indent="1"/>
      <protection/>
    </xf>
    <xf numFmtId="0" fontId="13" fillId="0" borderId="26" xfId="60" applyFont="1" applyFill="1" applyBorder="1" applyAlignment="1" applyProtection="1">
      <alignment horizontal="left" vertical="center" wrapText="1" indent="1"/>
      <protection/>
    </xf>
    <xf numFmtId="0" fontId="13" fillId="0" borderId="53" xfId="60" applyFont="1" applyFill="1" applyBorder="1" applyAlignment="1" applyProtection="1">
      <alignment horizontal="left" vertical="center" wrapText="1" indent="1"/>
      <protection/>
    </xf>
    <xf numFmtId="0" fontId="13" fillId="0" borderId="11" xfId="60" applyFont="1" applyFill="1" applyBorder="1" applyAlignment="1" applyProtection="1">
      <alignment horizontal="left" vertical="center" wrapText="1" indent="1"/>
      <protection/>
    </xf>
    <xf numFmtId="49" fontId="13" fillId="0" borderId="38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12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44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13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35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42" xfId="60" applyNumberFormat="1" applyFont="1" applyFill="1" applyBorder="1" applyAlignment="1" applyProtection="1">
      <alignment horizontal="left" vertical="center" wrapText="1" indent="1"/>
      <protection/>
    </xf>
    <xf numFmtId="0" fontId="13" fillId="0" borderId="0" xfId="60" applyFont="1" applyFill="1" applyBorder="1" applyAlignment="1" applyProtection="1">
      <alignment horizontal="left" vertical="center" wrapText="1" indent="1"/>
      <protection/>
    </xf>
    <xf numFmtId="0" fontId="12" fillId="0" borderId="16" xfId="60" applyFont="1" applyFill="1" applyBorder="1" applyAlignment="1" applyProtection="1">
      <alignment horizontal="left" vertical="center" wrapText="1" indent="1"/>
      <protection/>
    </xf>
    <xf numFmtId="0" fontId="12" fillId="0" borderId="14" xfId="60" applyFont="1" applyFill="1" applyBorder="1" applyAlignment="1" applyProtection="1">
      <alignment horizontal="left" vertical="center" wrapText="1" indent="1"/>
      <protection/>
    </xf>
    <xf numFmtId="0" fontId="12" fillId="0" borderId="54" xfId="60" applyFont="1" applyFill="1" applyBorder="1" applyAlignment="1" applyProtection="1">
      <alignment horizontal="left" vertical="center" wrapText="1" indent="1"/>
      <protection/>
    </xf>
    <xf numFmtId="0" fontId="12" fillId="0" borderId="14" xfId="60" applyFont="1" applyFill="1" applyBorder="1" applyAlignment="1" applyProtection="1">
      <alignment vertical="center" wrapText="1"/>
      <protection/>
    </xf>
    <xf numFmtId="0" fontId="12" fillId="0" borderId="49" xfId="60" applyFont="1" applyFill="1" applyBorder="1" applyAlignment="1" applyProtection="1">
      <alignment vertical="center" wrapText="1"/>
      <protection/>
    </xf>
    <xf numFmtId="0" fontId="12" fillId="0" borderId="16" xfId="60" applyFont="1" applyFill="1" applyBorder="1" applyAlignment="1" applyProtection="1">
      <alignment horizontal="center" vertical="center" wrapText="1"/>
      <protection/>
    </xf>
    <xf numFmtId="0" fontId="12" fillId="0" borderId="14" xfId="60" applyFont="1" applyFill="1" applyBorder="1" applyAlignment="1" applyProtection="1">
      <alignment horizontal="center" vertical="center" wrapText="1"/>
      <protection/>
    </xf>
    <xf numFmtId="0" fontId="12" fillId="0" borderId="15" xfId="60" applyFont="1" applyFill="1" applyBorder="1" applyAlignment="1" applyProtection="1">
      <alignment horizontal="center" vertical="center" wrapText="1"/>
      <protection/>
    </xf>
    <xf numFmtId="0" fontId="12" fillId="0" borderId="14" xfId="60" applyFont="1" applyFill="1" applyBorder="1" applyAlignment="1" applyProtection="1">
      <alignment horizontal="left" vertical="center" wrapText="1" indent="1"/>
      <protection/>
    </xf>
    <xf numFmtId="0" fontId="4" fillId="0" borderId="18" xfId="0" applyFont="1" applyFill="1" applyBorder="1" applyAlignment="1" applyProtection="1">
      <alignment horizontal="right"/>
      <protection/>
    </xf>
    <xf numFmtId="164" fontId="21" fillId="0" borderId="18" xfId="60" applyNumberFormat="1" applyFont="1" applyFill="1" applyBorder="1" applyAlignment="1" applyProtection="1">
      <alignment horizontal="left" vertical="center"/>
      <protection/>
    </xf>
    <xf numFmtId="0" fontId="13" fillId="0" borderId="10" xfId="60" applyFont="1" applyFill="1" applyBorder="1" applyAlignment="1" applyProtection="1">
      <alignment horizontal="left" indent="6"/>
      <protection/>
    </xf>
    <xf numFmtId="0" fontId="13" fillId="0" borderId="10" xfId="60" applyFont="1" applyFill="1" applyBorder="1" applyAlignment="1" applyProtection="1">
      <alignment horizontal="left" vertical="center" wrapText="1" indent="6"/>
      <protection/>
    </xf>
    <xf numFmtId="0" fontId="13" fillId="0" borderId="11" xfId="60" applyFont="1" applyFill="1" applyBorder="1" applyAlignment="1" applyProtection="1">
      <alignment horizontal="left" vertical="center" wrapText="1" indent="6"/>
      <protection/>
    </xf>
    <xf numFmtId="0" fontId="13" fillId="0" borderId="19" xfId="60" applyFont="1" applyFill="1" applyBorder="1" applyAlignment="1" applyProtection="1">
      <alignment horizontal="left" vertical="center" wrapText="1" indent="6"/>
      <protection/>
    </xf>
    <xf numFmtId="164" fontId="12" fillId="0" borderId="28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30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5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6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0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6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5" xfId="60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14" xfId="0" applyFont="1" applyBorder="1" applyAlignment="1" applyProtection="1">
      <alignment horizontal="left" vertical="center" wrapText="1" indent="1"/>
      <protection/>
    </xf>
    <xf numFmtId="0" fontId="17" fillId="0" borderId="10" xfId="0" applyFont="1" applyBorder="1" applyAlignment="1" applyProtection="1">
      <alignment horizontal="left" vertical="center" wrapText="1" indent="1"/>
      <protection/>
    </xf>
    <xf numFmtId="0" fontId="17" fillId="0" borderId="11" xfId="0" applyFont="1" applyBorder="1" applyAlignment="1" applyProtection="1">
      <alignment horizontal="left" vertical="center" wrapText="1" indent="1"/>
      <protection/>
    </xf>
    <xf numFmtId="0" fontId="18" fillId="0" borderId="57" xfId="0" applyFont="1" applyBorder="1" applyAlignment="1" applyProtection="1">
      <alignment horizontal="left" vertical="center" wrapText="1" indent="1"/>
      <protection/>
    </xf>
    <xf numFmtId="164" fontId="12" fillId="0" borderId="15" xfId="60" applyNumberFormat="1" applyFont="1" applyFill="1" applyBorder="1" applyAlignment="1" applyProtection="1">
      <alignment horizontal="right" vertical="center" wrapText="1" indent="1"/>
      <protection/>
    </xf>
    <xf numFmtId="0" fontId="4" fillId="0" borderId="18" xfId="0" applyFont="1" applyFill="1" applyBorder="1" applyAlignment="1" applyProtection="1">
      <alignment horizontal="right" vertical="center"/>
      <protection/>
    </xf>
    <xf numFmtId="0" fontId="16" fillId="0" borderId="51" xfId="0" applyFont="1" applyBorder="1" applyAlignment="1" applyProtection="1">
      <alignment horizontal="left" vertical="center" wrapText="1" indent="1"/>
      <protection/>
    </xf>
    <xf numFmtId="0" fontId="2" fillId="0" borderId="0" xfId="60" applyFont="1" applyFill="1" applyProtection="1">
      <alignment/>
      <protection/>
    </xf>
    <xf numFmtId="0" fontId="2" fillId="0" borderId="0" xfId="60" applyFont="1" applyFill="1" applyAlignment="1" applyProtection="1">
      <alignment horizontal="right" vertical="center" indent="1"/>
      <protection/>
    </xf>
    <xf numFmtId="164" fontId="12" fillId="0" borderId="49" xfId="60" applyNumberFormat="1" applyFont="1" applyFill="1" applyBorder="1" applyAlignment="1" applyProtection="1">
      <alignment horizontal="right" vertical="center" wrapText="1" indent="1"/>
      <protection/>
    </xf>
    <xf numFmtId="164" fontId="12" fillId="0" borderId="14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10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7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0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4" xfId="60" applyNumberFormat="1" applyFont="1" applyFill="1" applyBorder="1" applyAlignment="1" applyProtection="1">
      <alignment horizontal="right" vertical="center" wrapText="1" indent="1"/>
      <protection/>
    </xf>
    <xf numFmtId="0" fontId="13" fillId="0" borderId="27" xfId="60" applyFont="1" applyFill="1" applyBorder="1" applyAlignment="1" applyProtection="1">
      <alignment horizontal="left" vertical="center" wrapText="1" indent="6"/>
      <protection/>
    </xf>
    <xf numFmtId="0" fontId="2" fillId="0" borderId="0" xfId="60" applyFill="1" applyProtection="1">
      <alignment/>
      <protection/>
    </xf>
    <xf numFmtId="0" fontId="13" fillId="0" borderId="0" xfId="60" applyFont="1" applyFill="1" applyProtection="1">
      <alignment/>
      <protection/>
    </xf>
    <xf numFmtId="0" fontId="0" fillId="0" borderId="0" xfId="60" applyFont="1" applyFill="1" applyProtection="1">
      <alignment/>
      <protection/>
    </xf>
    <xf numFmtId="0" fontId="17" fillId="0" borderId="27" xfId="0" applyFont="1" applyBorder="1" applyAlignment="1" applyProtection="1">
      <alignment horizontal="left" wrapText="1" indent="1"/>
      <protection/>
    </xf>
    <xf numFmtId="0" fontId="17" fillId="0" borderId="10" xfId="0" applyFont="1" applyBorder="1" applyAlignment="1" applyProtection="1">
      <alignment horizontal="left" wrapText="1" indent="1"/>
      <protection/>
    </xf>
    <xf numFmtId="0" fontId="17" fillId="0" borderId="11" xfId="0" applyFont="1" applyBorder="1" applyAlignment="1" applyProtection="1">
      <alignment horizontal="left" wrapText="1" indent="1"/>
      <protection/>
    </xf>
    <xf numFmtId="0" fontId="17" fillId="0" borderId="44" xfId="0" applyFont="1" applyBorder="1" applyAlignment="1" applyProtection="1">
      <alignment wrapText="1"/>
      <protection/>
    </xf>
    <xf numFmtId="0" fontId="17" fillId="0" borderId="12" xfId="0" applyFont="1" applyBorder="1" applyAlignment="1" applyProtection="1">
      <alignment wrapText="1"/>
      <protection/>
    </xf>
    <xf numFmtId="0" fontId="2" fillId="0" borderId="0" xfId="60" applyFill="1" applyAlignment="1" applyProtection="1">
      <alignment/>
      <protection/>
    </xf>
    <xf numFmtId="0" fontId="15" fillId="0" borderId="0" xfId="60" applyFont="1" applyFill="1" applyProtection="1">
      <alignment/>
      <protection/>
    </xf>
    <xf numFmtId="0" fontId="5" fillId="0" borderId="0" xfId="60" applyFont="1" applyFill="1" applyProtection="1">
      <alignment/>
      <protection/>
    </xf>
    <xf numFmtId="164" fontId="12" fillId="0" borderId="28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55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27" xfId="60" applyNumberFormat="1" applyFont="1" applyFill="1" applyBorder="1" applyAlignment="1" applyProtection="1">
      <alignment horizontal="right" vertical="center" wrapText="1" indent="1"/>
      <protection/>
    </xf>
    <xf numFmtId="0" fontId="12" fillId="0" borderId="28" xfId="60" applyFont="1" applyFill="1" applyBorder="1" applyAlignment="1" applyProtection="1">
      <alignment horizontal="center" vertical="center" wrapText="1"/>
      <protection/>
    </xf>
    <xf numFmtId="164" fontId="13" fillId="0" borderId="27" xfId="60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16" xfId="0" applyFont="1" applyBorder="1" applyAlignment="1" applyProtection="1">
      <alignment vertical="center" wrapText="1"/>
      <protection/>
    </xf>
    <xf numFmtId="0" fontId="17" fillId="0" borderId="13" xfId="0" applyFont="1" applyBorder="1" applyAlignment="1" applyProtection="1">
      <alignment vertical="center" wrapText="1"/>
      <protection/>
    </xf>
    <xf numFmtId="0" fontId="18" fillId="0" borderId="57" xfId="0" applyFont="1" applyBorder="1" applyAlignment="1" applyProtection="1">
      <alignment vertical="center" wrapText="1"/>
      <protection/>
    </xf>
    <xf numFmtId="164" fontId="12" fillId="0" borderId="14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8" xfId="60" applyNumberFormat="1" applyFont="1" applyFill="1" applyBorder="1" applyAlignment="1" applyProtection="1">
      <alignment horizontal="right" vertical="center" wrapText="1" indent="1"/>
      <protection locked="0"/>
    </xf>
    <xf numFmtId="0" fontId="2" fillId="0" borderId="0" xfId="60" applyFill="1" applyAlignment="1" applyProtection="1">
      <alignment horizontal="left" vertical="center" indent="1"/>
      <protection/>
    </xf>
    <xf numFmtId="164" fontId="6" fillId="0" borderId="29" xfId="0" applyNumberFormat="1" applyFont="1" applyFill="1" applyBorder="1" applyAlignment="1" applyProtection="1">
      <alignment horizontal="center" vertical="center" wrapText="1"/>
      <protection/>
    </xf>
    <xf numFmtId="164" fontId="1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4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2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58" xfId="0" applyNumberFormat="1" applyFill="1" applyBorder="1" applyAlignment="1" applyProtection="1">
      <alignment horizontal="left" vertical="center" wrapText="1" indent="1"/>
      <protection/>
    </xf>
    <xf numFmtId="164" fontId="13" fillId="0" borderId="44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7" xfId="0" applyNumberFormat="1" applyFill="1" applyBorder="1" applyAlignment="1" applyProtection="1">
      <alignment horizontal="left" vertical="center" wrapText="1" indent="1"/>
      <protection/>
    </xf>
    <xf numFmtId="164" fontId="13" fillId="0" borderId="12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59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41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60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38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2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7" xfId="0" applyNumberFormat="1" applyFont="1" applyFill="1" applyBorder="1" applyAlignment="1" applyProtection="1">
      <alignment horizontal="left" vertical="center" wrapText="1" indent="1"/>
      <protection/>
    </xf>
    <xf numFmtId="164" fontId="19" fillId="0" borderId="10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28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6" fillId="0" borderId="15" xfId="0" applyNumberFormat="1" applyFont="1" applyFill="1" applyBorder="1" applyAlignment="1" applyProtection="1">
      <alignment horizontal="center" vertical="center" wrapText="1"/>
      <protection/>
    </xf>
    <xf numFmtId="164" fontId="12" fillId="0" borderId="57" xfId="0" applyNumberFormat="1" applyFont="1" applyFill="1" applyBorder="1" applyAlignment="1" applyProtection="1">
      <alignment horizontal="center" vertical="center" wrapText="1"/>
      <protection/>
    </xf>
    <xf numFmtId="164" fontId="12" fillId="0" borderId="51" xfId="0" applyNumberFormat="1" applyFont="1" applyFill="1" applyBorder="1" applyAlignment="1" applyProtection="1">
      <alignment horizontal="center" vertical="center" wrapText="1"/>
      <protection/>
    </xf>
    <xf numFmtId="164" fontId="12" fillId="0" borderId="61" xfId="0" applyNumberFormat="1" applyFont="1" applyFill="1" applyBorder="1" applyAlignment="1" applyProtection="1">
      <alignment horizontal="center" vertical="center" wrapText="1"/>
      <protection/>
    </xf>
    <xf numFmtId="164" fontId="13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4" xfId="0" applyNumberFormat="1" applyFont="1" applyFill="1" applyBorder="1" applyAlignment="1" applyProtection="1">
      <alignment horizontal="left" vertical="center" wrapText="1" indent="1"/>
      <protection locked="0"/>
    </xf>
    <xf numFmtId="164" fontId="12" fillId="0" borderId="15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16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14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15" xfId="0" applyNumberFormat="1" applyFont="1" applyFill="1" applyBorder="1" applyAlignment="1" applyProtection="1">
      <alignment horizontal="centerContinuous" vertical="center" wrapText="1"/>
      <protection/>
    </xf>
    <xf numFmtId="164" fontId="12" fillId="0" borderId="41" xfId="0" applyNumberFormat="1" applyFont="1" applyFill="1" applyBorder="1" applyAlignment="1" applyProtection="1">
      <alignment horizontal="center" vertical="center" wrapText="1"/>
      <protection/>
    </xf>
    <xf numFmtId="164" fontId="12" fillId="0" borderId="16" xfId="0" applyNumberFormat="1" applyFont="1" applyFill="1" applyBorder="1" applyAlignment="1" applyProtection="1">
      <alignment horizontal="center" vertical="center" wrapText="1"/>
      <protection/>
    </xf>
    <xf numFmtId="164" fontId="12" fillId="0" borderId="14" xfId="0" applyNumberFormat="1" applyFont="1" applyFill="1" applyBorder="1" applyAlignment="1" applyProtection="1">
      <alignment horizontal="center" vertical="center" wrapText="1"/>
      <protection/>
    </xf>
    <xf numFmtId="164" fontId="12" fillId="0" borderId="15" xfId="0" applyNumberFormat="1" applyFont="1" applyFill="1" applyBorder="1" applyAlignment="1" applyProtection="1">
      <alignment horizontal="center" vertical="center" wrapText="1"/>
      <protection/>
    </xf>
    <xf numFmtId="164" fontId="13" fillId="0" borderId="44" xfId="0" applyNumberFormat="1" applyFont="1" applyFill="1" applyBorder="1" applyAlignment="1" applyProtection="1">
      <alignment horizontal="left" vertical="center" wrapText="1" indent="1"/>
      <protection locked="0"/>
    </xf>
    <xf numFmtId="164" fontId="19" fillId="0" borderId="38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2" xfId="0" applyNumberFormat="1" applyFont="1" applyFill="1" applyBorder="1" applyAlignment="1" applyProtection="1">
      <alignment horizontal="left" vertical="center" wrapText="1" indent="2"/>
      <protection/>
    </xf>
    <xf numFmtId="164" fontId="13" fillId="0" borderId="10" xfId="0" applyNumberFormat="1" applyFont="1" applyFill="1" applyBorder="1" applyAlignment="1" applyProtection="1">
      <alignment horizontal="left" vertical="center" wrapText="1" indent="2"/>
      <protection/>
    </xf>
    <xf numFmtId="164" fontId="19" fillId="0" borderId="10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44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44" xfId="0" applyNumberFormat="1" applyFont="1" applyFill="1" applyBorder="1" applyAlignment="1" applyProtection="1">
      <alignment horizontal="left" vertical="center" wrapText="1" indent="2"/>
      <protection/>
    </xf>
    <xf numFmtId="164" fontId="13" fillId="0" borderId="13" xfId="0" applyNumberFormat="1" applyFont="1" applyFill="1" applyBorder="1" applyAlignment="1" applyProtection="1">
      <alignment horizontal="left" vertical="center" wrapText="1" indent="2"/>
      <protection/>
    </xf>
    <xf numFmtId="164" fontId="19" fillId="0" borderId="27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60" xfId="0" applyNumberFormat="1" applyFill="1" applyBorder="1" applyAlignment="1" applyProtection="1">
      <alignment horizontal="left" vertical="center" wrapText="1" indent="1"/>
      <protection/>
    </xf>
    <xf numFmtId="164" fontId="13" fillId="0" borderId="38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2" xfId="0" applyNumberFormat="1" applyFont="1" applyFill="1" applyBorder="1" applyAlignment="1" applyProtection="1" quotePrefix="1">
      <alignment horizontal="left" vertical="center" wrapText="1" indent="3"/>
      <protection locked="0"/>
    </xf>
    <xf numFmtId="164" fontId="13" fillId="0" borderId="38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12" xfId="0" applyNumberFormat="1" applyFont="1" applyFill="1" applyBorder="1" applyAlignment="1" applyProtection="1" quotePrefix="1">
      <alignment horizontal="left" vertical="center" wrapText="1" indent="6"/>
      <protection locked="0"/>
    </xf>
    <xf numFmtId="164" fontId="13" fillId="0" borderId="12" xfId="0" applyNumberFormat="1" applyFont="1" applyFill="1" applyBorder="1" applyAlignment="1" applyProtection="1" quotePrefix="1">
      <alignment horizontal="left" vertical="center" wrapText="1" indent="6"/>
      <protection locked="0"/>
    </xf>
    <xf numFmtId="49" fontId="6" fillId="0" borderId="62" xfId="0" applyNumberFormat="1" applyFont="1" applyFill="1" applyBorder="1" applyAlignment="1" applyProtection="1">
      <alignment horizontal="right" vertical="center" indent="1"/>
      <protection/>
    </xf>
    <xf numFmtId="16" fontId="0" fillId="0" borderId="0" xfId="0" applyNumberFormat="1" applyFill="1" applyAlignment="1" applyProtection="1">
      <alignment vertical="center" wrapText="1"/>
      <protection/>
    </xf>
    <xf numFmtId="0" fontId="12" fillId="0" borderId="16" xfId="0" applyFont="1" applyFill="1" applyBorder="1" applyAlignment="1" applyProtection="1">
      <alignment horizontal="center" vertical="center" wrapText="1"/>
      <protection/>
    </xf>
    <xf numFmtId="0" fontId="12" fillId="0" borderId="14" xfId="0" applyFont="1" applyFill="1" applyBorder="1" applyAlignment="1" applyProtection="1">
      <alignment horizontal="center" vertical="center" wrapText="1"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164" fontId="11" fillId="0" borderId="0" xfId="0" applyNumberFormat="1" applyFont="1" applyFill="1" applyAlignment="1" applyProtection="1">
      <alignment vertical="center" wrapText="1"/>
      <protection/>
    </xf>
    <xf numFmtId="0" fontId="6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right"/>
      <protection/>
    </xf>
    <xf numFmtId="0" fontId="6" fillId="0" borderId="63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 indent="1"/>
      <protection/>
    </xf>
    <xf numFmtId="0" fontId="13" fillId="0" borderId="0" xfId="0" applyFont="1" applyFill="1" applyAlignment="1" applyProtection="1">
      <alignment horizontal="left" vertical="center" wrapText="1"/>
      <protection/>
    </xf>
    <xf numFmtId="0" fontId="13" fillId="0" borderId="0" xfId="0" applyFont="1" applyFill="1" applyAlignment="1" applyProtection="1">
      <alignment vertical="center" wrapText="1"/>
      <protection/>
    </xf>
    <xf numFmtId="0" fontId="3" fillId="0" borderId="16" xfId="0" applyFont="1" applyFill="1" applyBorder="1" applyAlignment="1" applyProtection="1">
      <alignment horizontal="left" vertical="center"/>
      <protection/>
    </xf>
    <xf numFmtId="0" fontId="3" fillId="0" borderId="29" xfId="0" applyFont="1" applyFill="1" applyBorder="1" applyAlignment="1" applyProtection="1">
      <alignment vertical="center" wrapText="1"/>
      <protection/>
    </xf>
    <xf numFmtId="0" fontId="22" fillId="0" borderId="0" xfId="0" applyFont="1" applyAlignment="1" applyProtection="1">
      <alignment horizontal="right" vertical="top"/>
      <protection locked="0"/>
    </xf>
    <xf numFmtId="164" fontId="12" fillId="0" borderId="63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47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3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3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5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5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20" xfId="6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15" xfId="0" applyNumberFormat="1" applyFont="1" applyBorder="1" applyAlignment="1" applyProtection="1">
      <alignment horizontal="right" vertical="center" wrapText="1" indent="1"/>
      <protection/>
    </xf>
    <xf numFmtId="0" fontId="6" fillId="0" borderId="47" xfId="0" applyFont="1" applyFill="1" applyBorder="1" applyAlignment="1" applyProtection="1" quotePrefix="1">
      <alignment horizontal="right" vertical="center" indent="1"/>
      <protection/>
    </xf>
    <xf numFmtId="164" fontId="12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3" fillId="0" borderId="0" xfId="0" applyFont="1" applyFill="1" applyAlignment="1" applyProtection="1">
      <alignment horizontal="right" vertical="center" wrapText="1" indent="1"/>
      <protection/>
    </xf>
    <xf numFmtId="0" fontId="8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6" fillId="0" borderId="64" xfId="0" applyFont="1" applyFill="1" applyBorder="1" applyAlignment="1" applyProtection="1">
      <alignment horizontal="center" vertical="center" wrapText="1"/>
      <protection/>
    </xf>
    <xf numFmtId="0" fontId="12" fillId="0" borderId="54" xfId="60" applyFont="1" applyFill="1" applyBorder="1" applyAlignment="1" applyProtection="1">
      <alignment horizontal="center" vertical="center" wrapText="1"/>
      <protection/>
    </xf>
    <xf numFmtId="0" fontId="17" fillId="0" borderId="11" xfId="0" applyFont="1" applyBorder="1" applyAlignment="1" applyProtection="1">
      <alignment wrapText="1"/>
      <protection/>
    </xf>
    <xf numFmtId="0" fontId="18" fillId="0" borderId="14" xfId="0" applyFont="1" applyBorder="1" applyAlignment="1" applyProtection="1">
      <alignment wrapText="1"/>
      <protection/>
    </xf>
    <xf numFmtId="0" fontId="18" fillId="0" borderId="51" xfId="0" applyFont="1" applyBorder="1" applyAlignment="1" applyProtection="1">
      <alignment wrapText="1"/>
      <protection/>
    </xf>
    <xf numFmtId="164" fontId="16" fillId="0" borderId="15" xfId="0" applyNumberFormat="1" applyFont="1" applyBorder="1" applyAlignment="1" applyProtection="1" quotePrefix="1">
      <alignment horizontal="right" vertical="center" wrapText="1" indent="1"/>
      <protection/>
    </xf>
    <xf numFmtId="49" fontId="13" fillId="0" borderId="44" xfId="60" applyNumberFormat="1" applyFont="1" applyFill="1" applyBorder="1" applyAlignment="1" applyProtection="1">
      <alignment horizontal="center" vertical="center" wrapText="1"/>
      <protection/>
    </xf>
    <xf numFmtId="49" fontId="13" fillId="0" borderId="12" xfId="60" applyNumberFormat="1" applyFont="1" applyFill="1" applyBorder="1" applyAlignment="1" applyProtection="1">
      <alignment horizontal="center" vertical="center" wrapText="1"/>
      <protection/>
    </xf>
    <xf numFmtId="49" fontId="13" fillId="0" borderId="13" xfId="60" applyNumberFormat="1" applyFont="1" applyFill="1" applyBorder="1" applyAlignment="1" applyProtection="1">
      <alignment horizontal="center" vertical="center" wrapText="1"/>
      <protection/>
    </xf>
    <xf numFmtId="0" fontId="18" fillId="0" borderId="16" xfId="0" applyFont="1" applyBorder="1" applyAlignment="1" applyProtection="1">
      <alignment horizontal="center" wrapText="1"/>
      <protection/>
    </xf>
    <xf numFmtId="0" fontId="17" fillId="0" borderId="44" xfId="0" applyFont="1" applyBorder="1" applyAlignment="1" applyProtection="1">
      <alignment horizontal="center" wrapText="1"/>
      <protection/>
    </xf>
    <xf numFmtId="0" fontId="17" fillId="0" borderId="12" xfId="0" applyFont="1" applyBorder="1" applyAlignment="1" applyProtection="1">
      <alignment horizontal="center" wrapText="1"/>
      <protection/>
    </xf>
    <xf numFmtId="0" fontId="17" fillId="0" borderId="13" xfId="0" applyFont="1" applyBorder="1" applyAlignment="1" applyProtection="1">
      <alignment horizontal="center" wrapText="1"/>
      <protection/>
    </xf>
    <xf numFmtId="0" fontId="18" fillId="0" borderId="57" xfId="0" applyFont="1" applyBorder="1" applyAlignment="1" applyProtection="1">
      <alignment horizontal="center" wrapText="1"/>
      <protection/>
    </xf>
    <xf numFmtId="49" fontId="13" fillId="0" borderId="35" xfId="60" applyNumberFormat="1" applyFont="1" applyFill="1" applyBorder="1" applyAlignment="1" applyProtection="1">
      <alignment horizontal="center" vertical="center" wrapText="1"/>
      <protection/>
    </xf>
    <xf numFmtId="49" fontId="13" fillId="0" borderId="38" xfId="60" applyNumberFormat="1" applyFont="1" applyFill="1" applyBorder="1" applyAlignment="1" applyProtection="1">
      <alignment horizontal="center" vertical="center" wrapText="1"/>
      <protection/>
    </xf>
    <xf numFmtId="49" fontId="13" fillId="0" borderId="42" xfId="60" applyNumberFormat="1" applyFont="1" applyFill="1" applyBorder="1" applyAlignment="1" applyProtection="1">
      <alignment horizontal="center" vertical="center" wrapText="1"/>
      <protection/>
    </xf>
    <xf numFmtId="0" fontId="18" fillId="0" borderId="57" xfId="0" applyFont="1" applyBorder="1" applyAlignment="1" applyProtection="1">
      <alignment horizontal="center" vertical="center" wrapText="1"/>
      <protection/>
    </xf>
    <xf numFmtId="0" fontId="6" fillId="0" borderId="65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Alignment="1" applyProtection="1">
      <alignment horizontal="right" vertical="top"/>
      <protection/>
    </xf>
    <xf numFmtId="0" fontId="5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12" fillId="0" borderId="14" xfId="60" applyFont="1" applyFill="1" applyBorder="1" applyAlignment="1" applyProtection="1">
      <alignment horizontal="left" vertical="center" wrapText="1"/>
      <protection/>
    </xf>
    <xf numFmtId="164" fontId="12" fillId="0" borderId="48" xfId="0" applyNumberFormat="1" applyFont="1" applyFill="1" applyBorder="1" applyAlignment="1" applyProtection="1">
      <alignment horizontal="center" vertical="center" wrapText="1"/>
      <protection/>
    </xf>
    <xf numFmtId="164" fontId="12" fillId="0" borderId="40" xfId="0" applyNumberFormat="1" applyFont="1" applyFill="1" applyBorder="1" applyAlignment="1" applyProtection="1">
      <alignment horizontal="center" vertical="center" wrapText="1"/>
      <protection/>
    </xf>
    <xf numFmtId="164" fontId="12" fillId="0" borderId="60" xfId="0" applyNumberFormat="1" applyFont="1" applyFill="1" applyBorder="1" applyAlignment="1" applyProtection="1">
      <alignment horizontal="center" vertical="center" wrapText="1"/>
      <protection/>
    </xf>
    <xf numFmtId="0" fontId="17" fillId="0" borderId="44" xfId="0" applyFont="1" applyBorder="1" applyAlignment="1" applyProtection="1">
      <alignment vertical="center" wrapText="1"/>
      <protection/>
    </xf>
    <xf numFmtId="0" fontId="17" fillId="0" borderId="12" xfId="0" applyFont="1" applyBorder="1" applyAlignment="1" applyProtection="1">
      <alignment vertical="center" wrapText="1"/>
      <protection/>
    </xf>
    <xf numFmtId="164" fontId="13" fillId="25" borderId="10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25" borderId="11" xfId="6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14" xfId="60" applyFont="1" applyFill="1" applyBorder="1" applyAlignment="1" applyProtection="1">
      <alignment horizontal="left" vertical="center" wrapText="1"/>
      <protection/>
    </xf>
    <xf numFmtId="0" fontId="17" fillId="0" borderId="27" xfId="0" applyFont="1" applyBorder="1" applyAlignment="1" applyProtection="1">
      <alignment horizontal="left" vertical="center" wrapText="1"/>
      <protection/>
    </xf>
    <xf numFmtId="0" fontId="17" fillId="0" borderId="10" xfId="0" applyFont="1" applyBorder="1" applyAlignment="1" applyProtection="1">
      <alignment horizontal="left" vertical="center" wrapText="1"/>
      <protection/>
    </xf>
    <xf numFmtId="0" fontId="17" fillId="0" borderId="11" xfId="0" applyFont="1" applyBorder="1" applyAlignment="1" applyProtection="1">
      <alignment horizontal="left" vertical="center" wrapText="1"/>
      <protection/>
    </xf>
    <xf numFmtId="0" fontId="18" fillId="0" borderId="14" xfId="0" applyFont="1" applyBorder="1" applyAlignment="1" applyProtection="1">
      <alignment horizontal="left" vertical="center" wrapText="1"/>
      <protection/>
    </xf>
    <xf numFmtId="0" fontId="13" fillId="0" borderId="26" xfId="60" applyFont="1" applyFill="1" applyBorder="1" applyAlignment="1" applyProtection="1">
      <alignment horizontal="left" vertical="center" wrapText="1"/>
      <protection/>
    </xf>
    <xf numFmtId="0" fontId="13" fillId="0" borderId="10" xfId="60" applyFont="1" applyFill="1" applyBorder="1" applyAlignment="1" applyProtection="1">
      <alignment horizontal="left" vertical="center" wrapText="1"/>
      <protection/>
    </xf>
    <xf numFmtId="0" fontId="13" fillId="0" borderId="53" xfId="60" applyFont="1" applyFill="1" applyBorder="1" applyAlignment="1" applyProtection="1">
      <alignment horizontal="left" vertical="center" wrapText="1"/>
      <protection/>
    </xf>
    <xf numFmtId="0" fontId="13" fillId="0" borderId="0" xfId="60" applyFont="1" applyFill="1" applyBorder="1" applyAlignment="1" applyProtection="1">
      <alignment horizontal="left" vertical="center" wrapText="1"/>
      <protection/>
    </xf>
    <xf numFmtId="0" fontId="13" fillId="0" borderId="10" xfId="60" applyFont="1" applyFill="1" applyBorder="1" applyAlignment="1" applyProtection="1">
      <alignment horizontal="left" vertical="center"/>
      <protection/>
    </xf>
    <xf numFmtId="0" fontId="13" fillId="0" borderId="11" xfId="60" applyFont="1" applyFill="1" applyBorder="1" applyAlignment="1" applyProtection="1">
      <alignment horizontal="left" vertical="center" wrapText="1"/>
      <protection/>
    </xf>
    <xf numFmtId="0" fontId="13" fillId="0" borderId="19" xfId="60" applyFont="1" applyFill="1" applyBorder="1" applyAlignment="1" applyProtection="1">
      <alignment horizontal="left" vertical="center" wrapText="1"/>
      <protection/>
    </xf>
    <xf numFmtId="0" fontId="13" fillId="0" borderId="27" xfId="60" applyFont="1" applyFill="1" applyBorder="1" applyAlignment="1" applyProtection="1">
      <alignment horizontal="left" vertical="center" wrapText="1"/>
      <protection/>
    </xf>
    <xf numFmtId="0" fontId="13" fillId="0" borderId="17" xfId="60" applyFont="1" applyFill="1" applyBorder="1" applyAlignment="1" applyProtection="1">
      <alignment horizontal="left" vertical="center" wrapText="1"/>
      <protection/>
    </xf>
    <xf numFmtId="0" fontId="16" fillId="0" borderId="51" xfId="0" applyFont="1" applyBorder="1" applyAlignment="1" applyProtection="1">
      <alignment horizontal="left" vertical="center" wrapText="1"/>
      <protection/>
    </xf>
    <xf numFmtId="0" fontId="25" fillId="0" borderId="0" xfId="62" applyFill="1" applyProtection="1">
      <alignment/>
      <protection/>
    </xf>
    <xf numFmtId="0" fontId="33" fillId="0" borderId="0" xfId="62" applyFont="1" applyFill="1" applyProtection="1">
      <alignment/>
      <protection/>
    </xf>
    <xf numFmtId="0" fontId="24" fillId="0" borderId="42" xfId="62" applyFont="1" applyFill="1" applyBorder="1" applyAlignment="1" applyProtection="1">
      <alignment horizontal="center" vertical="center" wrapText="1"/>
      <protection/>
    </xf>
    <xf numFmtId="0" fontId="24" fillId="0" borderId="19" xfId="62" applyFont="1" applyFill="1" applyBorder="1" applyAlignment="1" applyProtection="1">
      <alignment horizontal="center" vertical="center" wrapText="1"/>
      <protection/>
    </xf>
    <xf numFmtId="0" fontId="24" fillId="0" borderId="20" xfId="62" applyFont="1" applyFill="1" applyBorder="1" applyAlignment="1" applyProtection="1">
      <alignment horizontal="center" vertical="center" wrapText="1"/>
      <protection/>
    </xf>
    <xf numFmtId="0" fontId="25" fillId="0" borderId="0" xfId="62" applyFill="1" applyAlignment="1" applyProtection="1">
      <alignment horizontal="center" vertical="center"/>
      <protection/>
    </xf>
    <xf numFmtId="0" fontId="18" fillId="0" borderId="35" xfId="62" applyFont="1" applyFill="1" applyBorder="1" applyAlignment="1" applyProtection="1">
      <alignment vertical="center" wrapText="1"/>
      <protection/>
    </xf>
    <xf numFmtId="173" fontId="13" fillId="0" borderId="26" xfId="61" applyNumberFormat="1" applyFont="1" applyFill="1" applyBorder="1" applyAlignment="1" applyProtection="1">
      <alignment horizontal="center" vertical="center"/>
      <protection/>
    </xf>
    <xf numFmtId="172" fontId="18" fillId="0" borderId="26" xfId="62" applyNumberFormat="1" applyFont="1" applyFill="1" applyBorder="1" applyAlignment="1" applyProtection="1">
      <alignment horizontal="right" vertical="center" wrapText="1"/>
      <protection locked="0"/>
    </xf>
    <xf numFmtId="172" fontId="18" fillId="0" borderId="47" xfId="62" applyNumberFormat="1" applyFont="1" applyFill="1" applyBorder="1" applyAlignment="1" applyProtection="1">
      <alignment horizontal="right" vertical="center" wrapText="1"/>
      <protection locked="0"/>
    </xf>
    <xf numFmtId="0" fontId="25" fillId="0" borderId="0" xfId="62" applyFill="1" applyAlignment="1" applyProtection="1">
      <alignment vertical="center"/>
      <protection/>
    </xf>
    <xf numFmtId="0" fontId="18" fillId="0" borderId="12" xfId="62" applyFont="1" applyFill="1" applyBorder="1" applyAlignment="1" applyProtection="1">
      <alignment vertical="center" wrapText="1"/>
      <protection/>
    </xf>
    <xf numFmtId="172" fontId="18" fillId="0" borderId="10" xfId="62" applyNumberFormat="1" applyFont="1" applyFill="1" applyBorder="1" applyAlignment="1" applyProtection="1">
      <alignment horizontal="right" vertical="center" wrapText="1"/>
      <protection/>
    </xf>
    <xf numFmtId="172" fontId="18" fillId="0" borderId="23" xfId="62" applyNumberFormat="1" applyFont="1" applyFill="1" applyBorder="1" applyAlignment="1" applyProtection="1">
      <alignment horizontal="right" vertical="center" wrapText="1"/>
      <protection/>
    </xf>
    <xf numFmtId="0" fontId="23" fillId="0" borderId="12" xfId="62" applyFont="1" applyFill="1" applyBorder="1" applyAlignment="1" applyProtection="1">
      <alignment horizontal="left" vertical="center" wrapText="1" indent="1"/>
      <protection/>
    </xf>
    <xf numFmtId="172" fontId="24" fillId="0" borderId="23" xfId="62" applyNumberFormat="1" applyFont="1" applyFill="1" applyBorder="1" applyAlignment="1" applyProtection="1">
      <alignment horizontal="right" vertical="center" wrapText="1"/>
      <protection locked="0"/>
    </xf>
    <xf numFmtId="172" fontId="17" fillId="0" borderId="10" xfId="62" applyNumberFormat="1" applyFont="1" applyFill="1" applyBorder="1" applyAlignment="1" applyProtection="1">
      <alignment horizontal="right" vertical="center" wrapText="1"/>
      <protection/>
    </xf>
    <xf numFmtId="172" fontId="17" fillId="0" borderId="23" xfId="62" applyNumberFormat="1" applyFont="1" applyFill="1" applyBorder="1" applyAlignment="1" applyProtection="1">
      <alignment horizontal="right" vertical="center" wrapText="1"/>
      <protection/>
    </xf>
    <xf numFmtId="0" fontId="18" fillId="0" borderId="42" xfId="62" applyFont="1" applyFill="1" applyBorder="1" applyAlignment="1" applyProtection="1">
      <alignment vertical="center" wrapText="1"/>
      <protection/>
    </xf>
    <xf numFmtId="172" fontId="18" fillId="0" borderId="19" xfId="62" applyNumberFormat="1" applyFont="1" applyFill="1" applyBorder="1" applyAlignment="1" applyProtection="1">
      <alignment horizontal="right" vertical="center" wrapText="1"/>
      <protection/>
    </xf>
    <xf numFmtId="172" fontId="18" fillId="0" borderId="20" xfId="62" applyNumberFormat="1" applyFont="1" applyFill="1" applyBorder="1" applyAlignment="1" applyProtection="1">
      <alignment horizontal="right" vertical="center" wrapText="1"/>
      <protection/>
    </xf>
    <xf numFmtId="0" fontId="17" fillId="0" borderId="0" xfId="62" applyFont="1" applyFill="1" applyProtection="1">
      <alignment/>
      <protection/>
    </xf>
    <xf numFmtId="3" fontId="25" fillId="0" borderId="0" xfId="62" applyNumberFormat="1" applyFont="1" applyFill="1" applyProtection="1">
      <alignment/>
      <protection/>
    </xf>
    <xf numFmtId="3" fontId="25" fillId="0" borderId="0" xfId="62" applyNumberFormat="1" applyFont="1" applyFill="1" applyAlignment="1" applyProtection="1">
      <alignment horizontal="center"/>
      <protection/>
    </xf>
    <xf numFmtId="0" fontId="25" fillId="0" borderId="0" xfId="62" applyFont="1" applyFill="1" applyProtection="1">
      <alignment/>
      <protection/>
    </xf>
    <xf numFmtId="0" fontId="25" fillId="0" borderId="0" xfId="62" applyFill="1" applyAlignment="1" applyProtection="1">
      <alignment horizontal="center"/>
      <protection/>
    </xf>
    <xf numFmtId="0" fontId="0" fillId="0" borderId="0" xfId="61" applyFill="1" applyAlignment="1" applyProtection="1">
      <alignment vertical="center"/>
      <protection/>
    </xf>
    <xf numFmtId="174" fontId="12" fillId="0" borderId="23" xfId="61" applyNumberFormat="1" applyFont="1" applyFill="1" applyBorder="1" applyAlignment="1" applyProtection="1">
      <alignment vertical="center"/>
      <protection locked="0"/>
    </xf>
    <xf numFmtId="0" fontId="0" fillId="0" borderId="0" xfId="61" applyFont="1" applyFill="1" applyAlignment="1" applyProtection="1">
      <alignment vertical="center"/>
      <protection/>
    </xf>
    <xf numFmtId="0" fontId="25" fillId="0" borderId="0" xfId="62" applyFont="1" applyFill="1" applyAlignment="1" applyProtection="1">
      <alignment/>
      <protection/>
    </xf>
    <xf numFmtId="0" fontId="7" fillId="0" borderId="0" xfId="0" applyNumberFormat="1" applyFont="1" applyFill="1" applyAlignment="1" applyProtection="1">
      <alignment textRotation="180" wrapText="1"/>
      <protection locked="0"/>
    </xf>
    <xf numFmtId="0" fontId="34" fillId="0" borderId="0" xfId="0" applyFont="1" applyAlignment="1" applyProtection="1">
      <alignment horizontal="right" vertical="top"/>
      <protection/>
    </xf>
    <xf numFmtId="0" fontId="16" fillId="0" borderId="54" xfId="62" applyFont="1" applyFill="1" applyBorder="1" applyAlignment="1">
      <alignment horizontal="center" vertical="center"/>
      <protection/>
    </xf>
    <xf numFmtId="0" fontId="16" fillId="0" borderId="49" xfId="62" applyFont="1" applyFill="1" applyBorder="1" applyAlignment="1">
      <alignment horizontal="center" vertical="center" wrapText="1"/>
      <protection/>
    </xf>
    <xf numFmtId="0" fontId="16" fillId="0" borderId="63" xfId="62" applyFont="1" applyFill="1" applyBorder="1" applyAlignment="1">
      <alignment horizontal="center" vertical="center" wrapText="1"/>
      <protection/>
    </xf>
    <xf numFmtId="0" fontId="17" fillId="0" borderId="44" xfId="62" applyFont="1" applyFill="1" applyBorder="1" applyProtection="1">
      <alignment/>
      <protection locked="0"/>
    </xf>
    <xf numFmtId="0" fontId="18" fillId="0" borderId="16" xfId="62" applyFont="1" applyFill="1" applyBorder="1" applyProtection="1">
      <alignment/>
      <protection locked="0"/>
    </xf>
    <xf numFmtId="0" fontId="17" fillId="0" borderId="14" xfId="62" applyFont="1" applyFill="1" applyBorder="1" applyAlignment="1">
      <alignment horizontal="right" indent="1"/>
      <protection/>
    </xf>
    <xf numFmtId="3" fontId="17" fillId="0" borderId="14" xfId="62" applyNumberFormat="1" applyFont="1" applyFill="1" applyBorder="1" applyProtection="1">
      <alignment/>
      <protection locked="0"/>
    </xf>
    <xf numFmtId="174" fontId="12" fillId="0" borderId="15" xfId="61" applyNumberFormat="1" applyFont="1" applyFill="1" applyBorder="1" applyAlignment="1" applyProtection="1">
      <alignment vertical="center"/>
      <protection/>
    </xf>
    <xf numFmtId="0" fontId="34" fillId="0" borderId="0" xfId="62" applyFont="1" applyFill="1">
      <alignment/>
      <protection/>
    </xf>
    <xf numFmtId="0" fontId="30" fillId="0" borderId="54" xfId="62" applyFont="1" applyFill="1" applyBorder="1" applyAlignment="1">
      <alignment horizontal="center" vertical="center"/>
      <protection/>
    </xf>
    <xf numFmtId="0" fontId="30" fillId="0" borderId="49" xfId="62" applyFont="1" applyFill="1" applyBorder="1" applyAlignment="1">
      <alignment horizontal="center" vertical="center" wrapText="1"/>
      <protection/>
    </xf>
    <xf numFmtId="0" fontId="30" fillId="0" borderId="63" xfId="62" applyFont="1" applyFill="1" applyBorder="1" applyAlignment="1">
      <alignment horizontal="center" vertical="center" wrapText="1"/>
      <protection/>
    </xf>
    <xf numFmtId="0" fontId="17" fillId="0" borderId="13" xfId="62" applyFont="1" applyFill="1" applyBorder="1" applyAlignment="1" applyProtection="1">
      <alignment horizontal="left" indent="1"/>
      <protection locked="0"/>
    </xf>
    <xf numFmtId="0" fontId="18" fillId="0" borderId="40" xfId="62" applyNumberFormat="1" applyFont="1" applyFill="1" applyBorder="1">
      <alignment/>
      <protection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66" xfId="0" applyFont="1" applyBorder="1" applyAlignment="1">
      <alignment horizontal="center" vertical="center"/>
    </xf>
    <xf numFmtId="0" fontId="1" fillId="0" borderId="67" xfId="0" applyFont="1" applyBorder="1" applyAlignment="1">
      <alignment horizontal="center"/>
    </xf>
    <xf numFmtId="0" fontId="1" fillId="0" borderId="68" xfId="0" applyFont="1" applyBorder="1" applyAlignment="1">
      <alignment/>
    </xf>
    <xf numFmtId="3" fontId="1" fillId="0" borderId="69" xfId="0" applyNumberFormat="1" applyFont="1" applyBorder="1" applyAlignment="1">
      <alignment/>
    </xf>
    <xf numFmtId="0" fontId="1" fillId="0" borderId="70" xfId="0" applyFont="1" applyBorder="1" applyAlignment="1">
      <alignment horizontal="center"/>
    </xf>
    <xf numFmtId="0" fontId="1" fillId="0" borderId="10" xfId="0" applyFont="1" applyBorder="1" applyAlignment="1">
      <alignment/>
    </xf>
    <xf numFmtId="3" fontId="1" fillId="0" borderId="71" xfId="0" applyNumberFormat="1" applyFont="1" applyBorder="1" applyAlignment="1">
      <alignment/>
    </xf>
    <xf numFmtId="0" fontId="20" fillId="0" borderId="70" xfId="0" applyFont="1" applyBorder="1" applyAlignment="1">
      <alignment horizontal="center"/>
    </xf>
    <xf numFmtId="0" fontId="20" fillId="0" borderId="10" xfId="0" applyFont="1" applyBorder="1" applyAlignment="1">
      <alignment/>
    </xf>
    <xf numFmtId="3" fontId="20" fillId="0" borderId="71" xfId="0" applyNumberFormat="1" applyFont="1" applyBorder="1" applyAlignment="1">
      <alignment/>
    </xf>
    <xf numFmtId="0" fontId="1" fillId="0" borderId="72" xfId="0" applyFont="1" applyBorder="1" applyAlignment="1">
      <alignment horizontal="center"/>
    </xf>
    <xf numFmtId="0" fontId="20" fillId="0" borderId="73" xfId="0" applyFont="1" applyBorder="1" applyAlignment="1">
      <alignment/>
    </xf>
    <xf numFmtId="3" fontId="20" fillId="0" borderId="74" xfId="0" applyNumberFormat="1" applyFont="1" applyBorder="1" applyAlignment="1">
      <alignment/>
    </xf>
    <xf numFmtId="0" fontId="5" fillId="0" borderId="75" xfId="0" applyFont="1" applyBorder="1" applyAlignment="1">
      <alignment horizontal="center" vertical="center"/>
    </xf>
    <xf numFmtId="0" fontId="7" fillId="0" borderId="75" xfId="0" applyFont="1" applyBorder="1" applyAlignment="1">
      <alignment horizontal="right"/>
    </xf>
    <xf numFmtId="0" fontId="0" fillId="0" borderId="0" xfId="0" applyFont="1" applyAlignment="1">
      <alignment/>
    </xf>
    <xf numFmtId="0" fontId="20" fillId="0" borderId="67" xfId="0" applyFont="1" applyBorder="1" applyAlignment="1">
      <alignment horizontal="center"/>
    </xf>
    <xf numFmtId="0" fontId="20" fillId="0" borderId="68" xfId="0" applyFont="1" applyBorder="1" applyAlignment="1">
      <alignment horizontal="center"/>
    </xf>
    <xf numFmtId="0" fontId="20" fillId="0" borderId="69" xfId="0" applyFont="1" applyBorder="1" applyAlignment="1">
      <alignment horizontal="center"/>
    </xf>
    <xf numFmtId="0" fontId="20" fillId="0" borderId="72" xfId="0" applyFont="1" applyBorder="1" applyAlignment="1">
      <alignment horizontal="center"/>
    </xf>
    <xf numFmtId="0" fontId="20" fillId="0" borderId="73" xfId="0" applyFont="1" applyBorder="1" applyAlignment="1">
      <alignment horizontal="center"/>
    </xf>
    <xf numFmtId="0" fontId="20" fillId="0" borderId="74" xfId="0" applyFont="1" applyBorder="1" applyAlignment="1">
      <alignment horizontal="center"/>
    </xf>
    <xf numFmtId="0" fontId="1" fillId="0" borderId="71" xfId="0" applyFont="1" applyBorder="1" applyAlignment="1">
      <alignment/>
    </xf>
    <xf numFmtId="0" fontId="20" fillId="0" borderId="71" xfId="0" applyFont="1" applyBorder="1" applyAlignment="1">
      <alignment/>
    </xf>
    <xf numFmtId="0" fontId="25" fillId="0" borderId="0" xfId="0" applyFont="1" applyAlignment="1">
      <alignment/>
    </xf>
    <xf numFmtId="0" fontId="25" fillId="0" borderId="76" xfId="0" applyFont="1" applyBorder="1" applyAlignment="1">
      <alignment vertical="top" wrapText="1"/>
    </xf>
    <xf numFmtId="0" fontId="25" fillId="0" borderId="77" xfId="0" applyFont="1" applyBorder="1" applyAlignment="1">
      <alignment horizontal="right" vertical="top" wrapText="1"/>
    </xf>
    <xf numFmtId="0" fontId="25" fillId="0" borderId="62" xfId="0" applyFont="1" applyBorder="1" applyAlignment="1">
      <alignment horizontal="right" vertical="top" wrapText="1"/>
    </xf>
    <xf numFmtId="0" fontId="25" fillId="0" borderId="76" xfId="0" applyFont="1" applyBorder="1" applyAlignment="1">
      <alignment horizontal="center" vertical="top" wrapText="1"/>
    </xf>
    <xf numFmtId="0" fontId="26" fillId="0" borderId="0" xfId="0" applyFont="1" applyAlignment="1">
      <alignment/>
    </xf>
    <xf numFmtId="0" fontId="38" fillId="0" borderId="0" xfId="0" applyFont="1" applyAlignment="1">
      <alignment/>
    </xf>
    <xf numFmtId="0" fontId="26" fillId="0" borderId="41" xfId="0" applyFont="1" applyBorder="1" applyAlignment="1">
      <alignment horizontal="center" vertical="center" wrapText="1"/>
    </xf>
    <xf numFmtId="0" fontId="3" fillId="0" borderId="78" xfId="0" applyFont="1" applyBorder="1" applyAlignment="1">
      <alignment horizontal="center" vertical="center"/>
    </xf>
    <xf numFmtId="0" fontId="26" fillId="0" borderId="79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26" fillId="0" borderId="76" xfId="0" applyFont="1" applyBorder="1" applyAlignment="1">
      <alignment horizontal="left" vertical="center" wrapText="1"/>
    </xf>
    <xf numFmtId="0" fontId="26" fillId="0" borderId="80" xfId="0" applyFont="1" applyBorder="1" applyAlignment="1">
      <alignment horizontal="left" vertical="center" wrapText="1"/>
    </xf>
    <xf numFmtId="0" fontId="26" fillId="0" borderId="77" xfId="0" applyFont="1" applyBorder="1" applyAlignment="1">
      <alignment horizontal="right" vertical="center" wrapText="1"/>
    </xf>
    <xf numFmtId="0" fontId="26" fillId="0" borderId="62" xfId="0" applyFont="1" applyBorder="1" applyAlignment="1">
      <alignment horizontal="right" vertical="center" wrapText="1"/>
    </xf>
    <xf numFmtId="0" fontId="25" fillId="0" borderId="80" xfId="0" applyFont="1" applyBorder="1" applyAlignment="1">
      <alignment horizontal="left" vertical="top" wrapText="1"/>
    </xf>
    <xf numFmtId="0" fontId="0" fillId="0" borderId="41" xfId="0" applyBorder="1" applyAlignment="1">
      <alignment horizontal="center"/>
    </xf>
    <xf numFmtId="0" fontId="25" fillId="0" borderId="41" xfId="0" applyFont="1" applyBorder="1" applyAlignment="1">
      <alignment vertical="center" wrapText="1"/>
    </xf>
    <xf numFmtId="0" fontId="25" fillId="0" borderId="76" xfId="0" applyFont="1" applyBorder="1" applyAlignment="1">
      <alignment vertical="center" wrapText="1"/>
    </xf>
    <xf numFmtId="0" fontId="25" fillId="0" borderId="62" xfId="0" applyFont="1" applyBorder="1" applyAlignment="1">
      <alignment horizontal="right" vertical="center" wrapText="1"/>
    </xf>
    <xf numFmtId="0" fontId="25" fillId="0" borderId="76" xfId="0" applyFont="1" applyBorder="1" applyAlignment="1">
      <alignment horizontal="center" vertical="center" wrapText="1"/>
    </xf>
    <xf numFmtId="0" fontId="25" fillId="0" borderId="62" xfId="0" applyFont="1" applyBorder="1" applyAlignment="1">
      <alignment horizontal="center" vertical="center" wrapText="1"/>
    </xf>
    <xf numFmtId="0" fontId="26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26" fillId="0" borderId="0" xfId="0" applyFont="1" applyAlignment="1">
      <alignment horizontal="justify"/>
    </xf>
    <xf numFmtId="0" fontId="25" fillId="0" borderId="66" xfId="0" applyFont="1" applyBorder="1" applyAlignment="1">
      <alignment horizontal="center"/>
    </xf>
    <xf numFmtId="0" fontId="0" fillId="0" borderId="66" xfId="0" applyBorder="1" applyAlignment="1">
      <alignment horizontal="center"/>
    </xf>
    <xf numFmtId="0" fontId="30" fillId="0" borderId="81" xfId="0" applyFont="1" applyBorder="1" applyAlignment="1">
      <alignment horizontal="center" wrapText="1"/>
    </xf>
    <xf numFmtId="0" fontId="22" fillId="0" borderId="62" xfId="0" applyFont="1" applyBorder="1" applyAlignment="1">
      <alignment horizontal="right" wrapText="1"/>
    </xf>
    <xf numFmtId="0" fontId="22" fillId="0" borderId="82" xfId="0" applyFont="1" applyBorder="1" applyAlignment="1">
      <alignment horizontal="right" wrapText="1"/>
    </xf>
    <xf numFmtId="0" fontId="16" fillId="0" borderId="83" xfId="0" applyFont="1" applyBorder="1" applyAlignment="1">
      <alignment horizontal="right" wrapText="1"/>
    </xf>
    <xf numFmtId="0" fontId="30" fillId="0" borderId="84" xfId="0" applyFont="1" applyBorder="1" applyAlignment="1">
      <alignment horizontal="center" wrapText="1"/>
    </xf>
    <xf numFmtId="0" fontId="22" fillId="0" borderId="85" xfId="0" applyFont="1" applyBorder="1" applyAlignment="1">
      <alignment horizontal="right" wrapText="1"/>
    </xf>
    <xf numFmtId="0" fontId="22" fillId="0" borderId="86" xfId="0" applyFont="1" applyBorder="1" applyAlignment="1">
      <alignment horizontal="right" wrapText="1"/>
    </xf>
    <xf numFmtId="0" fontId="16" fillId="0" borderId="87" xfId="0" applyFont="1" applyBorder="1" applyAlignment="1">
      <alignment horizontal="right" wrapText="1"/>
    </xf>
    <xf numFmtId="0" fontId="40" fillId="0" borderId="88" xfId="0" applyFont="1" applyBorder="1" applyAlignment="1">
      <alignment horizontal="center" wrapText="1"/>
    </xf>
    <xf numFmtId="0" fontId="16" fillId="0" borderId="89" xfId="0" applyFont="1" applyBorder="1" applyAlignment="1">
      <alignment horizontal="right" wrapText="1"/>
    </xf>
    <xf numFmtId="0" fontId="16" fillId="0" borderId="90" xfId="0" applyFont="1" applyBorder="1" applyAlignment="1">
      <alignment horizontal="right" wrapText="1"/>
    </xf>
    <xf numFmtId="0" fontId="16" fillId="0" borderId="91" xfId="0" applyFont="1" applyBorder="1" applyAlignment="1">
      <alignment horizontal="right" wrapText="1"/>
    </xf>
    <xf numFmtId="0" fontId="25" fillId="0" borderId="0" xfId="0" applyFont="1" applyAlignment="1">
      <alignment horizontal="justify"/>
    </xf>
    <xf numFmtId="0" fontId="41" fillId="0" borderId="92" xfId="0" applyFont="1" applyBorder="1" applyAlignment="1">
      <alignment horizontal="center" wrapText="1"/>
    </xf>
    <xf numFmtId="0" fontId="42" fillId="0" borderId="93" xfId="0" applyFont="1" applyBorder="1" applyAlignment="1">
      <alignment horizontal="right" wrapText="1"/>
    </xf>
    <xf numFmtId="0" fontId="32" fillId="0" borderId="92" xfId="0" applyFont="1" applyBorder="1" applyAlignment="1">
      <alignment horizontal="left" wrapText="1" indent="5"/>
    </xf>
    <xf numFmtId="0" fontId="22" fillId="0" borderId="93" xfId="0" applyFont="1" applyBorder="1" applyAlignment="1">
      <alignment horizontal="right" wrapText="1"/>
    </xf>
    <xf numFmtId="0" fontId="32" fillId="0" borderId="84" xfId="0" applyFont="1" applyBorder="1" applyAlignment="1">
      <alignment horizontal="left" wrapText="1" indent="5"/>
    </xf>
    <xf numFmtId="0" fontId="25" fillId="0" borderId="76" xfId="0" applyFont="1" applyBorder="1" applyAlignment="1">
      <alignment horizontal="left" vertical="top" wrapText="1"/>
    </xf>
    <xf numFmtId="0" fontId="40" fillId="0" borderId="94" xfId="0" applyFont="1" applyBorder="1" applyAlignment="1">
      <alignment horizontal="center" vertical="center" wrapText="1"/>
    </xf>
    <xf numFmtId="0" fontId="30" fillId="0" borderId="95" xfId="0" applyFont="1" applyBorder="1" applyAlignment="1">
      <alignment horizontal="center" vertical="center" wrapText="1"/>
    </xf>
    <xf numFmtId="0" fontId="30" fillId="0" borderId="96" xfId="0" applyFont="1" applyBorder="1" applyAlignment="1">
      <alignment horizontal="center" vertical="center" wrapText="1"/>
    </xf>
    <xf numFmtId="0" fontId="30" fillId="0" borderId="97" xfId="0" applyFont="1" applyBorder="1" applyAlignment="1">
      <alignment horizontal="center" vertical="center" wrapText="1"/>
    </xf>
    <xf numFmtId="0" fontId="44" fillId="0" borderId="41" xfId="0" applyFont="1" applyBorder="1" applyAlignment="1">
      <alignment horizontal="center"/>
    </xf>
    <xf numFmtId="164" fontId="12" fillId="0" borderId="41" xfId="0" applyNumberFormat="1" applyFont="1" applyFill="1" applyBorder="1" applyAlignment="1">
      <alignment horizontal="center" vertical="center"/>
    </xf>
    <xf numFmtId="164" fontId="12" fillId="0" borderId="41" xfId="0" applyNumberFormat="1" applyFont="1" applyFill="1" applyBorder="1" applyAlignment="1">
      <alignment horizontal="center" vertical="center" wrapText="1"/>
    </xf>
    <xf numFmtId="164" fontId="12" fillId="0" borderId="98" xfId="0" applyNumberFormat="1" applyFont="1" applyFill="1" applyBorder="1" applyAlignment="1">
      <alignment horizontal="center" vertical="center"/>
    </xf>
    <xf numFmtId="164" fontId="12" fillId="0" borderId="76" xfId="0" applyNumberFormat="1" applyFont="1" applyFill="1" applyBorder="1" applyAlignment="1">
      <alignment horizontal="center" vertical="center"/>
    </xf>
    <xf numFmtId="164" fontId="12" fillId="0" borderId="76" xfId="0" applyNumberFormat="1" applyFont="1" applyFill="1" applyBorder="1" applyAlignment="1">
      <alignment horizontal="center" vertical="center" wrapText="1"/>
    </xf>
    <xf numFmtId="49" fontId="13" fillId="0" borderId="64" xfId="0" applyNumberFormat="1" applyFont="1" applyFill="1" applyBorder="1" applyAlignment="1">
      <alignment horizontal="left" vertical="center"/>
    </xf>
    <xf numFmtId="3" fontId="13" fillId="0" borderId="99" xfId="0" applyNumberFormat="1" applyFont="1" applyFill="1" applyBorder="1" applyAlignment="1" applyProtection="1">
      <alignment horizontal="right" vertical="center"/>
      <protection locked="0"/>
    </xf>
    <xf numFmtId="3" fontId="13" fillId="0" borderId="99" xfId="0" applyNumberFormat="1" applyFont="1" applyFill="1" applyBorder="1" applyAlignment="1" applyProtection="1">
      <alignment horizontal="right" vertical="center" wrapText="1"/>
      <protection locked="0"/>
    </xf>
    <xf numFmtId="3" fontId="13" fillId="0" borderId="36" xfId="0" applyNumberFormat="1" applyFont="1" applyFill="1" applyBorder="1" applyAlignment="1" applyProtection="1">
      <alignment horizontal="right" vertical="center" wrapText="1"/>
      <protection locked="0"/>
    </xf>
    <xf numFmtId="164" fontId="12" fillId="0" borderId="36" xfId="0" applyNumberFormat="1" applyFont="1" applyFill="1" applyBorder="1" applyAlignment="1">
      <alignment horizontal="right" vertical="center" wrapText="1"/>
    </xf>
    <xf numFmtId="4" fontId="12" fillId="0" borderId="36" xfId="0" applyNumberFormat="1" applyFont="1" applyFill="1" applyBorder="1" applyAlignment="1">
      <alignment horizontal="right" vertical="center" wrapText="1"/>
    </xf>
    <xf numFmtId="49" fontId="19" fillId="0" borderId="100" xfId="0" applyNumberFormat="1" applyFont="1" applyFill="1" applyBorder="1" applyAlignment="1" quotePrefix="1">
      <alignment horizontal="left" vertical="center" indent="1"/>
    </xf>
    <xf numFmtId="3" fontId="19" fillId="0" borderId="37" xfId="0" applyNumberFormat="1" applyFont="1" applyFill="1" applyBorder="1" applyAlignment="1" applyProtection="1">
      <alignment horizontal="right" vertical="center"/>
      <protection locked="0"/>
    </xf>
    <xf numFmtId="3" fontId="19" fillId="0" borderId="37" xfId="0" applyNumberFormat="1" applyFont="1" applyFill="1" applyBorder="1" applyAlignment="1" applyProtection="1">
      <alignment horizontal="right" vertical="center" wrapText="1"/>
      <protection locked="0"/>
    </xf>
    <xf numFmtId="164" fontId="12" fillId="0" borderId="37" xfId="0" applyNumberFormat="1" applyFont="1" applyFill="1" applyBorder="1" applyAlignment="1">
      <alignment horizontal="right" vertical="center" wrapText="1"/>
    </xf>
    <xf numFmtId="4" fontId="12" fillId="0" borderId="37" xfId="0" applyNumberFormat="1" applyFont="1" applyFill="1" applyBorder="1" applyAlignment="1">
      <alignment horizontal="right" vertical="center" wrapText="1"/>
    </xf>
    <xf numFmtId="49" fontId="13" fillId="0" borderId="100" xfId="0" applyNumberFormat="1" applyFont="1" applyFill="1" applyBorder="1" applyAlignment="1">
      <alignment horizontal="left" vertical="center"/>
    </xf>
    <xf numFmtId="3" fontId="13" fillId="0" borderId="37" xfId="0" applyNumberFormat="1" applyFont="1" applyFill="1" applyBorder="1" applyAlignment="1" applyProtection="1">
      <alignment horizontal="right" vertical="center"/>
      <protection locked="0"/>
    </xf>
    <xf numFmtId="3" fontId="13" fillId="0" borderId="37" xfId="0" applyNumberFormat="1" applyFont="1" applyFill="1" applyBorder="1" applyAlignment="1" applyProtection="1">
      <alignment horizontal="right" vertical="center" wrapText="1"/>
      <protection locked="0"/>
    </xf>
    <xf numFmtId="49" fontId="13" fillId="0" borderId="101" xfId="0" applyNumberFormat="1" applyFont="1" applyFill="1" applyBorder="1" applyAlignment="1" applyProtection="1">
      <alignment horizontal="left" vertical="center"/>
      <protection locked="0"/>
    </xf>
    <xf numFmtId="3" fontId="13" fillId="0" borderId="102" xfId="0" applyNumberFormat="1" applyFont="1" applyFill="1" applyBorder="1" applyAlignment="1" applyProtection="1">
      <alignment horizontal="right" vertical="center"/>
      <protection locked="0"/>
    </xf>
    <xf numFmtId="3" fontId="13" fillId="0" borderId="102" xfId="0" applyNumberFormat="1" applyFont="1" applyFill="1" applyBorder="1" applyAlignment="1" applyProtection="1">
      <alignment horizontal="right" vertical="center" wrapText="1"/>
      <protection locked="0"/>
    </xf>
    <xf numFmtId="4" fontId="12" fillId="0" borderId="103" xfId="0" applyNumberFormat="1" applyFont="1" applyFill="1" applyBorder="1" applyAlignment="1">
      <alignment horizontal="right" vertical="center" wrapText="1"/>
    </xf>
    <xf numFmtId="49" fontId="12" fillId="0" borderId="48" xfId="0" applyNumberFormat="1" applyFont="1" applyFill="1" applyBorder="1" applyAlignment="1" applyProtection="1">
      <alignment horizontal="left" vertical="center" indent="1"/>
      <protection locked="0"/>
    </xf>
    <xf numFmtId="164" fontId="12" fillId="0" borderId="41" xfId="0" applyNumberFormat="1" applyFont="1" applyFill="1" applyBorder="1" applyAlignment="1">
      <alignment vertical="center"/>
    </xf>
    <xf numFmtId="4" fontId="13" fillId="0" borderId="41" xfId="0" applyNumberFormat="1" applyFont="1" applyFill="1" applyBorder="1" applyAlignment="1" applyProtection="1">
      <alignment vertical="center" wrapText="1"/>
      <protection locked="0"/>
    </xf>
    <xf numFmtId="49" fontId="12" fillId="0" borderId="104" xfId="0" applyNumberFormat="1" applyFont="1" applyFill="1" applyBorder="1" applyAlignment="1" applyProtection="1">
      <alignment vertical="center"/>
      <protection locked="0"/>
    </xf>
    <xf numFmtId="49" fontId="12" fillId="0" borderId="104" xfId="0" applyNumberFormat="1" applyFont="1" applyFill="1" applyBorder="1" applyAlignment="1" applyProtection="1">
      <alignment horizontal="right" vertical="center"/>
      <protection locked="0"/>
    </xf>
    <xf numFmtId="3" fontId="13" fillId="0" borderId="104" xfId="0" applyNumberFormat="1" applyFont="1" applyFill="1" applyBorder="1" applyAlignment="1" applyProtection="1">
      <alignment horizontal="right" vertical="center" wrapText="1"/>
      <protection locked="0"/>
    </xf>
    <xf numFmtId="49" fontId="12" fillId="0" borderId="18" xfId="0" applyNumberFormat="1" applyFont="1" applyFill="1" applyBorder="1" applyAlignment="1" applyProtection="1">
      <alignment vertical="center"/>
      <protection locked="0"/>
    </xf>
    <xf numFmtId="49" fontId="12" fillId="0" borderId="18" xfId="0" applyNumberFormat="1" applyFont="1" applyFill="1" applyBorder="1" applyAlignment="1" applyProtection="1">
      <alignment horizontal="right" vertical="center"/>
      <protection locked="0"/>
    </xf>
    <xf numFmtId="3" fontId="13" fillId="0" borderId="18" xfId="0" applyNumberFormat="1" applyFont="1" applyFill="1" applyBorder="1" applyAlignment="1" applyProtection="1">
      <alignment horizontal="right" vertical="center" wrapText="1"/>
      <protection locked="0"/>
    </xf>
    <xf numFmtId="49" fontId="13" fillId="0" borderId="44" xfId="0" applyNumberFormat="1" applyFont="1" applyFill="1" applyBorder="1" applyAlignment="1">
      <alignment horizontal="left" vertical="center"/>
    </xf>
    <xf numFmtId="164" fontId="12" fillId="0" borderId="99" xfId="0" applyNumberFormat="1" applyFont="1" applyFill="1" applyBorder="1" applyAlignment="1" applyProtection="1">
      <alignment horizontal="right" vertical="center" wrapText="1"/>
      <protection/>
    </xf>
    <xf numFmtId="49" fontId="13" fillId="0" borderId="12" xfId="0" applyNumberFormat="1" applyFont="1" applyFill="1" applyBorder="1" applyAlignment="1">
      <alignment horizontal="left" vertical="center"/>
    </xf>
    <xf numFmtId="164" fontId="12" fillId="0" borderId="37" xfId="0" applyNumberFormat="1" applyFont="1" applyFill="1" applyBorder="1" applyAlignment="1" applyProtection="1">
      <alignment horizontal="right" vertical="center" wrapText="1"/>
      <protection/>
    </xf>
    <xf numFmtId="49" fontId="13" fillId="0" borderId="12" xfId="0" applyNumberFormat="1" applyFont="1" applyFill="1" applyBorder="1" applyAlignment="1" applyProtection="1">
      <alignment horizontal="left" vertical="center"/>
      <protection locked="0"/>
    </xf>
    <xf numFmtId="49" fontId="13" fillId="0" borderId="13" xfId="0" applyNumberFormat="1" applyFont="1" applyFill="1" applyBorder="1" applyAlignment="1" applyProtection="1">
      <alignment horizontal="left" vertical="center"/>
      <protection locked="0"/>
    </xf>
    <xf numFmtId="171" fontId="12" fillId="0" borderId="41" xfId="0" applyNumberFormat="1" applyFont="1" applyFill="1" applyBorder="1" applyAlignment="1">
      <alignment horizontal="left" vertical="center" wrapText="1" indent="1"/>
    </xf>
    <xf numFmtId="171" fontId="24" fillId="0" borderId="0" xfId="0" applyNumberFormat="1" applyFont="1" applyFill="1" applyBorder="1" applyAlignment="1">
      <alignment horizontal="left" vertical="center" wrapText="1"/>
    </xf>
    <xf numFmtId="164" fontId="12" fillId="0" borderId="41" xfId="0" applyNumberFormat="1" applyFont="1" applyFill="1" applyBorder="1" applyAlignment="1">
      <alignment horizontal="center" vertical="center" wrapText="1"/>
    </xf>
    <xf numFmtId="3" fontId="13" fillId="0" borderId="58" xfId="0" applyNumberFormat="1" applyFont="1" applyFill="1" applyBorder="1" applyAlignment="1" applyProtection="1">
      <alignment horizontal="right" vertical="center" wrapText="1"/>
      <protection locked="0"/>
    </xf>
    <xf numFmtId="3" fontId="13" fillId="0" borderId="103" xfId="0" applyNumberFormat="1" applyFont="1" applyFill="1" applyBorder="1" applyAlignment="1" applyProtection="1">
      <alignment horizontal="right" vertical="center" wrapText="1"/>
      <protection locked="0"/>
    </xf>
    <xf numFmtId="164" fontId="12" fillId="0" borderId="41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/>
    </xf>
    <xf numFmtId="164" fontId="5" fillId="0" borderId="0" xfId="0" applyNumberFormat="1" applyFont="1" applyFill="1" applyAlignment="1" applyProtection="1">
      <alignment horizontal="centerContinuous" wrapText="1"/>
      <protection/>
    </xf>
    <xf numFmtId="0" fontId="5" fillId="0" borderId="0" xfId="60" applyFont="1" applyFill="1" applyAlignment="1" applyProtection="1">
      <alignment horizontal="center"/>
      <protection/>
    </xf>
    <xf numFmtId="164" fontId="5" fillId="0" borderId="0" xfId="60" applyNumberFormat="1" applyFont="1" applyFill="1" applyBorder="1" applyAlignment="1" applyProtection="1">
      <alignment horizontal="center" vertical="center"/>
      <protection/>
    </xf>
    <xf numFmtId="0" fontId="6" fillId="0" borderId="35" xfId="60" applyFont="1" applyFill="1" applyBorder="1" applyAlignment="1" applyProtection="1">
      <alignment horizontal="center" vertical="center" wrapText="1"/>
      <protection/>
    </xf>
    <xf numFmtId="0" fontId="6" fillId="0" borderId="42" xfId="60" applyFont="1" applyFill="1" applyBorder="1" applyAlignment="1" applyProtection="1">
      <alignment horizontal="center" vertical="center" wrapText="1"/>
      <protection/>
    </xf>
    <xf numFmtId="0" fontId="6" fillId="0" borderId="26" xfId="60" applyFont="1" applyFill="1" applyBorder="1" applyAlignment="1" applyProtection="1">
      <alignment horizontal="center" vertical="center" wrapText="1"/>
      <protection/>
    </xf>
    <xf numFmtId="0" fontId="6" fillId="0" borderId="19" xfId="60" applyFont="1" applyFill="1" applyBorder="1" applyAlignment="1" applyProtection="1">
      <alignment horizontal="center" vertical="center" wrapText="1"/>
      <protection/>
    </xf>
    <xf numFmtId="164" fontId="6" fillId="0" borderId="26" xfId="60" applyNumberFormat="1" applyFont="1" applyFill="1" applyBorder="1" applyAlignment="1" applyProtection="1">
      <alignment horizontal="center" vertical="center"/>
      <protection/>
    </xf>
    <xf numFmtId="164" fontId="6" fillId="0" borderId="47" xfId="60" applyNumberFormat="1" applyFont="1" applyFill="1" applyBorder="1" applyAlignment="1" applyProtection="1">
      <alignment horizontal="center" vertical="center"/>
      <protection/>
    </xf>
    <xf numFmtId="0" fontId="6" fillId="0" borderId="49" xfId="60" applyFont="1" applyFill="1" applyBorder="1" applyAlignment="1" applyProtection="1">
      <alignment horizontal="center" vertical="center" wrapText="1"/>
      <protection/>
    </xf>
    <xf numFmtId="0" fontId="6" fillId="0" borderId="51" xfId="60" applyFont="1" applyFill="1" applyBorder="1" applyAlignment="1" applyProtection="1">
      <alignment horizontal="center" vertical="center" wrapText="1"/>
      <protection/>
    </xf>
    <xf numFmtId="164" fontId="6" fillId="0" borderId="99" xfId="0" applyNumberFormat="1" applyFont="1" applyFill="1" applyBorder="1" applyAlignment="1" applyProtection="1">
      <alignment horizontal="center" vertical="center" wrapText="1"/>
      <protection/>
    </xf>
    <xf numFmtId="164" fontId="6" fillId="0" borderId="76" xfId="0" applyNumberFormat="1" applyFont="1" applyFill="1" applyBorder="1" applyAlignment="1" applyProtection="1">
      <alignment horizontal="center" vertical="center" wrapText="1"/>
      <protection/>
    </xf>
    <xf numFmtId="164" fontId="7" fillId="0" borderId="0" xfId="0" applyNumberFormat="1" applyFont="1" applyFill="1" applyAlignment="1" applyProtection="1">
      <alignment horizontal="right" textRotation="180" wrapText="1"/>
      <protection/>
    </xf>
    <xf numFmtId="164" fontId="6" fillId="0" borderId="36" xfId="0" applyNumberFormat="1" applyFont="1" applyFill="1" applyBorder="1" applyAlignment="1" applyProtection="1">
      <alignment horizontal="center" vertical="center" wrapText="1"/>
      <protection/>
    </xf>
    <xf numFmtId="164" fontId="6" fillId="0" borderId="103" xfId="0" applyNumberFormat="1" applyFont="1" applyFill="1" applyBorder="1" applyAlignment="1" applyProtection="1">
      <alignment horizontal="center" vertical="center" wrapText="1"/>
      <protection/>
    </xf>
    <xf numFmtId="164" fontId="7" fillId="0" borderId="0" xfId="0" applyNumberFormat="1" applyFont="1" applyFill="1" applyAlignment="1" applyProtection="1">
      <alignment horizontal="center" textRotation="180" wrapText="1"/>
      <protection locked="0"/>
    </xf>
    <xf numFmtId="164" fontId="4" fillId="0" borderId="18" xfId="0" applyNumberFormat="1" applyFont="1" applyFill="1" applyBorder="1" applyAlignment="1" applyProtection="1">
      <alignment horizontal="right" wrapText="1"/>
      <protection/>
    </xf>
    <xf numFmtId="164" fontId="5" fillId="0" borderId="0" xfId="0" applyNumberFormat="1" applyFont="1" applyFill="1" applyAlignment="1">
      <alignment horizontal="center" vertical="center" wrapText="1"/>
    </xf>
    <xf numFmtId="164" fontId="7" fillId="0" borderId="0" xfId="0" applyNumberFormat="1" applyFont="1" applyFill="1" applyAlignment="1">
      <alignment horizontal="center" textRotation="180" wrapText="1"/>
    </xf>
    <xf numFmtId="0" fontId="7" fillId="0" borderId="0" xfId="0" applyFont="1" applyFill="1" applyAlignment="1">
      <alignment horizontal="center" textRotation="180"/>
    </xf>
    <xf numFmtId="164" fontId="0" fillId="0" borderId="64" xfId="0" applyNumberFormat="1" applyFill="1" applyBorder="1" applyAlignment="1" applyProtection="1">
      <alignment horizontal="left" vertical="center" wrapText="1"/>
      <protection locked="0"/>
    </xf>
    <xf numFmtId="164" fontId="0" fillId="0" borderId="32" xfId="0" applyNumberFormat="1" applyFill="1" applyBorder="1" applyAlignment="1" applyProtection="1">
      <alignment horizontal="left" vertical="center" wrapText="1"/>
      <protection locked="0"/>
    </xf>
    <xf numFmtId="164" fontId="0" fillId="0" borderId="65" xfId="0" applyNumberFormat="1" applyFill="1" applyBorder="1" applyAlignment="1" applyProtection="1">
      <alignment horizontal="left" vertical="center" wrapText="1"/>
      <protection locked="0"/>
    </xf>
    <xf numFmtId="164" fontId="0" fillId="0" borderId="105" xfId="0" applyNumberFormat="1" applyFill="1" applyBorder="1" applyAlignment="1" applyProtection="1">
      <alignment horizontal="left" vertical="center" wrapText="1"/>
      <protection locked="0"/>
    </xf>
    <xf numFmtId="164" fontId="6" fillId="0" borderId="99" xfId="0" applyNumberFormat="1" applyFont="1" applyFill="1" applyBorder="1" applyAlignment="1">
      <alignment horizontal="center" vertical="center" wrapText="1"/>
    </xf>
    <xf numFmtId="164" fontId="6" fillId="0" borderId="60" xfId="0" applyNumberFormat="1" applyFont="1" applyFill="1" applyBorder="1" applyAlignment="1">
      <alignment horizontal="center" vertical="center" wrapText="1"/>
    </xf>
    <xf numFmtId="164" fontId="3" fillId="0" borderId="48" xfId="0" applyNumberFormat="1" applyFont="1" applyFill="1" applyBorder="1" applyAlignment="1">
      <alignment horizontal="center" vertical="center" wrapText="1"/>
    </xf>
    <xf numFmtId="164" fontId="3" fillId="0" borderId="106" xfId="0" applyNumberFormat="1" applyFont="1" applyFill="1" applyBorder="1" applyAlignment="1">
      <alignment horizontal="center" vertical="center" wrapText="1"/>
    </xf>
    <xf numFmtId="164" fontId="6" fillId="0" borderId="41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Fill="1" applyAlignment="1">
      <alignment horizontal="left" vertical="center" wrapText="1"/>
    </xf>
    <xf numFmtId="164" fontId="0" fillId="0" borderId="0" xfId="0" applyNumberFormat="1" applyFill="1" applyAlignment="1" applyProtection="1">
      <alignment horizontal="left" vertical="center" wrapText="1"/>
      <protection locked="0"/>
    </xf>
    <xf numFmtId="171" fontId="24" fillId="0" borderId="104" xfId="0" applyNumberFormat="1" applyFont="1" applyFill="1" applyBorder="1" applyAlignment="1">
      <alignment horizontal="left" vertical="center" wrapText="1"/>
    </xf>
    <xf numFmtId="171" fontId="5" fillId="0" borderId="0" xfId="0" applyNumberFormat="1" applyFont="1" applyFill="1" applyBorder="1" applyAlignment="1">
      <alignment horizontal="center" vertical="center" wrapText="1"/>
    </xf>
    <xf numFmtId="164" fontId="3" fillId="0" borderId="48" xfId="0" applyNumberFormat="1" applyFont="1" applyFill="1" applyBorder="1" applyAlignment="1">
      <alignment horizontal="left" vertical="center" wrapText="1" indent="2"/>
    </xf>
    <xf numFmtId="164" fontId="3" fillId="0" borderId="106" xfId="0" applyNumberFormat="1" applyFont="1" applyFill="1" applyBorder="1" applyAlignment="1">
      <alignment horizontal="left" vertical="center" wrapText="1" indent="2"/>
    </xf>
    <xf numFmtId="164" fontId="4" fillId="0" borderId="18" xfId="0" applyNumberFormat="1" applyFont="1" applyFill="1" applyBorder="1" applyAlignment="1">
      <alignment horizontal="right" vertical="center"/>
    </xf>
    <xf numFmtId="164" fontId="6" fillId="0" borderId="107" xfId="0" applyNumberFormat="1" applyFont="1" applyFill="1" applyBorder="1" applyAlignment="1">
      <alignment horizontal="center" vertical="center"/>
    </xf>
    <xf numFmtId="164" fontId="6" fillId="0" borderId="59" xfId="0" applyNumberFormat="1" applyFont="1" applyFill="1" applyBorder="1" applyAlignment="1">
      <alignment horizontal="center" vertical="center"/>
    </xf>
    <xf numFmtId="164" fontId="6" fillId="0" borderId="98" xfId="0" applyNumberFormat="1" applyFont="1" applyFill="1" applyBorder="1" applyAlignment="1">
      <alignment horizontal="center" vertical="center"/>
    </xf>
    <xf numFmtId="164" fontId="12" fillId="0" borderId="41" xfId="0" applyNumberFormat="1" applyFont="1" applyFill="1" applyBorder="1" applyAlignment="1">
      <alignment horizontal="center" vertical="center"/>
    </xf>
    <xf numFmtId="164" fontId="12" fillId="0" borderId="41" xfId="0" applyNumberFormat="1" applyFont="1" applyFill="1" applyBorder="1" applyAlignment="1">
      <alignment horizontal="center" vertical="center" wrapText="1"/>
    </xf>
    <xf numFmtId="164" fontId="6" fillId="0" borderId="41" xfId="0" applyNumberFormat="1" applyFont="1" applyFill="1" applyBorder="1" applyAlignment="1">
      <alignment horizontal="center" vertical="center" wrapText="1"/>
    </xf>
    <xf numFmtId="0" fontId="25" fillId="0" borderId="18" xfId="0" applyFont="1" applyBorder="1" applyAlignment="1" applyProtection="1">
      <alignment horizontal="center" vertical="top" wrapText="1"/>
      <protection/>
    </xf>
    <xf numFmtId="0" fontId="0" fillId="0" borderId="18" xfId="0" applyBorder="1" applyAlignment="1">
      <alignment horizontal="center" wrapText="1"/>
    </xf>
    <xf numFmtId="0" fontId="6" fillId="0" borderId="48" xfId="0" applyFont="1" applyFill="1" applyBorder="1" applyAlignment="1" applyProtection="1">
      <alignment horizontal="center" vertical="center" wrapText="1"/>
      <protection/>
    </xf>
    <xf numFmtId="0" fontId="6" fillId="0" borderId="106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/>
      <protection locked="0"/>
    </xf>
    <xf numFmtId="0" fontId="6" fillId="0" borderId="32" xfId="0" applyFont="1" applyFill="1" applyBorder="1" applyAlignment="1" applyProtection="1">
      <alignment horizontal="center" vertical="center"/>
      <protection locked="0"/>
    </xf>
    <xf numFmtId="0" fontId="6" fillId="0" borderId="33" xfId="0" applyFont="1" applyFill="1" applyBorder="1" applyAlignment="1" applyProtection="1">
      <alignment horizontal="center" vertical="center"/>
      <protection locked="0"/>
    </xf>
    <xf numFmtId="0" fontId="6" fillId="0" borderId="34" xfId="0" applyFont="1" applyFill="1" applyBorder="1" applyAlignment="1" applyProtection="1">
      <alignment horizontal="center" vertical="center"/>
      <protection/>
    </xf>
    <xf numFmtId="0" fontId="6" fillId="0" borderId="105" xfId="0" applyFont="1" applyFill="1" applyBorder="1" applyAlignment="1" applyProtection="1">
      <alignment horizontal="center" vertical="center"/>
      <protection/>
    </xf>
    <xf numFmtId="0" fontId="6" fillId="0" borderId="50" xfId="0" applyFont="1" applyFill="1" applyBorder="1" applyAlignment="1" applyProtection="1">
      <alignment horizontal="center" vertical="center"/>
      <protection/>
    </xf>
    <xf numFmtId="0" fontId="25" fillId="0" borderId="0" xfId="62" applyFont="1" applyFill="1" applyAlignment="1" applyProtection="1">
      <alignment horizontal="left"/>
      <protection/>
    </xf>
    <xf numFmtId="0" fontId="26" fillId="0" borderId="0" xfId="62" applyFont="1" applyFill="1" applyAlignment="1" applyProtection="1">
      <alignment horizontal="center" vertical="center" wrapText="1"/>
      <protection/>
    </xf>
    <xf numFmtId="0" fontId="26" fillId="0" borderId="0" xfId="62" applyFont="1" applyFill="1" applyAlignment="1" applyProtection="1">
      <alignment horizontal="center" vertical="center"/>
      <protection/>
    </xf>
    <xf numFmtId="0" fontId="27" fillId="0" borderId="0" xfId="62" applyFont="1" applyFill="1" applyBorder="1" applyAlignment="1" applyProtection="1">
      <alignment horizontal="right"/>
      <protection/>
    </xf>
    <xf numFmtId="0" fontId="28" fillId="0" borderId="54" xfId="62" applyFont="1" applyFill="1" applyBorder="1" applyAlignment="1" applyProtection="1">
      <alignment horizontal="center" vertical="center" wrapText="1"/>
      <protection/>
    </xf>
    <xf numFmtId="0" fontId="28" fillId="0" borderId="38" xfId="62" applyFont="1" applyFill="1" applyBorder="1" applyAlignment="1" applyProtection="1">
      <alignment horizontal="center" vertical="center" wrapText="1"/>
      <protection/>
    </xf>
    <xf numFmtId="0" fontId="28" fillId="0" borderId="44" xfId="62" applyFont="1" applyFill="1" applyBorder="1" applyAlignment="1" applyProtection="1">
      <alignment horizontal="center" vertical="center" wrapText="1"/>
      <protection/>
    </xf>
    <xf numFmtId="0" fontId="21" fillId="0" borderId="49" xfId="61" applyFont="1" applyFill="1" applyBorder="1" applyAlignment="1" applyProtection="1">
      <alignment horizontal="center" vertical="center" textRotation="90"/>
      <protection/>
    </xf>
    <xf numFmtId="0" fontId="21" fillId="0" borderId="17" xfId="61" applyFont="1" applyFill="1" applyBorder="1" applyAlignment="1" applyProtection="1">
      <alignment horizontal="center" vertical="center" textRotation="90"/>
      <protection/>
    </xf>
    <xf numFmtId="0" fontId="21" fillId="0" borderId="27" xfId="61" applyFont="1" applyFill="1" applyBorder="1" applyAlignment="1" applyProtection="1">
      <alignment horizontal="center" vertical="center" textRotation="90"/>
      <protection/>
    </xf>
    <xf numFmtId="0" fontId="27" fillId="0" borderId="26" xfId="62" applyFont="1" applyFill="1" applyBorder="1" applyAlignment="1" applyProtection="1">
      <alignment horizontal="center" vertical="center" wrapText="1"/>
      <protection/>
    </xf>
    <xf numFmtId="0" fontId="27" fillId="0" borderId="10" xfId="62" applyFont="1" applyFill="1" applyBorder="1" applyAlignment="1" applyProtection="1">
      <alignment horizontal="center" vertical="center" wrapText="1"/>
      <protection/>
    </xf>
    <xf numFmtId="0" fontId="27" fillId="0" borderId="63" xfId="62" applyFont="1" applyFill="1" applyBorder="1" applyAlignment="1" applyProtection="1">
      <alignment horizontal="center" vertical="center" wrapText="1"/>
      <protection/>
    </xf>
    <xf numFmtId="0" fontId="27" fillId="0" borderId="43" xfId="62" applyFont="1" applyFill="1" applyBorder="1" applyAlignment="1" applyProtection="1">
      <alignment horizontal="center" vertical="center" wrapText="1"/>
      <protection/>
    </xf>
    <xf numFmtId="0" fontId="27" fillId="0" borderId="10" xfId="62" applyFont="1" applyFill="1" applyBorder="1" applyAlignment="1" applyProtection="1">
      <alignment horizontal="center" wrapText="1"/>
      <protection/>
    </xf>
    <xf numFmtId="0" fontId="27" fillId="0" borderId="23" xfId="62" applyFont="1" applyFill="1" applyBorder="1" applyAlignment="1" applyProtection="1">
      <alignment horizontal="center" wrapText="1"/>
      <protection/>
    </xf>
    <xf numFmtId="0" fontId="25" fillId="0" borderId="0" xfId="62" applyFont="1" applyFill="1" applyAlignment="1" applyProtection="1">
      <alignment horizontal="center"/>
      <protection/>
    </xf>
    <xf numFmtId="0" fontId="3" fillId="0" borderId="0" xfId="61" applyFont="1" applyFill="1" applyAlignment="1" applyProtection="1">
      <alignment horizontal="center" vertical="center" wrapText="1"/>
      <protection/>
    </xf>
    <xf numFmtId="0" fontId="5" fillId="0" borderId="0" xfId="61" applyFont="1" applyFill="1" applyAlignment="1" applyProtection="1">
      <alignment horizontal="center" vertical="center" wrapText="1"/>
      <protection/>
    </xf>
    <xf numFmtId="0" fontId="21" fillId="0" borderId="0" xfId="61" applyFont="1" applyFill="1" applyBorder="1" applyAlignment="1" applyProtection="1">
      <alignment horizontal="right" vertical="center"/>
      <protection/>
    </xf>
    <xf numFmtId="0" fontId="5" fillId="0" borderId="35" xfId="61" applyFont="1" applyFill="1" applyBorder="1" applyAlignment="1" applyProtection="1">
      <alignment horizontal="center" vertical="center" wrapText="1"/>
      <protection/>
    </xf>
    <xf numFmtId="0" fontId="5" fillId="0" borderId="12" xfId="61" applyFont="1" applyFill="1" applyBorder="1" applyAlignment="1" applyProtection="1">
      <alignment horizontal="center" vertical="center" wrapText="1"/>
      <protection/>
    </xf>
    <xf numFmtId="0" fontId="21" fillId="0" borderId="26" xfId="61" applyFont="1" applyFill="1" applyBorder="1" applyAlignment="1" applyProtection="1">
      <alignment horizontal="center" vertical="center" textRotation="90"/>
      <protection/>
    </xf>
    <xf numFmtId="0" fontId="21" fillId="0" borderId="10" xfId="61" applyFont="1" applyFill="1" applyBorder="1" applyAlignment="1" applyProtection="1">
      <alignment horizontal="center" vertical="center" textRotation="90"/>
      <protection/>
    </xf>
    <xf numFmtId="0" fontId="4" fillId="0" borderId="47" xfId="61" applyFont="1" applyFill="1" applyBorder="1" applyAlignment="1" applyProtection="1">
      <alignment horizontal="center" vertical="center" wrapText="1"/>
      <protection/>
    </xf>
    <xf numFmtId="0" fontId="4" fillId="0" borderId="23" xfId="61" applyFont="1" applyFill="1" applyBorder="1" applyAlignment="1" applyProtection="1">
      <alignment horizontal="center" vertical="center"/>
      <protection/>
    </xf>
    <xf numFmtId="0" fontId="26" fillId="0" borderId="0" xfId="62" applyFont="1" applyFill="1" applyAlignment="1">
      <alignment horizontal="center" vertical="center" wrapText="1"/>
      <protection/>
    </xf>
    <xf numFmtId="0" fontId="26" fillId="0" borderId="0" xfId="62" applyFont="1" applyFill="1" applyAlignment="1">
      <alignment horizontal="center" vertical="center"/>
      <protection/>
    </xf>
    <xf numFmtId="0" fontId="16" fillId="0" borderId="48" xfId="62" applyFont="1" applyFill="1" applyBorder="1" applyAlignment="1">
      <alignment horizontal="left"/>
      <protection/>
    </xf>
    <xf numFmtId="0" fontId="16" fillId="0" borderId="29" xfId="62" applyFont="1" applyFill="1" applyBorder="1" applyAlignment="1">
      <alignment horizontal="left"/>
      <protection/>
    </xf>
    <xf numFmtId="3" fontId="25" fillId="0" borderId="0" xfId="62" applyNumberFormat="1" applyFont="1" applyFill="1" applyAlignment="1">
      <alignment horizontal="center"/>
      <protection/>
    </xf>
    <xf numFmtId="0" fontId="26" fillId="0" borderId="0" xfId="62" applyFont="1" applyFill="1" applyAlignment="1">
      <alignment horizontal="center" wrapText="1"/>
      <protection/>
    </xf>
    <xf numFmtId="0" fontId="26" fillId="0" borderId="0" xfId="62" applyFont="1" applyFill="1" applyAlignment="1">
      <alignment horizontal="center"/>
      <protection/>
    </xf>
    <xf numFmtId="0" fontId="16" fillId="0" borderId="48" xfId="62" applyFont="1" applyFill="1" applyBorder="1" applyAlignment="1">
      <alignment horizontal="left" indent="1"/>
      <protection/>
    </xf>
    <xf numFmtId="0" fontId="16" fillId="0" borderId="29" xfId="62" applyFont="1" applyFill="1" applyBorder="1" applyAlignment="1">
      <alignment horizontal="left" indent="1"/>
      <protection/>
    </xf>
    <xf numFmtId="164" fontId="6" fillId="0" borderId="54" xfId="0" applyNumberFormat="1" applyFont="1" applyFill="1" applyBorder="1" applyAlignment="1" applyProtection="1">
      <alignment horizontal="center" vertical="center" wrapText="1"/>
      <protection/>
    </xf>
    <xf numFmtId="164" fontId="6" fillId="0" borderId="57" xfId="0" applyNumberFormat="1" applyFont="1" applyFill="1" applyBorder="1" applyAlignment="1" applyProtection="1">
      <alignment horizontal="center" vertical="center" wrapText="1"/>
      <protection/>
    </xf>
    <xf numFmtId="164" fontId="6" fillId="0" borderId="49" xfId="0" applyNumberFormat="1" applyFont="1" applyFill="1" applyBorder="1" applyAlignment="1" applyProtection="1">
      <alignment horizontal="center" vertical="center" wrapText="1"/>
      <protection/>
    </xf>
    <xf numFmtId="164" fontId="6" fillId="0" borderId="51" xfId="0" applyNumberFormat="1" applyFont="1" applyFill="1" applyBorder="1" applyAlignment="1" applyProtection="1">
      <alignment horizontal="center" vertical="center"/>
      <protection/>
    </xf>
    <xf numFmtId="164" fontId="6" fillId="0" borderId="51" xfId="0" applyNumberFormat="1" applyFont="1" applyFill="1" applyBorder="1" applyAlignment="1" applyProtection="1">
      <alignment horizontal="center" vertical="center" wrapText="1"/>
      <protection/>
    </xf>
    <xf numFmtId="164" fontId="6" fillId="0" borderId="99" xfId="0" applyNumberFormat="1" applyFont="1" applyFill="1" applyBorder="1" applyAlignment="1" applyProtection="1">
      <alignment horizontal="center" vertical="center" wrapText="1"/>
      <protection/>
    </xf>
    <xf numFmtId="164" fontId="6" fillId="0" borderId="76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Alignment="1" applyProtection="1">
      <alignment horizontal="center" vertical="top" wrapText="1"/>
      <protection locked="0"/>
    </xf>
    <xf numFmtId="0" fontId="5" fillId="0" borderId="0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2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5" fillId="0" borderId="48" xfId="0" applyFont="1" applyBorder="1" applyAlignment="1">
      <alignment horizontal="center" vertical="center" wrapText="1"/>
    </xf>
    <xf numFmtId="0" fontId="25" fillId="0" borderId="28" xfId="0" applyFont="1" applyBorder="1" applyAlignment="1">
      <alignment horizontal="center" vertical="center" wrapText="1"/>
    </xf>
    <xf numFmtId="0" fontId="38" fillId="0" borderId="0" xfId="0" applyFont="1" applyAlignment="1">
      <alignment horizontal="justify"/>
    </xf>
    <xf numFmtId="0" fontId="3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9" fillId="0" borderId="75" xfId="0" applyFont="1" applyBorder="1" applyAlignment="1">
      <alignment horizontal="center"/>
    </xf>
    <xf numFmtId="0" fontId="22" fillId="0" borderId="99" xfId="0" applyFont="1" applyBorder="1" applyAlignment="1">
      <alignment horizontal="right" wrapText="1"/>
    </xf>
    <xf numFmtId="0" fontId="22" fillId="0" borderId="60" xfId="0" applyFont="1" applyBorder="1" applyAlignment="1">
      <alignment horizontal="right" wrapText="1"/>
    </xf>
    <xf numFmtId="0" fontId="22" fillId="0" borderId="108" xfId="0" applyFont="1" applyBorder="1" applyAlignment="1">
      <alignment horizontal="right" wrapText="1"/>
    </xf>
  </cellXfs>
  <cellStyles count="56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3" xfId="43"/>
    <cellStyle name="Figyelmeztetés" xfId="44"/>
    <cellStyle name="Hiperhivatkozás" xfId="45"/>
    <cellStyle name="Hyperlink" xfId="46"/>
    <cellStyle name="Hivatkozott cella" xfId="47"/>
    <cellStyle name="Jegyzet" xfId="48"/>
    <cellStyle name="Jelölőszín (1)" xfId="49"/>
    <cellStyle name="Jelölőszín (2)" xfId="50"/>
    <cellStyle name="Jelölőszín (3)" xfId="51"/>
    <cellStyle name="Jelölőszín (4)" xfId="52"/>
    <cellStyle name="Jelölőszín (5)" xfId="53"/>
    <cellStyle name="Jelölőszín (6)" xfId="54"/>
    <cellStyle name="Jó" xfId="55"/>
    <cellStyle name="Kimenet" xfId="56"/>
    <cellStyle name="Followed Hyperlink" xfId="57"/>
    <cellStyle name="Magyarázó szöveg" xfId="58"/>
    <cellStyle name="Már látott hiperhivatkozás" xfId="59"/>
    <cellStyle name="Normál_KVRENMUNKA" xfId="60"/>
    <cellStyle name="Normál_VAGYONK" xfId="61"/>
    <cellStyle name="Normál_VAGYONKIM" xfId="62"/>
    <cellStyle name="Összesen" xfId="63"/>
    <cellStyle name="Currency" xfId="64"/>
    <cellStyle name="Currency [0]" xfId="65"/>
    <cellStyle name="Rossz" xfId="66"/>
    <cellStyle name="Semleges" xfId="67"/>
    <cellStyle name="Számítás" xfId="68"/>
    <cellStyle name="Percent" xfId="69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externalLink" Target="externalLinks/externalLink2.xml" /><Relationship Id="rId2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ZARSZREND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kszr_2\AppData\Local\Temp\Temp1_2014_zrszmads_csikvnd.zip\ZARSZREND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ÖSSZEFÜGGÉSEK"/>
      <sheetName val="1.1.sz.mell."/>
      <sheetName val="1.2.sz.mell."/>
      <sheetName val="1.3.sz.mell."/>
      <sheetName val="1.4.sz.mell."/>
      <sheetName val="2.1.sz.mell  "/>
      <sheetName val="2.2.sz.mell  "/>
      <sheetName val="ELLENŐRZÉS-1.sz.2.1.sz.2.2.sz."/>
      <sheetName val="3.sz.mell."/>
      <sheetName val="4.sz.mell."/>
      <sheetName val="5. sz. mell. "/>
      <sheetName val="6.1. sz. mell"/>
      <sheetName val="6.2. sz. mell"/>
      <sheetName val="6.3. sz. mell"/>
      <sheetName val="6.4. sz. mell"/>
      <sheetName val="7.1. sz. mell"/>
      <sheetName val="7.2. sz. mell"/>
      <sheetName val="7.3. sz. mell"/>
      <sheetName val="7.4. sz. mell"/>
      <sheetName val="8.1. sz. mell."/>
      <sheetName val="8.1.1. sz. mell."/>
      <sheetName val="8.1.2. sz. mell."/>
      <sheetName val="8.1.3. sz. mell."/>
      <sheetName val="8.2. sz. mell."/>
      <sheetName val="8.2.1. sz. mell."/>
      <sheetName val="8.2.2. sz. mell."/>
      <sheetName val="8.2.3. sz. mell."/>
      <sheetName val="8.3. sz. mell."/>
      <sheetName val="8.3.1. sz. mell."/>
      <sheetName val="8.3.2. sz. mell. "/>
      <sheetName val="8.3.3. sz. mell."/>
      <sheetName val="9. sz. mell"/>
      <sheetName val="1.tájékoztató"/>
      <sheetName val="2. tájékoztató tábla"/>
      <sheetName val="3. tájékoztató tábla"/>
      <sheetName val="4. tájékoztató tábla"/>
      <sheetName val="5. tájékoztató tábla"/>
      <sheetName val="6. tájékoztató tábla"/>
      <sheetName val="7.1. tájékoztató tábla"/>
      <sheetName val="7.2. tájékoztató tábla"/>
      <sheetName val="7.3. tájékoztató tábla"/>
      <sheetName val="7.4. tájékoztató tábla"/>
      <sheetName val="8. tájékoztató tábla"/>
      <sheetName val="9. tájékoztató tábla"/>
      <sheetName val="10.sz. mell. - Maradványkimut."/>
      <sheetName val="11.sz. mell - Eredménykimut."/>
      <sheetName val="12.sz. mell. - Falugondnok"/>
      <sheetName val="13.sz. mell. - Létszámkeret"/>
      <sheetName val="14.sz. mell. - Közfoglalk."/>
      <sheetName val="Munka1"/>
    </sheetNames>
    <sheetDataSet>
      <sheetData sheetId="0">
        <row r="4">
          <cell r="A4" t="str">
            <v>2014. évi eredeti előirányzat BEVÉTELEK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ÖSSZEFÜGGÉSEK"/>
      <sheetName val="1.1.sz.mell."/>
      <sheetName val="1.2.sz.mell."/>
      <sheetName val="1.3.sz.mell."/>
      <sheetName val="1.4.sz.mell."/>
      <sheetName val="2.1.sz.mell  "/>
      <sheetName val="2.2.sz.mell  "/>
      <sheetName val="ELLENŐRZÉS-1.sz.2.1.sz.2.2.sz."/>
      <sheetName val="3.sz.mell."/>
      <sheetName val="4.sz.mell."/>
      <sheetName val="5. sz. mell. "/>
      <sheetName val="6.1. sz. mell"/>
      <sheetName val="6.2. sz. mell"/>
      <sheetName val="6.3. sz. mell"/>
      <sheetName val="6.4. sz. mell"/>
      <sheetName val="7.1. sz. mell"/>
      <sheetName val="7.2. sz. mell"/>
      <sheetName val="7.3. sz. mell"/>
      <sheetName val="7.4. sz. mell"/>
      <sheetName val="8.1. sz. mell."/>
      <sheetName val="8.1.1. sz. mell."/>
      <sheetName val="8.1.2. sz. mell."/>
      <sheetName val="8.1.3. sz. mell."/>
      <sheetName val="8.2. sz. mell."/>
      <sheetName val="8.2.1. sz. mell."/>
      <sheetName val="8.2.2. sz. mell."/>
      <sheetName val="8.2.3. sz. mell."/>
      <sheetName val="8.3. sz. mell."/>
      <sheetName val="8.3.1. sz. mell."/>
      <sheetName val="8.3.2. sz. mell. "/>
      <sheetName val="8.3.3. sz. mell."/>
      <sheetName val="9. sz. mell"/>
      <sheetName val="1.tájékoztató"/>
      <sheetName val="2. tájékoztató tábla"/>
      <sheetName val="3. tájékoztató tábla"/>
      <sheetName val="4. tájékoztató tábla"/>
      <sheetName val="5. tájékoztató tábla"/>
      <sheetName val="6. tájékoztató tábla"/>
      <sheetName val="7.1. tájékoztató tábla"/>
      <sheetName val="7.2. tájékoztató tábla"/>
      <sheetName val="7.3. tájékoztató tábla"/>
      <sheetName val="7.4. tájékoztató tábla"/>
      <sheetName val="8. tájékoztató tábla"/>
      <sheetName val="9. tájékoztató tábla"/>
      <sheetName val="10.sz. mell. - Maradványkimut."/>
      <sheetName val="11.sz. mell - Eredménykimut."/>
      <sheetName val="12.sz. mell. - Falugondnok"/>
      <sheetName val="13.sz. mell. - Létszámkeret"/>
      <sheetName val="14.sz. mell. - Közfoglalk."/>
      <sheetName val="Munka1"/>
    </sheetNames>
    <sheetDataSet>
      <sheetData sheetId="0">
        <row r="4">
          <cell r="A4" t="str">
            <v>2014. évi eredeti előirányzat BEVÉTELEK</v>
          </cell>
        </row>
      </sheetData>
      <sheetData sheetId="8">
        <row r="3">
          <cell r="D3" t="str">
            <v>Felhasználás 2013. XII.31-ig</v>
          </cell>
          <cell r="E3" t="str">
            <v>2014. évi módosított előirányzat</v>
          </cell>
          <cell r="F3" t="str">
            <v>2014. évi teljesítés</v>
          </cell>
          <cell r="G3" t="str">
            <v>Összes teljesítés 2014. dec. 31-ig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1"/>
  <sheetViews>
    <sheetView view="pageBreakPreview" zoomScaleNormal="130" zoomScaleSheetLayoutView="100" workbookViewId="0" topLeftCell="A1">
      <selection activeCell="C3" sqref="C3:E4"/>
    </sheetView>
  </sheetViews>
  <sheetFormatPr defaultColWidth="9.00390625" defaultRowHeight="12.75"/>
  <cols>
    <col min="1" max="1" width="9.50390625" style="222" customWidth="1"/>
    <col min="2" max="2" width="60.875" style="222" customWidth="1"/>
    <col min="3" max="5" width="15.875" style="223" customWidth="1"/>
    <col min="6" max="16384" width="9.375" style="233" customWidth="1"/>
  </cols>
  <sheetData>
    <row r="1" spans="1:5" ht="16.5" customHeight="1">
      <c r="A1" s="567" t="s">
        <v>55</v>
      </c>
      <c r="B1" s="567"/>
      <c r="C1" s="567"/>
      <c r="D1" s="567"/>
      <c r="E1" s="567"/>
    </row>
    <row r="2" spans="1:5" ht="15.75" customHeight="1" thickBot="1">
      <c r="A2" s="29"/>
      <c r="B2" s="29"/>
      <c r="C2" s="220"/>
      <c r="D2" s="220"/>
      <c r="E2" s="220" t="s">
        <v>180</v>
      </c>
    </row>
    <row r="3" spans="1:5" ht="15.75" customHeight="1">
      <c r="A3" s="568" t="s">
        <v>106</v>
      </c>
      <c r="B3" s="570" t="s">
        <v>57</v>
      </c>
      <c r="C3" s="572" t="str">
        <f>+CONCATENATE(LEFT('[1]ÖSSZEFÜGGÉSEK'!A4,4),". évi")</f>
        <v>2014. évi</v>
      </c>
      <c r="D3" s="572"/>
      <c r="E3" s="573"/>
    </row>
    <row r="4" spans="1:5" ht="37.5" customHeight="1" thickBot="1">
      <c r="A4" s="569"/>
      <c r="B4" s="571"/>
      <c r="C4" s="31" t="s">
        <v>202</v>
      </c>
      <c r="D4" s="31" t="s">
        <v>203</v>
      </c>
      <c r="E4" s="32" t="s">
        <v>204</v>
      </c>
    </row>
    <row r="5" spans="1:5" s="234" customFormat="1" ht="12" customHeight="1" thickBot="1">
      <c r="A5" s="198" t="s">
        <v>392</v>
      </c>
      <c r="B5" s="199" t="s">
        <v>393</v>
      </c>
      <c r="C5" s="199" t="s">
        <v>394</v>
      </c>
      <c r="D5" s="199" t="s">
        <v>395</v>
      </c>
      <c r="E5" s="247" t="s">
        <v>396</v>
      </c>
    </row>
    <row r="6" spans="1:5" s="235" customFormat="1" ht="12" customHeight="1" thickBot="1">
      <c r="A6" s="193" t="s">
        <v>58</v>
      </c>
      <c r="B6" s="194" t="s">
        <v>276</v>
      </c>
      <c r="C6" s="225">
        <f>SUM(C7:C12)</f>
        <v>5521</v>
      </c>
      <c r="D6" s="225">
        <f>SUM(D7:D12)</f>
        <v>7661</v>
      </c>
      <c r="E6" s="208">
        <f>SUM(E7:E12)</f>
        <v>7661</v>
      </c>
    </row>
    <row r="7" spans="1:5" s="235" customFormat="1" ht="12" customHeight="1">
      <c r="A7" s="188" t="s">
        <v>118</v>
      </c>
      <c r="B7" s="236" t="s">
        <v>277</v>
      </c>
      <c r="C7" s="227">
        <v>2465</v>
      </c>
      <c r="D7" s="227">
        <v>2465</v>
      </c>
      <c r="E7" s="210">
        <v>2465</v>
      </c>
    </row>
    <row r="8" spans="1:5" s="235" customFormat="1" ht="12" customHeight="1">
      <c r="A8" s="187" t="s">
        <v>119</v>
      </c>
      <c r="B8" s="237" t="s">
        <v>278</v>
      </c>
      <c r="C8" s="226"/>
      <c r="D8" s="226"/>
      <c r="E8" s="209"/>
    </row>
    <row r="9" spans="1:5" s="235" customFormat="1" ht="12" customHeight="1">
      <c r="A9" s="187" t="s">
        <v>120</v>
      </c>
      <c r="B9" s="237" t="s">
        <v>279</v>
      </c>
      <c r="C9" s="226">
        <v>2500</v>
      </c>
      <c r="D9" s="226">
        <v>3973</v>
      </c>
      <c r="E9" s="209">
        <v>3973</v>
      </c>
    </row>
    <row r="10" spans="1:5" s="235" customFormat="1" ht="12" customHeight="1">
      <c r="A10" s="187" t="s">
        <v>121</v>
      </c>
      <c r="B10" s="237" t="s">
        <v>280</v>
      </c>
      <c r="C10" s="226">
        <v>556</v>
      </c>
      <c r="D10" s="226">
        <v>556</v>
      </c>
      <c r="E10" s="209">
        <v>556</v>
      </c>
    </row>
    <row r="11" spans="1:5" s="235" customFormat="1" ht="12" customHeight="1">
      <c r="A11" s="187" t="s">
        <v>139</v>
      </c>
      <c r="B11" s="237" t="s">
        <v>281</v>
      </c>
      <c r="C11" s="226"/>
      <c r="D11" s="226">
        <v>176</v>
      </c>
      <c r="E11" s="209">
        <v>176</v>
      </c>
    </row>
    <row r="12" spans="1:5" s="235" customFormat="1" ht="12" customHeight="1" thickBot="1">
      <c r="A12" s="189" t="s">
        <v>122</v>
      </c>
      <c r="B12" s="238" t="s">
        <v>282</v>
      </c>
      <c r="C12" s="228"/>
      <c r="D12" s="228">
        <v>491</v>
      </c>
      <c r="E12" s="211">
        <v>491</v>
      </c>
    </row>
    <row r="13" spans="1:5" s="235" customFormat="1" ht="12" customHeight="1" thickBot="1">
      <c r="A13" s="193" t="s">
        <v>59</v>
      </c>
      <c r="B13" s="215" t="s">
        <v>283</v>
      </c>
      <c r="C13" s="225">
        <f>SUM(C14:C18)</f>
        <v>2263</v>
      </c>
      <c r="D13" s="225">
        <f>SUM(D14:D18)</f>
        <v>25203</v>
      </c>
      <c r="E13" s="208">
        <f>SUM(E14:E18)</f>
        <v>25203</v>
      </c>
    </row>
    <row r="14" spans="1:5" s="235" customFormat="1" ht="12" customHeight="1">
      <c r="A14" s="188" t="s">
        <v>124</v>
      </c>
      <c r="B14" s="236" t="s">
        <v>284</v>
      </c>
      <c r="C14" s="227"/>
      <c r="D14" s="227"/>
      <c r="E14" s="210"/>
    </row>
    <row r="15" spans="1:5" s="235" customFormat="1" ht="12" customHeight="1">
      <c r="A15" s="187" t="s">
        <v>125</v>
      </c>
      <c r="B15" s="237" t="s">
        <v>285</v>
      </c>
      <c r="C15" s="226"/>
      <c r="D15" s="226"/>
      <c r="E15" s="209"/>
    </row>
    <row r="16" spans="1:5" s="235" customFormat="1" ht="12" customHeight="1">
      <c r="A16" s="187" t="s">
        <v>126</v>
      </c>
      <c r="B16" s="237" t="s">
        <v>286</v>
      </c>
      <c r="C16" s="226"/>
      <c r="D16" s="226"/>
      <c r="E16" s="209"/>
    </row>
    <row r="17" spans="1:5" s="235" customFormat="1" ht="12" customHeight="1">
      <c r="A17" s="187" t="s">
        <v>127</v>
      </c>
      <c r="B17" s="237" t="s">
        <v>287</v>
      </c>
      <c r="C17" s="226"/>
      <c r="D17" s="226"/>
      <c r="E17" s="209"/>
    </row>
    <row r="18" spans="1:5" s="235" customFormat="1" ht="12" customHeight="1">
      <c r="A18" s="187" t="s">
        <v>128</v>
      </c>
      <c r="B18" s="237" t="s">
        <v>288</v>
      </c>
      <c r="C18" s="226">
        <v>2263</v>
      </c>
      <c r="D18" s="226">
        <v>25203</v>
      </c>
      <c r="E18" s="209">
        <v>25203</v>
      </c>
    </row>
    <row r="19" spans="1:5" s="235" customFormat="1" ht="12" customHeight="1" thickBot="1">
      <c r="A19" s="189" t="s">
        <v>134</v>
      </c>
      <c r="B19" s="238" t="s">
        <v>289</v>
      </c>
      <c r="C19" s="228"/>
      <c r="D19" s="228"/>
      <c r="E19" s="211"/>
    </row>
    <row r="20" spans="1:5" s="235" customFormat="1" ht="12" customHeight="1" thickBot="1">
      <c r="A20" s="193" t="s">
        <v>60</v>
      </c>
      <c r="B20" s="194" t="s">
        <v>290</v>
      </c>
      <c r="C20" s="225">
        <f>SUM(C21:C25)</f>
        <v>0</v>
      </c>
      <c r="D20" s="225">
        <f>SUM(D21:D25)</f>
        <v>19043</v>
      </c>
      <c r="E20" s="208">
        <f>SUM(E21:E25)</f>
        <v>19043</v>
      </c>
    </row>
    <row r="21" spans="1:5" s="235" customFormat="1" ht="12" customHeight="1">
      <c r="A21" s="188" t="s">
        <v>107</v>
      </c>
      <c r="B21" s="236" t="s">
        <v>291</v>
      </c>
      <c r="C21" s="227"/>
      <c r="D21" s="227">
        <v>6500</v>
      </c>
      <c r="E21" s="210">
        <v>6500</v>
      </c>
    </row>
    <row r="22" spans="1:5" s="235" customFormat="1" ht="12" customHeight="1">
      <c r="A22" s="187" t="s">
        <v>108</v>
      </c>
      <c r="B22" s="237" t="s">
        <v>292</v>
      </c>
      <c r="C22" s="226"/>
      <c r="D22" s="226"/>
      <c r="E22" s="209"/>
    </row>
    <row r="23" spans="1:5" s="235" customFormat="1" ht="12" customHeight="1">
      <c r="A23" s="187" t="s">
        <v>109</v>
      </c>
      <c r="B23" s="237" t="s">
        <v>293</v>
      </c>
      <c r="C23" s="226"/>
      <c r="D23" s="226"/>
      <c r="E23" s="209"/>
    </row>
    <row r="24" spans="1:5" s="235" customFormat="1" ht="12" customHeight="1">
      <c r="A24" s="187" t="s">
        <v>110</v>
      </c>
      <c r="B24" s="237" t="s">
        <v>294</v>
      </c>
      <c r="C24" s="226"/>
      <c r="D24" s="226"/>
      <c r="E24" s="209"/>
    </row>
    <row r="25" spans="1:5" s="235" customFormat="1" ht="12" customHeight="1">
      <c r="A25" s="187" t="s">
        <v>150</v>
      </c>
      <c r="B25" s="237" t="s">
        <v>295</v>
      </c>
      <c r="C25" s="226"/>
      <c r="D25" s="226">
        <v>12543</v>
      </c>
      <c r="E25" s="209">
        <v>12543</v>
      </c>
    </row>
    <row r="26" spans="1:5" s="235" customFormat="1" ht="12" customHeight="1" thickBot="1">
      <c r="A26" s="189" t="s">
        <v>151</v>
      </c>
      <c r="B26" s="217" t="s">
        <v>296</v>
      </c>
      <c r="C26" s="228"/>
      <c r="D26" s="228"/>
      <c r="E26" s="211"/>
    </row>
    <row r="27" spans="1:5" s="235" customFormat="1" ht="12" customHeight="1" thickBot="1">
      <c r="A27" s="193" t="s">
        <v>152</v>
      </c>
      <c r="B27" s="194" t="s">
        <v>297</v>
      </c>
      <c r="C27" s="231">
        <f>+C28+C31+C32+C33</f>
        <v>21690</v>
      </c>
      <c r="D27" s="231">
        <f>+D28+D31+D32+D33</f>
        <v>17460</v>
      </c>
      <c r="E27" s="244">
        <f>+E28+E31+E32+E33</f>
        <v>15975</v>
      </c>
    </row>
    <row r="28" spans="1:5" s="235" customFormat="1" ht="12" customHeight="1">
      <c r="A28" s="188" t="s">
        <v>298</v>
      </c>
      <c r="B28" s="236" t="s">
        <v>299</v>
      </c>
      <c r="C28" s="246">
        <f>+C29+C30</f>
        <v>20420</v>
      </c>
      <c r="D28" s="246">
        <f>+D29+D30</f>
        <v>15420</v>
      </c>
      <c r="E28" s="245">
        <f>+E29+E30</f>
        <v>14173</v>
      </c>
    </row>
    <row r="29" spans="1:5" s="235" customFormat="1" ht="12" customHeight="1">
      <c r="A29" s="187" t="s">
        <v>300</v>
      </c>
      <c r="B29" s="237" t="s">
        <v>301</v>
      </c>
      <c r="C29" s="226">
        <v>420</v>
      </c>
      <c r="D29" s="226">
        <v>420</v>
      </c>
      <c r="E29" s="209">
        <v>421</v>
      </c>
    </row>
    <row r="30" spans="1:5" s="235" customFormat="1" ht="12" customHeight="1">
      <c r="A30" s="187" t="s">
        <v>302</v>
      </c>
      <c r="B30" s="237" t="s">
        <v>303</v>
      </c>
      <c r="C30" s="226">
        <v>20000</v>
      </c>
      <c r="D30" s="226">
        <v>15000</v>
      </c>
      <c r="E30" s="209">
        <v>13752</v>
      </c>
    </row>
    <row r="31" spans="1:5" s="235" customFormat="1" ht="12" customHeight="1">
      <c r="A31" s="187" t="s">
        <v>304</v>
      </c>
      <c r="B31" s="237" t="s">
        <v>305</v>
      </c>
      <c r="C31" s="226">
        <v>1200</v>
      </c>
      <c r="D31" s="226">
        <v>1620</v>
      </c>
      <c r="E31" s="209">
        <v>1498</v>
      </c>
    </row>
    <row r="32" spans="1:5" s="235" customFormat="1" ht="12" customHeight="1">
      <c r="A32" s="187" t="s">
        <v>306</v>
      </c>
      <c r="B32" s="237" t="s">
        <v>307</v>
      </c>
      <c r="C32" s="226"/>
      <c r="D32" s="226"/>
      <c r="E32" s="209"/>
    </row>
    <row r="33" spans="1:5" s="235" customFormat="1" ht="12" customHeight="1" thickBot="1">
      <c r="A33" s="189" t="s">
        <v>308</v>
      </c>
      <c r="B33" s="217" t="s">
        <v>309</v>
      </c>
      <c r="C33" s="228">
        <v>70</v>
      </c>
      <c r="D33" s="228">
        <v>420</v>
      </c>
      <c r="E33" s="211">
        <v>304</v>
      </c>
    </row>
    <row r="34" spans="1:5" s="235" customFormat="1" ht="12" customHeight="1" thickBot="1">
      <c r="A34" s="193" t="s">
        <v>62</v>
      </c>
      <c r="B34" s="194" t="s">
        <v>310</v>
      </c>
      <c r="C34" s="225">
        <f>SUM(C35:C44)</f>
        <v>1658</v>
      </c>
      <c r="D34" s="225">
        <f>SUM(D35:D44)</f>
        <v>1845</v>
      </c>
      <c r="E34" s="208">
        <f>SUM(E35:E44)</f>
        <v>1959</v>
      </c>
    </row>
    <row r="35" spans="1:5" s="235" customFormat="1" ht="12" customHeight="1">
      <c r="A35" s="188" t="s">
        <v>111</v>
      </c>
      <c r="B35" s="236" t="s">
        <v>311</v>
      </c>
      <c r="C35" s="227">
        <v>1500</v>
      </c>
      <c r="D35" s="227">
        <v>1500</v>
      </c>
      <c r="E35" s="210">
        <v>1594</v>
      </c>
    </row>
    <row r="36" spans="1:5" s="235" customFormat="1" ht="12" customHeight="1">
      <c r="A36" s="187" t="s">
        <v>112</v>
      </c>
      <c r="B36" s="237" t="s">
        <v>312</v>
      </c>
      <c r="C36" s="226"/>
      <c r="D36" s="226">
        <v>50</v>
      </c>
      <c r="E36" s="209">
        <v>68</v>
      </c>
    </row>
    <row r="37" spans="1:5" s="235" customFormat="1" ht="12" customHeight="1">
      <c r="A37" s="187" t="s">
        <v>113</v>
      </c>
      <c r="B37" s="237" t="s">
        <v>313</v>
      </c>
      <c r="C37" s="226"/>
      <c r="D37" s="226"/>
      <c r="E37" s="209"/>
    </row>
    <row r="38" spans="1:5" s="235" customFormat="1" ht="12" customHeight="1">
      <c r="A38" s="187" t="s">
        <v>154</v>
      </c>
      <c r="B38" s="237" t="s">
        <v>314</v>
      </c>
      <c r="C38" s="226"/>
      <c r="D38" s="226">
        <v>41</v>
      </c>
      <c r="E38" s="209">
        <v>42</v>
      </c>
    </row>
    <row r="39" spans="1:5" s="235" customFormat="1" ht="12" customHeight="1">
      <c r="A39" s="187" t="s">
        <v>155</v>
      </c>
      <c r="B39" s="237" t="s">
        <v>315</v>
      </c>
      <c r="C39" s="226"/>
      <c r="D39" s="226"/>
      <c r="E39" s="209"/>
    </row>
    <row r="40" spans="1:5" s="235" customFormat="1" ht="12" customHeight="1">
      <c r="A40" s="187" t="s">
        <v>156</v>
      </c>
      <c r="B40" s="237" t="s">
        <v>316</v>
      </c>
      <c r="C40" s="226"/>
      <c r="D40" s="226"/>
      <c r="E40" s="209"/>
    </row>
    <row r="41" spans="1:5" s="235" customFormat="1" ht="12" customHeight="1">
      <c r="A41" s="187" t="s">
        <v>157</v>
      </c>
      <c r="B41" s="237" t="s">
        <v>317</v>
      </c>
      <c r="C41" s="226"/>
      <c r="D41" s="226"/>
      <c r="E41" s="209"/>
    </row>
    <row r="42" spans="1:5" s="235" customFormat="1" ht="12" customHeight="1">
      <c r="A42" s="187" t="s">
        <v>158</v>
      </c>
      <c r="B42" s="237" t="s">
        <v>318</v>
      </c>
      <c r="C42" s="226">
        <v>132</v>
      </c>
      <c r="D42" s="226">
        <v>222</v>
      </c>
      <c r="E42" s="209">
        <v>222</v>
      </c>
    </row>
    <row r="43" spans="1:5" s="235" customFormat="1" ht="12" customHeight="1">
      <c r="A43" s="187" t="s">
        <v>319</v>
      </c>
      <c r="B43" s="237" t="s">
        <v>320</v>
      </c>
      <c r="C43" s="229"/>
      <c r="D43" s="229"/>
      <c r="E43" s="212"/>
    </row>
    <row r="44" spans="1:5" s="235" customFormat="1" ht="12" customHeight="1" thickBot="1">
      <c r="A44" s="189" t="s">
        <v>321</v>
      </c>
      <c r="B44" s="238" t="s">
        <v>322</v>
      </c>
      <c r="C44" s="230">
        <v>26</v>
      </c>
      <c r="D44" s="230">
        <v>32</v>
      </c>
      <c r="E44" s="213">
        <v>33</v>
      </c>
    </row>
    <row r="45" spans="1:5" s="235" customFormat="1" ht="12" customHeight="1" thickBot="1">
      <c r="A45" s="193" t="s">
        <v>63</v>
      </c>
      <c r="B45" s="194" t="s">
        <v>323</v>
      </c>
      <c r="C45" s="225">
        <f>SUM(C46:C50)</f>
        <v>0</v>
      </c>
      <c r="D45" s="225">
        <f>SUM(D46:D50)</f>
        <v>0</v>
      </c>
      <c r="E45" s="208">
        <f>SUM(E46:E50)</f>
        <v>0</v>
      </c>
    </row>
    <row r="46" spans="1:5" s="235" customFormat="1" ht="12" customHeight="1">
      <c r="A46" s="188" t="s">
        <v>114</v>
      </c>
      <c r="B46" s="236" t="s">
        <v>324</v>
      </c>
      <c r="C46" s="248"/>
      <c r="D46" s="248"/>
      <c r="E46" s="214"/>
    </row>
    <row r="47" spans="1:5" s="235" customFormat="1" ht="12" customHeight="1">
      <c r="A47" s="187" t="s">
        <v>115</v>
      </c>
      <c r="B47" s="237" t="s">
        <v>325</v>
      </c>
      <c r="C47" s="229"/>
      <c r="D47" s="229"/>
      <c r="E47" s="212"/>
    </row>
    <row r="48" spans="1:5" s="235" customFormat="1" ht="12" customHeight="1">
      <c r="A48" s="187" t="s">
        <v>326</v>
      </c>
      <c r="B48" s="237" t="s">
        <v>327</v>
      </c>
      <c r="C48" s="229"/>
      <c r="D48" s="229"/>
      <c r="E48" s="212"/>
    </row>
    <row r="49" spans="1:5" s="235" customFormat="1" ht="12" customHeight="1">
      <c r="A49" s="187" t="s">
        <v>328</v>
      </c>
      <c r="B49" s="237" t="s">
        <v>329</v>
      </c>
      <c r="C49" s="229"/>
      <c r="D49" s="229"/>
      <c r="E49" s="212"/>
    </row>
    <row r="50" spans="1:5" s="235" customFormat="1" ht="12" customHeight="1" thickBot="1">
      <c r="A50" s="189" t="s">
        <v>330</v>
      </c>
      <c r="B50" s="238" t="s">
        <v>331</v>
      </c>
      <c r="C50" s="230"/>
      <c r="D50" s="230"/>
      <c r="E50" s="213"/>
    </row>
    <row r="51" spans="1:5" s="235" customFormat="1" ht="17.25" customHeight="1" thickBot="1">
      <c r="A51" s="193" t="s">
        <v>159</v>
      </c>
      <c r="B51" s="194" t="s">
        <v>332</v>
      </c>
      <c r="C51" s="225">
        <f>SUM(C52:C54)</f>
        <v>0</v>
      </c>
      <c r="D51" s="225">
        <f>SUM(D52:D54)</f>
        <v>210</v>
      </c>
      <c r="E51" s="208">
        <f>SUM(E52:E54)</f>
        <v>40</v>
      </c>
    </row>
    <row r="52" spans="1:5" s="235" customFormat="1" ht="12" customHeight="1">
      <c r="A52" s="188" t="s">
        <v>116</v>
      </c>
      <c r="B52" s="236" t="s">
        <v>333</v>
      </c>
      <c r="C52" s="227"/>
      <c r="D52" s="227"/>
      <c r="E52" s="210"/>
    </row>
    <row r="53" spans="1:5" s="235" customFormat="1" ht="12" customHeight="1">
      <c r="A53" s="187" t="s">
        <v>117</v>
      </c>
      <c r="B53" s="237" t="s">
        <v>334</v>
      </c>
      <c r="C53" s="226"/>
      <c r="D53" s="226">
        <v>170</v>
      </c>
      <c r="E53" s="209"/>
    </row>
    <row r="54" spans="1:5" s="235" customFormat="1" ht="12" customHeight="1">
      <c r="A54" s="187" t="s">
        <v>335</v>
      </c>
      <c r="B54" s="237" t="s">
        <v>336</v>
      </c>
      <c r="C54" s="226"/>
      <c r="D54" s="226">
        <v>40</v>
      </c>
      <c r="E54" s="209">
        <v>40</v>
      </c>
    </row>
    <row r="55" spans="1:5" s="235" customFormat="1" ht="12" customHeight="1" thickBot="1">
      <c r="A55" s="189" t="s">
        <v>337</v>
      </c>
      <c r="B55" s="238" t="s">
        <v>338</v>
      </c>
      <c r="C55" s="228"/>
      <c r="D55" s="228"/>
      <c r="E55" s="211"/>
    </row>
    <row r="56" spans="1:5" s="235" customFormat="1" ht="12" customHeight="1" thickBot="1">
      <c r="A56" s="193" t="s">
        <v>65</v>
      </c>
      <c r="B56" s="215" t="s">
        <v>339</v>
      </c>
      <c r="C56" s="225">
        <f>SUM(C57:C59)</f>
        <v>4515</v>
      </c>
      <c r="D56" s="225">
        <f>SUM(D57:D59)</f>
        <v>11515</v>
      </c>
      <c r="E56" s="208">
        <f>SUM(E57:E59)</f>
        <v>0</v>
      </c>
    </row>
    <row r="57" spans="1:5" s="235" customFormat="1" ht="12" customHeight="1">
      <c r="A57" s="188" t="s">
        <v>160</v>
      </c>
      <c r="B57" s="236" t="s">
        <v>340</v>
      </c>
      <c r="C57" s="229"/>
      <c r="D57" s="229"/>
      <c r="E57" s="212"/>
    </row>
    <row r="58" spans="1:5" s="235" customFormat="1" ht="12" customHeight="1">
      <c r="A58" s="187" t="s">
        <v>161</v>
      </c>
      <c r="B58" s="237" t="s">
        <v>341</v>
      </c>
      <c r="C58" s="229">
        <v>4515</v>
      </c>
      <c r="D58" s="229">
        <v>11515</v>
      </c>
      <c r="E58" s="212"/>
    </row>
    <row r="59" spans="1:5" s="235" customFormat="1" ht="12" customHeight="1">
      <c r="A59" s="187" t="s">
        <v>181</v>
      </c>
      <c r="B59" s="237" t="s">
        <v>342</v>
      </c>
      <c r="C59" s="229"/>
      <c r="D59" s="229"/>
      <c r="E59" s="212"/>
    </row>
    <row r="60" spans="1:5" s="235" customFormat="1" ht="12" customHeight="1" thickBot="1">
      <c r="A60" s="189" t="s">
        <v>343</v>
      </c>
      <c r="B60" s="238" t="s">
        <v>344</v>
      </c>
      <c r="C60" s="229"/>
      <c r="D60" s="229"/>
      <c r="E60" s="212"/>
    </row>
    <row r="61" spans="1:5" s="235" customFormat="1" ht="12" customHeight="1" thickBot="1">
      <c r="A61" s="193" t="s">
        <v>66</v>
      </c>
      <c r="B61" s="194" t="s">
        <v>345</v>
      </c>
      <c r="C61" s="231">
        <f>+C6+C13+C20+C27+C34+C45+C51+C56</f>
        <v>35647</v>
      </c>
      <c r="D61" s="231">
        <f>+D6+D13+D20+D27+D34+D45+D51+D56</f>
        <v>82937</v>
      </c>
      <c r="E61" s="244">
        <f>+E6+E13+E20+E27+E34+E45+E51+E56</f>
        <v>69881</v>
      </c>
    </row>
    <row r="62" spans="1:5" s="235" customFormat="1" ht="12" customHeight="1" thickBot="1">
      <c r="A62" s="249" t="s">
        <v>346</v>
      </c>
      <c r="B62" s="215" t="s">
        <v>347</v>
      </c>
      <c r="C62" s="225">
        <f>+C63+C64+C65</f>
        <v>0</v>
      </c>
      <c r="D62" s="225">
        <f>+D63+D64+D65</f>
        <v>0</v>
      </c>
      <c r="E62" s="208">
        <f>+E63+E64+E65</f>
        <v>0</v>
      </c>
    </row>
    <row r="63" spans="1:5" s="235" customFormat="1" ht="12" customHeight="1">
      <c r="A63" s="188" t="s">
        <v>348</v>
      </c>
      <c r="B63" s="236" t="s">
        <v>349</v>
      </c>
      <c r="C63" s="229"/>
      <c r="D63" s="229"/>
      <c r="E63" s="212"/>
    </row>
    <row r="64" spans="1:5" s="235" customFormat="1" ht="12" customHeight="1">
      <c r="A64" s="187" t="s">
        <v>350</v>
      </c>
      <c r="B64" s="237" t="s">
        <v>351</v>
      </c>
      <c r="C64" s="229"/>
      <c r="D64" s="229"/>
      <c r="E64" s="212"/>
    </row>
    <row r="65" spans="1:5" s="235" customFormat="1" ht="12" customHeight="1" thickBot="1">
      <c r="A65" s="189" t="s">
        <v>352</v>
      </c>
      <c r="B65" s="173" t="s">
        <v>397</v>
      </c>
      <c r="C65" s="229"/>
      <c r="D65" s="229"/>
      <c r="E65" s="212"/>
    </row>
    <row r="66" spans="1:5" s="235" customFormat="1" ht="12" customHeight="1" thickBot="1">
      <c r="A66" s="249" t="s">
        <v>354</v>
      </c>
      <c r="B66" s="215" t="s">
        <v>355</v>
      </c>
      <c r="C66" s="225">
        <f>+C67+C68+C69+C70</f>
        <v>0</v>
      </c>
      <c r="D66" s="225">
        <f>+D67+D68+D69+D70</f>
        <v>0</v>
      </c>
      <c r="E66" s="208">
        <f>+E67+E68+E69+E70</f>
        <v>0</v>
      </c>
    </row>
    <row r="67" spans="1:5" s="235" customFormat="1" ht="13.5" customHeight="1">
      <c r="A67" s="188" t="s">
        <v>140</v>
      </c>
      <c r="B67" s="236" t="s">
        <v>356</v>
      </c>
      <c r="C67" s="229"/>
      <c r="D67" s="229"/>
      <c r="E67" s="212"/>
    </row>
    <row r="68" spans="1:5" s="235" customFormat="1" ht="12" customHeight="1">
      <c r="A68" s="187" t="s">
        <v>141</v>
      </c>
      <c r="B68" s="237" t="s">
        <v>357</v>
      </c>
      <c r="C68" s="229"/>
      <c r="D68" s="229"/>
      <c r="E68" s="212"/>
    </row>
    <row r="69" spans="1:5" s="235" customFormat="1" ht="12" customHeight="1">
      <c r="A69" s="187" t="s">
        <v>358</v>
      </c>
      <c r="B69" s="237" t="s">
        <v>359</v>
      </c>
      <c r="C69" s="229"/>
      <c r="D69" s="229"/>
      <c r="E69" s="212"/>
    </row>
    <row r="70" spans="1:5" s="235" customFormat="1" ht="12" customHeight="1" thickBot="1">
      <c r="A70" s="189" t="s">
        <v>360</v>
      </c>
      <c r="B70" s="238" t="s">
        <v>361</v>
      </c>
      <c r="C70" s="229"/>
      <c r="D70" s="229"/>
      <c r="E70" s="212"/>
    </row>
    <row r="71" spans="1:5" s="235" customFormat="1" ht="12" customHeight="1" thickBot="1">
      <c r="A71" s="249" t="s">
        <v>362</v>
      </c>
      <c r="B71" s="215" t="s">
        <v>363</v>
      </c>
      <c r="C71" s="225">
        <f>+C72+C73</f>
        <v>36321</v>
      </c>
      <c r="D71" s="225">
        <f>+D72+D73</f>
        <v>36321</v>
      </c>
      <c r="E71" s="208">
        <f>+E72+E73</f>
        <v>36321</v>
      </c>
    </row>
    <row r="72" spans="1:5" s="235" customFormat="1" ht="12" customHeight="1">
      <c r="A72" s="188" t="s">
        <v>364</v>
      </c>
      <c r="B72" s="236" t="s">
        <v>365</v>
      </c>
      <c r="C72" s="229">
        <v>36321</v>
      </c>
      <c r="D72" s="229">
        <v>36321</v>
      </c>
      <c r="E72" s="212">
        <v>36321</v>
      </c>
    </row>
    <row r="73" spans="1:5" s="235" customFormat="1" ht="12" customHeight="1" thickBot="1">
      <c r="A73" s="189" t="s">
        <v>366</v>
      </c>
      <c r="B73" s="238" t="s">
        <v>367</v>
      </c>
      <c r="C73" s="229"/>
      <c r="D73" s="229"/>
      <c r="E73" s="212"/>
    </row>
    <row r="74" spans="1:5" s="235" customFormat="1" ht="12" customHeight="1" thickBot="1">
      <c r="A74" s="249" t="s">
        <v>368</v>
      </c>
      <c r="B74" s="215" t="s">
        <v>369</v>
      </c>
      <c r="C74" s="225">
        <f>+C75+C76+C77</f>
        <v>0</v>
      </c>
      <c r="D74" s="225">
        <f>+D75+D76+D77</f>
        <v>226</v>
      </c>
      <c r="E74" s="208">
        <f>+E75+E76+E77</f>
        <v>226</v>
      </c>
    </row>
    <row r="75" spans="1:5" s="235" customFormat="1" ht="12" customHeight="1">
      <c r="A75" s="188" t="s">
        <v>370</v>
      </c>
      <c r="B75" s="236" t="s">
        <v>371</v>
      </c>
      <c r="C75" s="229"/>
      <c r="D75" s="229">
        <v>226</v>
      </c>
      <c r="E75" s="212">
        <v>226</v>
      </c>
    </row>
    <row r="76" spans="1:5" s="235" customFormat="1" ht="12" customHeight="1">
      <c r="A76" s="187" t="s">
        <v>372</v>
      </c>
      <c r="B76" s="237" t="s">
        <v>373</v>
      </c>
      <c r="C76" s="229"/>
      <c r="D76" s="229"/>
      <c r="E76" s="212"/>
    </row>
    <row r="77" spans="1:5" s="235" customFormat="1" ht="12" customHeight="1" thickBot="1">
      <c r="A77" s="189" t="s">
        <v>374</v>
      </c>
      <c r="B77" s="217" t="s">
        <v>375</v>
      </c>
      <c r="C77" s="229"/>
      <c r="D77" s="229"/>
      <c r="E77" s="212"/>
    </row>
    <row r="78" spans="1:5" s="235" customFormat="1" ht="12" customHeight="1" thickBot="1">
      <c r="A78" s="249" t="s">
        <v>376</v>
      </c>
      <c r="B78" s="215" t="s">
        <v>377</v>
      </c>
      <c r="C78" s="225">
        <f>+C79+C80+C81+C82</f>
        <v>0</v>
      </c>
      <c r="D78" s="225">
        <f>+D79+D80+D81+D82</f>
        <v>0</v>
      </c>
      <c r="E78" s="208">
        <f>+E79+E80+E81+E82</f>
        <v>0</v>
      </c>
    </row>
    <row r="79" spans="1:5" s="235" customFormat="1" ht="12" customHeight="1">
      <c r="A79" s="239" t="s">
        <v>378</v>
      </c>
      <c r="B79" s="236" t="s">
        <v>379</v>
      </c>
      <c r="C79" s="229"/>
      <c r="D79" s="229"/>
      <c r="E79" s="212"/>
    </row>
    <row r="80" spans="1:5" s="235" customFormat="1" ht="12" customHeight="1">
      <c r="A80" s="240" t="s">
        <v>380</v>
      </c>
      <c r="B80" s="237" t="s">
        <v>381</v>
      </c>
      <c r="C80" s="229"/>
      <c r="D80" s="229"/>
      <c r="E80" s="212"/>
    </row>
    <row r="81" spans="1:5" s="235" customFormat="1" ht="12" customHeight="1">
      <c r="A81" s="240" t="s">
        <v>382</v>
      </c>
      <c r="B81" s="237" t="s">
        <v>383</v>
      </c>
      <c r="C81" s="229"/>
      <c r="D81" s="229"/>
      <c r="E81" s="212"/>
    </row>
    <row r="82" spans="1:5" s="235" customFormat="1" ht="12" customHeight="1" thickBot="1">
      <c r="A82" s="250" t="s">
        <v>384</v>
      </c>
      <c r="B82" s="217" t="s">
        <v>385</v>
      </c>
      <c r="C82" s="229"/>
      <c r="D82" s="229"/>
      <c r="E82" s="212"/>
    </row>
    <row r="83" spans="1:5" s="235" customFormat="1" ht="12" customHeight="1" thickBot="1">
      <c r="A83" s="249" t="s">
        <v>386</v>
      </c>
      <c r="B83" s="215" t="s">
        <v>387</v>
      </c>
      <c r="C83" s="252"/>
      <c r="D83" s="252"/>
      <c r="E83" s="253"/>
    </row>
    <row r="84" spans="1:5" s="235" customFormat="1" ht="12" customHeight="1" thickBot="1">
      <c r="A84" s="249" t="s">
        <v>388</v>
      </c>
      <c r="B84" s="171" t="s">
        <v>389</v>
      </c>
      <c r="C84" s="231">
        <f>+C62+C66+C71+C74+C78+C83</f>
        <v>36321</v>
      </c>
      <c r="D84" s="231">
        <f>+D62+D66+D71+D74+D78+D83</f>
        <v>36547</v>
      </c>
      <c r="E84" s="244">
        <f>+E62+E66+E71+E74+E78+E83</f>
        <v>36547</v>
      </c>
    </row>
    <row r="85" spans="1:5" s="235" customFormat="1" ht="12" customHeight="1" thickBot="1">
      <c r="A85" s="251" t="s">
        <v>390</v>
      </c>
      <c r="B85" s="174" t="s">
        <v>391</v>
      </c>
      <c r="C85" s="231">
        <f>+C61+C84</f>
        <v>71968</v>
      </c>
      <c r="D85" s="231">
        <f>+D61+D84</f>
        <v>119484</v>
      </c>
      <c r="E85" s="244">
        <f>+E61+E84</f>
        <v>106428</v>
      </c>
    </row>
    <row r="86" spans="1:5" s="235" customFormat="1" ht="5.25" customHeight="1">
      <c r="A86" s="169"/>
      <c r="B86" s="169"/>
      <c r="C86" s="170"/>
      <c r="D86" s="170"/>
      <c r="E86" s="170"/>
    </row>
    <row r="87" spans="1:5" ht="12.75" customHeight="1">
      <c r="A87" s="567" t="s">
        <v>87</v>
      </c>
      <c r="B87" s="567"/>
      <c r="C87" s="567"/>
      <c r="D87" s="567"/>
      <c r="E87" s="567"/>
    </row>
    <row r="88" spans="1:5" s="241" customFormat="1" ht="12" customHeight="1" thickBot="1">
      <c r="A88" s="30"/>
      <c r="B88" s="30"/>
      <c r="C88" s="202"/>
      <c r="D88" s="202"/>
      <c r="E88" s="202" t="s">
        <v>180</v>
      </c>
    </row>
    <row r="89" spans="1:5" s="241" customFormat="1" ht="16.5" customHeight="1">
      <c r="A89" s="568" t="s">
        <v>106</v>
      </c>
      <c r="B89" s="570" t="s">
        <v>201</v>
      </c>
      <c r="C89" s="572" t="str">
        <f>+C3</f>
        <v>2014. évi</v>
      </c>
      <c r="D89" s="572"/>
      <c r="E89" s="573"/>
    </row>
    <row r="90" spans="1:5" ht="37.5" customHeight="1" thickBot="1">
      <c r="A90" s="569"/>
      <c r="B90" s="571"/>
      <c r="C90" s="31" t="s">
        <v>202</v>
      </c>
      <c r="D90" s="31" t="s">
        <v>203</v>
      </c>
      <c r="E90" s="32" t="s">
        <v>204</v>
      </c>
    </row>
    <row r="91" spans="1:5" s="234" customFormat="1" ht="12" customHeight="1" thickBot="1">
      <c r="A91" s="198" t="s">
        <v>392</v>
      </c>
      <c r="B91" s="199" t="s">
        <v>393</v>
      </c>
      <c r="C91" s="199" t="s">
        <v>394</v>
      </c>
      <c r="D91" s="199" t="s">
        <v>395</v>
      </c>
      <c r="E91" s="200" t="s">
        <v>396</v>
      </c>
    </row>
    <row r="92" spans="1:5" ht="12" customHeight="1" thickBot="1">
      <c r="A92" s="195" t="s">
        <v>58</v>
      </c>
      <c r="B92" s="197" t="s">
        <v>398</v>
      </c>
      <c r="C92" s="224">
        <f>SUM(C93:C97)</f>
        <v>28858</v>
      </c>
      <c r="D92" s="224">
        <f>SUM(D93:D97)</f>
        <v>55447</v>
      </c>
      <c r="E92" s="179">
        <f>SUM(E93:E97)</f>
        <v>49217</v>
      </c>
    </row>
    <row r="93" spans="1:5" ht="12" customHeight="1">
      <c r="A93" s="190" t="s">
        <v>118</v>
      </c>
      <c r="B93" s="183" t="s">
        <v>88</v>
      </c>
      <c r="C93" s="38">
        <v>8228</v>
      </c>
      <c r="D93" s="38">
        <v>23852</v>
      </c>
      <c r="E93" s="178">
        <v>23852</v>
      </c>
    </row>
    <row r="94" spans="1:5" ht="12" customHeight="1">
      <c r="A94" s="187" t="s">
        <v>119</v>
      </c>
      <c r="B94" s="181" t="s">
        <v>162</v>
      </c>
      <c r="C94" s="226">
        <v>1604</v>
      </c>
      <c r="D94" s="226">
        <v>3738</v>
      </c>
      <c r="E94" s="209">
        <v>3738</v>
      </c>
    </row>
    <row r="95" spans="1:5" ht="12" customHeight="1">
      <c r="A95" s="187" t="s">
        <v>120</v>
      </c>
      <c r="B95" s="181" t="s">
        <v>138</v>
      </c>
      <c r="C95" s="228">
        <v>15299</v>
      </c>
      <c r="D95" s="228">
        <v>18192</v>
      </c>
      <c r="E95" s="211">
        <v>14699</v>
      </c>
    </row>
    <row r="96" spans="1:5" ht="12" customHeight="1">
      <c r="A96" s="187" t="s">
        <v>121</v>
      </c>
      <c r="B96" s="184" t="s">
        <v>163</v>
      </c>
      <c r="C96" s="228">
        <v>1371</v>
      </c>
      <c r="D96" s="228">
        <v>1371</v>
      </c>
      <c r="E96" s="211">
        <v>984</v>
      </c>
    </row>
    <row r="97" spans="1:5" ht="12" customHeight="1">
      <c r="A97" s="187" t="s">
        <v>129</v>
      </c>
      <c r="B97" s="192" t="s">
        <v>164</v>
      </c>
      <c r="C97" s="228">
        <v>2356</v>
      </c>
      <c r="D97" s="228">
        <v>8294</v>
      </c>
      <c r="E97" s="211">
        <v>5944</v>
      </c>
    </row>
    <row r="98" spans="1:5" ht="12" customHeight="1">
      <c r="A98" s="187" t="s">
        <v>122</v>
      </c>
      <c r="B98" s="181" t="s">
        <v>399</v>
      </c>
      <c r="C98" s="228"/>
      <c r="D98" s="228"/>
      <c r="E98" s="211"/>
    </row>
    <row r="99" spans="1:5" ht="12" customHeight="1">
      <c r="A99" s="187" t="s">
        <v>123</v>
      </c>
      <c r="B99" s="204" t="s">
        <v>400</v>
      </c>
      <c r="C99" s="228"/>
      <c r="D99" s="228"/>
      <c r="E99" s="211"/>
    </row>
    <row r="100" spans="1:5" ht="12" customHeight="1">
      <c r="A100" s="187" t="s">
        <v>130</v>
      </c>
      <c r="B100" s="205" t="s">
        <v>401</v>
      </c>
      <c r="C100" s="228"/>
      <c r="D100" s="228"/>
      <c r="E100" s="211"/>
    </row>
    <row r="101" spans="1:5" ht="12" customHeight="1">
      <c r="A101" s="187" t="s">
        <v>131</v>
      </c>
      <c r="B101" s="205" t="s">
        <v>402</v>
      </c>
      <c r="C101" s="228"/>
      <c r="D101" s="228"/>
      <c r="E101" s="211"/>
    </row>
    <row r="102" spans="1:5" ht="12" customHeight="1">
      <c r="A102" s="187" t="s">
        <v>132</v>
      </c>
      <c r="B102" s="204" t="s">
        <v>403</v>
      </c>
      <c r="C102" s="228">
        <v>2146</v>
      </c>
      <c r="D102" s="228">
        <v>7671</v>
      </c>
      <c r="E102" s="211">
        <v>5525</v>
      </c>
    </row>
    <row r="103" spans="1:5" ht="12" customHeight="1">
      <c r="A103" s="187" t="s">
        <v>133</v>
      </c>
      <c r="B103" s="204" t="s">
        <v>404</v>
      </c>
      <c r="C103" s="228"/>
      <c r="D103" s="228"/>
      <c r="E103" s="211"/>
    </row>
    <row r="104" spans="1:5" ht="12" customHeight="1">
      <c r="A104" s="187" t="s">
        <v>135</v>
      </c>
      <c r="B104" s="205" t="s">
        <v>405</v>
      </c>
      <c r="C104" s="228"/>
      <c r="D104" s="228">
        <v>170</v>
      </c>
      <c r="E104" s="211">
        <v>170</v>
      </c>
    </row>
    <row r="105" spans="1:5" ht="12" customHeight="1">
      <c r="A105" s="186" t="s">
        <v>165</v>
      </c>
      <c r="B105" s="206" t="s">
        <v>406</v>
      </c>
      <c r="C105" s="228"/>
      <c r="D105" s="228"/>
      <c r="E105" s="211"/>
    </row>
    <row r="106" spans="1:5" ht="12" customHeight="1">
      <c r="A106" s="187" t="s">
        <v>407</v>
      </c>
      <c r="B106" s="206" t="s">
        <v>408</v>
      </c>
      <c r="C106" s="228"/>
      <c r="D106" s="228"/>
      <c r="E106" s="211"/>
    </row>
    <row r="107" spans="1:5" ht="12" customHeight="1" thickBot="1">
      <c r="A107" s="191" t="s">
        <v>409</v>
      </c>
      <c r="B107" s="207" t="s">
        <v>410</v>
      </c>
      <c r="C107" s="39">
        <v>210</v>
      </c>
      <c r="D107" s="39">
        <v>453</v>
      </c>
      <c r="E107" s="172">
        <v>249</v>
      </c>
    </row>
    <row r="108" spans="1:5" ht="12" customHeight="1" thickBot="1">
      <c r="A108" s="193" t="s">
        <v>59</v>
      </c>
      <c r="B108" s="196" t="s">
        <v>411</v>
      </c>
      <c r="C108" s="225">
        <f>+C109+C111+C113</f>
        <v>12665</v>
      </c>
      <c r="D108" s="225">
        <f>+D109+D111+D113</f>
        <v>38148</v>
      </c>
      <c r="E108" s="208">
        <f>+E109+E111+E113</f>
        <v>38148</v>
      </c>
    </row>
    <row r="109" spans="1:5" ht="12" customHeight="1">
      <c r="A109" s="188" t="s">
        <v>124</v>
      </c>
      <c r="B109" s="181" t="s">
        <v>179</v>
      </c>
      <c r="C109" s="227">
        <v>3400</v>
      </c>
      <c r="D109" s="227">
        <v>18036</v>
      </c>
      <c r="E109" s="210">
        <v>18036</v>
      </c>
    </row>
    <row r="110" spans="1:5" ht="12" customHeight="1">
      <c r="A110" s="188" t="s">
        <v>125</v>
      </c>
      <c r="B110" s="185" t="s">
        <v>412</v>
      </c>
      <c r="C110" s="227"/>
      <c r="D110" s="227"/>
      <c r="E110" s="210"/>
    </row>
    <row r="111" spans="1:5" ht="15.75">
      <c r="A111" s="188" t="s">
        <v>126</v>
      </c>
      <c r="B111" s="185" t="s">
        <v>166</v>
      </c>
      <c r="C111" s="226">
        <v>1750</v>
      </c>
      <c r="D111" s="226">
        <v>7998</v>
      </c>
      <c r="E111" s="209">
        <v>7998</v>
      </c>
    </row>
    <row r="112" spans="1:5" ht="12" customHeight="1">
      <c r="A112" s="188" t="s">
        <v>127</v>
      </c>
      <c r="B112" s="185" t="s">
        <v>413</v>
      </c>
      <c r="C112" s="226"/>
      <c r="D112" s="226"/>
      <c r="E112" s="209"/>
    </row>
    <row r="113" spans="1:5" ht="12" customHeight="1">
      <c r="A113" s="188" t="s">
        <v>128</v>
      </c>
      <c r="B113" s="217" t="s">
        <v>182</v>
      </c>
      <c r="C113" s="226">
        <v>7515</v>
      </c>
      <c r="D113" s="226">
        <v>12114</v>
      </c>
      <c r="E113" s="209">
        <v>12114</v>
      </c>
    </row>
    <row r="114" spans="1:5" ht="14.25" customHeight="1">
      <c r="A114" s="188" t="s">
        <v>134</v>
      </c>
      <c r="B114" s="216" t="s">
        <v>414</v>
      </c>
      <c r="C114" s="226"/>
      <c r="D114" s="226"/>
      <c r="E114" s="209"/>
    </row>
    <row r="115" spans="1:5" ht="13.5" customHeight="1">
      <c r="A115" s="188" t="s">
        <v>136</v>
      </c>
      <c r="B115" s="232" t="s">
        <v>415</v>
      </c>
      <c r="C115" s="226"/>
      <c r="D115" s="226"/>
      <c r="E115" s="209"/>
    </row>
    <row r="116" spans="1:5" ht="12" customHeight="1">
      <c r="A116" s="188" t="s">
        <v>167</v>
      </c>
      <c r="B116" s="205" t="s">
        <v>402</v>
      </c>
      <c r="C116" s="226"/>
      <c r="D116" s="226"/>
      <c r="E116" s="209"/>
    </row>
    <row r="117" spans="1:5" ht="12" customHeight="1">
      <c r="A117" s="188" t="s">
        <v>168</v>
      </c>
      <c r="B117" s="205" t="s">
        <v>416</v>
      </c>
      <c r="C117" s="226"/>
      <c r="D117" s="226"/>
      <c r="E117" s="209"/>
    </row>
    <row r="118" spans="1:5" ht="12" customHeight="1">
      <c r="A118" s="188" t="s">
        <v>169</v>
      </c>
      <c r="B118" s="205" t="s">
        <v>417</v>
      </c>
      <c r="C118" s="226"/>
      <c r="D118" s="226"/>
      <c r="E118" s="209"/>
    </row>
    <row r="119" spans="1:5" s="254" customFormat="1" ht="12" customHeight="1">
      <c r="A119" s="188" t="s">
        <v>418</v>
      </c>
      <c r="B119" s="205" t="s">
        <v>405</v>
      </c>
      <c r="C119" s="226">
        <v>4515</v>
      </c>
      <c r="D119" s="226">
        <v>11514</v>
      </c>
      <c r="E119" s="209">
        <v>11514</v>
      </c>
    </row>
    <row r="120" spans="1:5" ht="12" customHeight="1">
      <c r="A120" s="188" t="s">
        <v>419</v>
      </c>
      <c r="B120" s="205" t="s">
        <v>420</v>
      </c>
      <c r="C120" s="226"/>
      <c r="D120" s="226"/>
      <c r="E120" s="209"/>
    </row>
    <row r="121" spans="1:5" ht="12" customHeight="1" thickBot="1">
      <c r="A121" s="186" t="s">
        <v>421</v>
      </c>
      <c r="B121" s="205" t="s">
        <v>422</v>
      </c>
      <c r="C121" s="228">
        <v>3000</v>
      </c>
      <c r="D121" s="228">
        <v>600</v>
      </c>
      <c r="E121" s="211">
        <v>600</v>
      </c>
    </row>
    <row r="122" spans="1:5" ht="12" customHeight="1" thickBot="1">
      <c r="A122" s="193" t="s">
        <v>60</v>
      </c>
      <c r="B122" s="201" t="s">
        <v>423</v>
      </c>
      <c r="C122" s="225">
        <f>+C123+C124</f>
        <v>30445</v>
      </c>
      <c r="D122" s="225">
        <f>+D123+D124</f>
        <v>25889</v>
      </c>
      <c r="E122" s="208">
        <f>+E123+E124</f>
        <v>0</v>
      </c>
    </row>
    <row r="123" spans="1:5" ht="12" customHeight="1">
      <c r="A123" s="188" t="s">
        <v>107</v>
      </c>
      <c r="B123" s="182" t="s">
        <v>96</v>
      </c>
      <c r="C123" s="227">
        <v>30445</v>
      </c>
      <c r="D123" s="227">
        <v>25889</v>
      </c>
      <c r="E123" s="210">
        <v>0</v>
      </c>
    </row>
    <row r="124" spans="1:5" ht="12" customHeight="1" thickBot="1">
      <c r="A124" s="189" t="s">
        <v>108</v>
      </c>
      <c r="B124" s="185" t="s">
        <v>97</v>
      </c>
      <c r="C124" s="228"/>
      <c r="D124" s="228"/>
      <c r="E124" s="211"/>
    </row>
    <row r="125" spans="1:5" ht="12" customHeight="1" thickBot="1">
      <c r="A125" s="193" t="s">
        <v>61</v>
      </c>
      <c r="B125" s="201" t="s">
        <v>424</v>
      </c>
      <c r="C125" s="225">
        <f>+C92+C108+C122</f>
        <v>71968</v>
      </c>
      <c r="D125" s="225">
        <f>+D92+D108+D122</f>
        <v>119484</v>
      </c>
      <c r="E125" s="208">
        <f>+E92+E108+E122</f>
        <v>87365</v>
      </c>
    </row>
    <row r="126" spans="1:5" ht="12" customHeight="1" thickBot="1">
      <c r="A126" s="193" t="s">
        <v>62</v>
      </c>
      <c r="B126" s="201" t="s">
        <v>425</v>
      </c>
      <c r="C126" s="225">
        <f>+C127+C128+C129</f>
        <v>0</v>
      </c>
      <c r="D126" s="225">
        <f>+D127+D128+D129</f>
        <v>0</v>
      </c>
      <c r="E126" s="208">
        <f>+E127+E128+E129</f>
        <v>0</v>
      </c>
    </row>
    <row r="127" spans="1:5" ht="12" customHeight="1">
      <c r="A127" s="188" t="s">
        <v>111</v>
      </c>
      <c r="B127" s="182" t="s">
        <v>426</v>
      </c>
      <c r="C127" s="226"/>
      <c r="D127" s="226"/>
      <c r="E127" s="209"/>
    </row>
    <row r="128" spans="1:5" ht="12" customHeight="1">
      <c r="A128" s="188" t="s">
        <v>112</v>
      </c>
      <c r="B128" s="182" t="s">
        <v>427</v>
      </c>
      <c r="C128" s="226"/>
      <c r="D128" s="226"/>
      <c r="E128" s="209"/>
    </row>
    <row r="129" spans="1:5" ht="12" customHeight="1" thickBot="1">
      <c r="A129" s="186" t="s">
        <v>113</v>
      </c>
      <c r="B129" s="180" t="s">
        <v>428</v>
      </c>
      <c r="C129" s="226"/>
      <c r="D129" s="226"/>
      <c r="E129" s="209"/>
    </row>
    <row r="130" spans="1:5" ht="12" customHeight="1" thickBot="1">
      <c r="A130" s="193" t="s">
        <v>63</v>
      </c>
      <c r="B130" s="201" t="s">
        <v>429</v>
      </c>
      <c r="C130" s="225">
        <f>+C131+C132+C134+C133</f>
        <v>0</v>
      </c>
      <c r="D130" s="225">
        <f>+D131+D132+D134+D133</f>
        <v>0</v>
      </c>
      <c r="E130" s="208">
        <f>+E131+E132+E134+E133</f>
        <v>0</v>
      </c>
    </row>
    <row r="131" spans="1:5" ht="12" customHeight="1">
      <c r="A131" s="188" t="s">
        <v>114</v>
      </c>
      <c r="B131" s="182" t="s">
        <v>430</v>
      </c>
      <c r="C131" s="226"/>
      <c r="D131" s="226"/>
      <c r="E131" s="209"/>
    </row>
    <row r="132" spans="1:5" ht="12" customHeight="1">
      <c r="A132" s="188" t="s">
        <v>115</v>
      </c>
      <c r="B132" s="182" t="s">
        <v>431</v>
      </c>
      <c r="C132" s="226"/>
      <c r="D132" s="226"/>
      <c r="E132" s="209"/>
    </row>
    <row r="133" spans="1:5" ht="12" customHeight="1">
      <c r="A133" s="188" t="s">
        <v>326</v>
      </c>
      <c r="B133" s="182" t="s">
        <v>432</v>
      </c>
      <c r="C133" s="226"/>
      <c r="D133" s="226"/>
      <c r="E133" s="209"/>
    </row>
    <row r="134" spans="1:5" ht="12" customHeight="1" thickBot="1">
      <c r="A134" s="186" t="s">
        <v>328</v>
      </c>
      <c r="B134" s="180" t="s">
        <v>433</v>
      </c>
      <c r="C134" s="226"/>
      <c r="D134" s="226"/>
      <c r="E134" s="209"/>
    </row>
    <row r="135" spans="1:5" ht="12" customHeight="1" thickBot="1">
      <c r="A135" s="193" t="s">
        <v>64</v>
      </c>
      <c r="B135" s="201" t="s">
        <v>434</v>
      </c>
      <c r="C135" s="231">
        <f>+C136+C137+C138+C139</f>
        <v>0</v>
      </c>
      <c r="D135" s="231">
        <f>+D136+D137+D138+D139</f>
        <v>0</v>
      </c>
      <c r="E135" s="244">
        <f>+E136+E137+E138+E139</f>
        <v>0</v>
      </c>
    </row>
    <row r="136" spans="1:5" ht="12" customHeight="1">
      <c r="A136" s="188" t="s">
        <v>116</v>
      </c>
      <c r="B136" s="182" t="s">
        <v>435</v>
      </c>
      <c r="C136" s="226"/>
      <c r="D136" s="226"/>
      <c r="E136" s="209"/>
    </row>
    <row r="137" spans="1:5" ht="12" customHeight="1">
      <c r="A137" s="188" t="s">
        <v>117</v>
      </c>
      <c r="B137" s="182" t="s">
        <v>436</v>
      </c>
      <c r="C137" s="226"/>
      <c r="D137" s="226"/>
      <c r="E137" s="209"/>
    </row>
    <row r="138" spans="1:5" ht="12" customHeight="1">
      <c r="A138" s="188" t="s">
        <v>335</v>
      </c>
      <c r="B138" s="182" t="s">
        <v>437</v>
      </c>
      <c r="C138" s="226"/>
      <c r="D138" s="226"/>
      <c r="E138" s="209"/>
    </row>
    <row r="139" spans="1:5" ht="12" customHeight="1" thickBot="1">
      <c r="A139" s="186" t="s">
        <v>337</v>
      </c>
      <c r="B139" s="180" t="s">
        <v>438</v>
      </c>
      <c r="C139" s="226"/>
      <c r="D139" s="226"/>
      <c r="E139" s="209"/>
    </row>
    <row r="140" spans="1:9" ht="15" customHeight="1" thickBot="1">
      <c r="A140" s="193" t="s">
        <v>65</v>
      </c>
      <c r="B140" s="201" t="s">
        <v>439</v>
      </c>
      <c r="C140" s="40">
        <f>+C141+C142+C143+C144</f>
        <v>0</v>
      </c>
      <c r="D140" s="40">
        <f>+D141+D142+D143+D144</f>
        <v>0</v>
      </c>
      <c r="E140" s="177">
        <f>+E141+E142+E143+E144</f>
        <v>0</v>
      </c>
      <c r="F140" s="242"/>
      <c r="G140" s="243"/>
      <c r="H140" s="243"/>
      <c r="I140" s="243"/>
    </row>
    <row r="141" spans="1:5" s="235" customFormat="1" ht="12.75" customHeight="1">
      <c r="A141" s="188" t="s">
        <v>160</v>
      </c>
      <c r="B141" s="182" t="s">
        <v>440</v>
      </c>
      <c r="C141" s="226"/>
      <c r="D141" s="226"/>
      <c r="E141" s="209"/>
    </row>
    <row r="142" spans="1:5" ht="12.75" customHeight="1">
      <c r="A142" s="188" t="s">
        <v>161</v>
      </c>
      <c r="B142" s="182" t="s">
        <v>441</v>
      </c>
      <c r="C142" s="226"/>
      <c r="D142" s="226"/>
      <c r="E142" s="209"/>
    </row>
    <row r="143" spans="1:5" ht="12.75" customHeight="1">
      <c r="A143" s="188" t="s">
        <v>181</v>
      </c>
      <c r="B143" s="182" t="s">
        <v>442</v>
      </c>
      <c r="C143" s="226"/>
      <c r="D143" s="226"/>
      <c r="E143" s="209"/>
    </row>
    <row r="144" spans="1:5" ht="12.75" customHeight="1" thickBot="1">
      <c r="A144" s="188" t="s">
        <v>343</v>
      </c>
      <c r="B144" s="182" t="s">
        <v>443</v>
      </c>
      <c r="C144" s="226"/>
      <c r="D144" s="226"/>
      <c r="E144" s="209"/>
    </row>
    <row r="145" spans="1:5" ht="16.5" thickBot="1">
      <c r="A145" s="193" t="s">
        <v>66</v>
      </c>
      <c r="B145" s="201" t="s">
        <v>444</v>
      </c>
      <c r="C145" s="175">
        <f>+C126+C130+C135+C140</f>
        <v>0</v>
      </c>
      <c r="D145" s="175">
        <f>+D126+D130+D135+D140</f>
        <v>0</v>
      </c>
      <c r="E145" s="176">
        <f>+E126+E130+E135+E140</f>
        <v>0</v>
      </c>
    </row>
    <row r="146" spans="1:5" ht="16.5" thickBot="1">
      <c r="A146" s="218" t="s">
        <v>67</v>
      </c>
      <c r="B146" s="221" t="s">
        <v>445</v>
      </c>
      <c r="C146" s="175">
        <f>+C125+C145</f>
        <v>71968</v>
      </c>
      <c r="D146" s="175">
        <f>+D125+D145</f>
        <v>119484</v>
      </c>
      <c r="E146" s="176">
        <f>+E125+E145</f>
        <v>87365</v>
      </c>
    </row>
    <row r="147" ht="2.25" customHeight="1"/>
    <row r="148" spans="1:5" ht="15" customHeight="1" thickBot="1">
      <c r="A148" s="566" t="s">
        <v>446</v>
      </c>
      <c r="B148" s="566"/>
      <c r="C148" s="566"/>
      <c r="D148" s="566"/>
      <c r="E148" s="566"/>
    </row>
    <row r="149" spans="1:5" ht="13.5" customHeight="1" hidden="1" thickBot="1">
      <c r="A149" s="203"/>
      <c r="B149" s="203"/>
      <c r="C149" s="233"/>
      <c r="E149" s="220" t="s">
        <v>180</v>
      </c>
    </row>
    <row r="150" spans="1:5" ht="21.75" thickBot="1">
      <c r="A150" s="193">
        <v>1</v>
      </c>
      <c r="B150" s="196" t="s">
        <v>447</v>
      </c>
      <c r="C150" s="219">
        <f>+C61-C125</f>
        <v>-36321</v>
      </c>
      <c r="D150" s="219">
        <f>+D61-D125</f>
        <v>-36547</v>
      </c>
      <c r="E150" s="219">
        <f>+E61-E125</f>
        <v>-17484</v>
      </c>
    </row>
    <row r="151" spans="1:5" ht="21.75" thickBot="1">
      <c r="A151" s="193" t="s">
        <v>59</v>
      </c>
      <c r="B151" s="196" t="s">
        <v>448</v>
      </c>
      <c r="C151" s="219">
        <f>+C84-C145</f>
        <v>36321</v>
      </c>
      <c r="D151" s="219">
        <f>+D84-D145</f>
        <v>36547</v>
      </c>
      <c r="E151" s="219">
        <f>+E84-E145</f>
        <v>36547</v>
      </c>
    </row>
    <row r="152" ht="7.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</sheetData>
  <sheetProtection/>
  <mergeCells count="9">
    <mergeCell ref="A148:E148"/>
    <mergeCell ref="A1:E1"/>
    <mergeCell ref="A87:E87"/>
    <mergeCell ref="A89:A90"/>
    <mergeCell ref="B89:B90"/>
    <mergeCell ref="C89:E89"/>
    <mergeCell ref="A3:A4"/>
    <mergeCell ref="B3:B4"/>
    <mergeCell ref="C3:E3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63" r:id="rId1"/>
  <headerFooter alignWithMargins="0">
    <oddHeader>&amp;C&amp;"Times New Roman CE,Félkövér"&amp;12
Csikvánd Község Önkormányzat
2014. ÉVI ZÁRSZÁMADÁSÁNAK PÉNZÜGYI MÉRLEGE&amp;10
&amp;R&amp;"Times New Roman CE,Félkövér dőlt"&amp;11 1. melléklet a 6/2015. (V.11.) önkormányzati rendelethez</oddHeader>
  </headerFooter>
  <rowBreaks count="1" manualBreakCount="1">
    <brk id="85" max="4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9"/>
  <sheetViews>
    <sheetView view="pageBreakPreview" zoomScaleSheetLayoutView="100" workbookViewId="0" topLeftCell="A112">
      <selection activeCell="G10" sqref="G10"/>
    </sheetView>
  </sheetViews>
  <sheetFormatPr defaultColWidth="9.00390625" defaultRowHeight="12.75"/>
  <cols>
    <col min="1" max="1" width="14.875" style="345" customWidth="1"/>
    <col min="2" max="2" width="64.625" style="346" customWidth="1"/>
    <col min="3" max="5" width="17.00390625" style="347" customWidth="1"/>
    <col min="6" max="16384" width="9.375" style="23" customWidth="1"/>
  </cols>
  <sheetData>
    <row r="1" spans="1:5" s="321" customFormat="1" ht="16.5" customHeight="1" thickBot="1">
      <c r="A1" s="320"/>
      <c r="B1" s="322"/>
      <c r="C1" s="367"/>
      <c r="D1" s="332"/>
      <c r="E1" s="426"/>
    </row>
    <row r="2" spans="1:5" s="368" customFormat="1" ht="15.75" customHeight="1">
      <c r="A2" s="348" t="s">
        <v>99</v>
      </c>
      <c r="B2" s="613" t="s">
        <v>735</v>
      </c>
      <c r="C2" s="614"/>
      <c r="D2" s="615"/>
      <c r="E2" s="341"/>
    </row>
    <row r="3" spans="1:5" s="368" customFormat="1" ht="24.75" thickBot="1">
      <c r="A3" s="366" t="s">
        <v>484</v>
      </c>
      <c r="B3" s="616"/>
      <c r="C3" s="617"/>
      <c r="D3" s="618"/>
      <c r="E3" s="316"/>
    </row>
    <row r="4" spans="1:5" s="369" customFormat="1" ht="15.75" customHeight="1" thickBot="1">
      <c r="A4" s="323"/>
      <c r="B4" s="323"/>
      <c r="C4" s="324"/>
      <c r="D4" s="324"/>
      <c r="E4" s="324" t="s">
        <v>92</v>
      </c>
    </row>
    <row r="5" spans="1:5" ht="24.75" thickBot="1">
      <c r="A5" s="166" t="s">
        <v>175</v>
      </c>
      <c r="B5" s="167" t="s">
        <v>93</v>
      </c>
      <c r="C5" s="37" t="s">
        <v>202</v>
      </c>
      <c r="D5" s="37" t="s">
        <v>203</v>
      </c>
      <c r="E5" s="325" t="s">
        <v>204</v>
      </c>
    </row>
    <row r="6" spans="1:5" s="370" customFormat="1" ht="12.75" customHeight="1" thickBot="1">
      <c r="A6" s="318" t="s">
        <v>392</v>
      </c>
      <c r="B6" s="319" t="s">
        <v>393</v>
      </c>
      <c r="C6" s="319" t="s">
        <v>394</v>
      </c>
      <c r="D6" s="49" t="s">
        <v>395</v>
      </c>
      <c r="E6" s="47" t="s">
        <v>396</v>
      </c>
    </row>
    <row r="7" spans="1:5" s="370" customFormat="1" ht="15.75" customHeight="1" thickBot="1">
      <c r="A7" s="610" t="s">
        <v>94</v>
      </c>
      <c r="B7" s="611"/>
      <c r="C7" s="611"/>
      <c r="D7" s="611"/>
      <c r="E7" s="612"/>
    </row>
    <row r="8" spans="1:5" s="370" customFormat="1" ht="12" customHeight="1" thickBot="1">
      <c r="A8" s="198" t="s">
        <v>58</v>
      </c>
      <c r="B8" s="194" t="s">
        <v>276</v>
      </c>
      <c r="C8" s="225">
        <f>SUM(C9:C14)</f>
        <v>5521</v>
      </c>
      <c r="D8" s="225">
        <f>SUM(D9:D14)</f>
        <v>7661</v>
      </c>
      <c r="E8" s="208">
        <f>SUM(E9:E14)</f>
        <v>7661</v>
      </c>
    </row>
    <row r="9" spans="1:5" s="344" customFormat="1" ht="12" customHeight="1">
      <c r="A9" s="354" t="s">
        <v>118</v>
      </c>
      <c r="B9" s="236" t="s">
        <v>277</v>
      </c>
      <c r="C9" s="227">
        <v>2465</v>
      </c>
      <c r="D9" s="227">
        <v>2465</v>
      </c>
      <c r="E9" s="210">
        <v>2465</v>
      </c>
    </row>
    <row r="10" spans="1:5" s="371" customFormat="1" ht="12" customHeight="1">
      <c r="A10" s="355" t="s">
        <v>119</v>
      </c>
      <c r="B10" s="237" t="s">
        <v>278</v>
      </c>
      <c r="C10" s="226"/>
      <c r="D10" s="226"/>
      <c r="E10" s="209"/>
    </row>
    <row r="11" spans="1:5" s="371" customFormat="1" ht="12" customHeight="1">
      <c r="A11" s="355" t="s">
        <v>120</v>
      </c>
      <c r="B11" s="237" t="s">
        <v>279</v>
      </c>
      <c r="C11" s="226">
        <v>2500</v>
      </c>
      <c r="D11" s="226">
        <v>3973</v>
      </c>
      <c r="E11" s="209">
        <v>3973</v>
      </c>
    </row>
    <row r="12" spans="1:5" s="371" customFormat="1" ht="12" customHeight="1">
      <c r="A12" s="355" t="s">
        <v>121</v>
      </c>
      <c r="B12" s="237" t="s">
        <v>280</v>
      </c>
      <c r="C12" s="226">
        <v>556</v>
      </c>
      <c r="D12" s="226">
        <v>556</v>
      </c>
      <c r="E12" s="209">
        <v>556</v>
      </c>
    </row>
    <row r="13" spans="1:5" s="371" customFormat="1" ht="12" customHeight="1">
      <c r="A13" s="355" t="s">
        <v>139</v>
      </c>
      <c r="B13" s="237" t="s">
        <v>281</v>
      </c>
      <c r="C13" s="226"/>
      <c r="D13" s="226">
        <v>176</v>
      </c>
      <c r="E13" s="209">
        <v>176</v>
      </c>
    </row>
    <row r="14" spans="1:5" s="344" customFormat="1" ht="12" customHeight="1" thickBot="1">
      <c r="A14" s="356" t="s">
        <v>122</v>
      </c>
      <c r="B14" s="238" t="s">
        <v>282</v>
      </c>
      <c r="C14" s="228"/>
      <c r="D14" s="228">
        <v>491</v>
      </c>
      <c r="E14" s="211">
        <v>491</v>
      </c>
    </row>
    <row r="15" spans="1:5" s="344" customFormat="1" ht="12" customHeight="1" thickBot="1">
      <c r="A15" s="198" t="s">
        <v>59</v>
      </c>
      <c r="B15" s="215" t="s">
        <v>283</v>
      </c>
      <c r="C15" s="225">
        <f>SUM(C16:C20)</f>
        <v>2263</v>
      </c>
      <c r="D15" s="225">
        <f>SUM(D16:D20)</f>
        <v>25203</v>
      </c>
      <c r="E15" s="208">
        <f>SUM(E16:E20)</f>
        <v>25203</v>
      </c>
    </row>
    <row r="16" spans="1:5" s="344" customFormat="1" ht="12" customHeight="1">
      <c r="A16" s="354" t="s">
        <v>124</v>
      </c>
      <c r="B16" s="236" t="s">
        <v>284</v>
      </c>
      <c r="C16" s="227"/>
      <c r="D16" s="227"/>
      <c r="E16" s="210"/>
    </row>
    <row r="17" spans="1:5" s="344" customFormat="1" ht="12" customHeight="1">
      <c r="A17" s="355" t="s">
        <v>125</v>
      </c>
      <c r="B17" s="237" t="s">
        <v>285</v>
      </c>
      <c r="C17" s="226"/>
      <c r="D17" s="226"/>
      <c r="E17" s="209"/>
    </row>
    <row r="18" spans="1:5" s="344" customFormat="1" ht="12" customHeight="1">
      <c r="A18" s="355" t="s">
        <v>126</v>
      </c>
      <c r="B18" s="237" t="s">
        <v>286</v>
      </c>
      <c r="C18" s="226"/>
      <c r="D18" s="226"/>
      <c r="E18" s="209"/>
    </row>
    <row r="19" spans="1:5" s="344" customFormat="1" ht="12" customHeight="1">
      <c r="A19" s="355" t="s">
        <v>127</v>
      </c>
      <c r="B19" s="237" t="s">
        <v>287</v>
      </c>
      <c r="C19" s="226"/>
      <c r="D19" s="226"/>
      <c r="E19" s="209"/>
    </row>
    <row r="20" spans="1:5" s="344" customFormat="1" ht="12" customHeight="1">
      <c r="A20" s="355" t="s">
        <v>128</v>
      </c>
      <c r="B20" s="237" t="s">
        <v>288</v>
      </c>
      <c r="C20" s="226">
        <v>2263</v>
      </c>
      <c r="D20" s="226">
        <v>25203</v>
      </c>
      <c r="E20" s="209">
        <v>25203</v>
      </c>
    </row>
    <row r="21" spans="1:5" s="371" customFormat="1" ht="12" customHeight="1" thickBot="1">
      <c r="A21" s="356" t="s">
        <v>134</v>
      </c>
      <c r="B21" s="238" t="s">
        <v>289</v>
      </c>
      <c r="C21" s="228"/>
      <c r="D21" s="228"/>
      <c r="E21" s="211"/>
    </row>
    <row r="22" spans="1:5" s="371" customFormat="1" ht="12" customHeight="1" thickBot="1">
      <c r="A22" s="198" t="s">
        <v>60</v>
      </c>
      <c r="B22" s="194" t="s">
        <v>290</v>
      </c>
      <c r="C22" s="225">
        <f>SUM(C23:C27)</f>
        <v>0</v>
      </c>
      <c r="D22" s="225">
        <f>SUM(D23:D27)</f>
        <v>19043</v>
      </c>
      <c r="E22" s="208">
        <f>SUM(E23:E27)</f>
        <v>19043</v>
      </c>
    </row>
    <row r="23" spans="1:5" s="371" customFormat="1" ht="12" customHeight="1">
      <c r="A23" s="354" t="s">
        <v>107</v>
      </c>
      <c r="B23" s="236" t="s">
        <v>291</v>
      </c>
      <c r="C23" s="227"/>
      <c r="D23" s="227">
        <v>6500</v>
      </c>
      <c r="E23" s="210">
        <v>6500</v>
      </c>
    </row>
    <row r="24" spans="1:5" s="344" customFormat="1" ht="12" customHeight="1">
      <c r="A24" s="355" t="s">
        <v>108</v>
      </c>
      <c r="B24" s="237" t="s">
        <v>292</v>
      </c>
      <c r="C24" s="226"/>
      <c r="D24" s="226"/>
      <c r="E24" s="209"/>
    </row>
    <row r="25" spans="1:5" s="371" customFormat="1" ht="12" customHeight="1">
      <c r="A25" s="355" t="s">
        <v>109</v>
      </c>
      <c r="B25" s="237" t="s">
        <v>293</v>
      </c>
      <c r="C25" s="226"/>
      <c r="D25" s="226"/>
      <c r="E25" s="209"/>
    </row>
    <row r="26" spans="1:5" s="371" customFormat="1" ht="12" customHeight="1">
      <c r="A26" s="355" t="s">
        <v>110</v>
      </c>
      <c r="B26" s="237" t="s">
        <v>294</v>
      </c>
      <c r="C26" s="226"/>
      <c r="D26" s="226"/>
      <c r="E26" s="209"/>
    </row>
    <row r="27" spans="1:5" s="371" customFormat="1" ht="12" customHeight="1">
      <c r="A27" s="355" t="s">
        <v>150</v>
      </c>
      <c r="B27" s="237" t="s">
        <v>295</v>
      </c>
      <c r="C27" s="226"/>
      <c r="D27" s="226">
        <v>12543</v>
      </c>
      <c r="E27" s="209">
        <v>12543</v>
      </c>
    </row>
    <row r="28" spans="1:5" s="371" customFormat="1" ht="12" customHeight="1" thickBot="1">
      <c r="A28" s="356" t="s">
        <v>151</v>
      </c>
      <c r="B28" s="238" t="s">
        <v>296</v>
      </c>
      <c r="C28" s="228"/>
      <c r="D28" s="228"/>
      <c r="E28" s="211"/>
    </row>
    <row r="29" spans="1:5" s="371" customFormat="1" ht="12" customHeight="1" thickBot="1">
      <c r="A29" s="198" t="s">
        <v>152</v>
      </c>
      <c r="B29" s="194" t="s">
        <v>297</v>
      </c>
      <c r="C29" s="231">
        <f>+C30+C33+C34+C35</f>
        <v>21690</v>
      </c>
      <c r="D29" s="231">
        <f>+D30+D33+D34+D35</f>
        <v>3960</v>
      </c>
      <c r="E29" s="244">
        <f>+E30+E33+E34+E35</f>
        <v>15975</v>
      </c>
    </row>
    <row r="30" spans="1:5" s="371" customFormat="1" ht="12" customHeight="1">
      <c r="A30" s="354" t="s">
        <v>298</v>
      </c>
      <c r="B30" s="236" t="s">
        <v>299</v>
      </c>
      <c r="C30" s="246">
        <f>+C31+C32</f>
        <v>20420</v>
      </c>
      <c r="D30" s="246">
        <f>+D31+D32</f>
        <v>1920</v>
      </c>
      <c r="E30" s="245">
        <f>+E31+E32</f>
        <v>14173</v>
      </c>
    </row>
    <row r="31" spans="1:5" s="371" customFormat="1" ht="12" customHeight="1">
      <c r="A31" s="355" t="s">
        <v>300</v>
      </c>
      <c r="B31" s="237" t="s">
        <v>301</v>
      </c>
      <c r="C31" s="226">
        <v>420</v>
      </c>
      <c r="D31" s="226">
        <v>420</v>
      </c>
      <c r="E31" s="209">
        <v>421</v>
      </c>
    </row>
    <row r="32" spans="1:5" s="371" customFormat="1" ht="12" customHeight="1">
      <c r="A32" s="355" t="s">
        <v>302</v>
      </c>
      <c r="B32" s="237" t="s">
        <v>303</v>
      </c>
      <c r="C32" s="226">
        <v>20000</v>
      </c>
      <c r="D32" s="226">
        <v>1500</v>
      </c>
      <c r="E32" s="209">
        <v>13752</v>
      </c>
    </row>
    <row r="33" spans="1:5" s="371" customFormat="1" ht="12" customHeight="1">
      <c r="A33" s="355" t="s">
        <v>304</v>
      </c>
      <c r="B33" s="237" t="s">
        <v>305</v>
      </c>
      <c r="C33" s="226">
        <v>1200</v>
      </c>
      <c r="D33" s="226">
        <v>1620</v>
      </c>
      <c r="E33" s="209">
        <v>1498</v>
      </c>
    </row>
    <row r="34" spans="1:5" s="371" customFormat="1" ht="12" customHeight="1">
      <c r="A34" s="355" t="s">
        <v>306</v>
      </c>
      <c r="B34" s="237" t="s">
        <v>307</v>
      </c>
      <c r="C34" s="226"/>
      <c r="D34" s="226"/>
      <c r="E34" s="209"/>
    </row>
    <row r="35" spans="1:5" s="371" customFormat="1" ht="12" customHeight="1" thickBot="1">
      <c r="A35" s="356" t="s">
        <v>308</v>
      </c>
      <c r="B35" s="238" t="s">
        <v>309</v>
      </c>
      <c r="C35" s="228">
        <v>70</v>
      </c>
      <c r="D35" s="228">
        <v>420</v>
      </c>
      <c r="E35" s="211">
        <v>304</v>
      </c>
    </row>
    <row r="36" spans="1:5" s="371" customFormat="1" ht="12" customHeight="1" thickBot="1">
      <c r="A36" s="198" t="s">
        <v>62</v>
      </c>
      <c r="B36" s="194" t="s">
        <v>310</v>
      </c>
      <c r="C36" s="225">
        <f>SUM(C37:C46)</f>
        <v>1658</v>
      </c>
      <c r="D36" s="225">
        <f>SUM(D37:D46)</f>
        <v>1845</v>
      </c>
      <c r="E36" s="208">
        <f>SUM(E37:E46)</f>
        <v>1959</v>
      </c>
    </row>
    <row r="37" spans="1:5" s="371" customFormat="1" ht="12" customHeight="1">
      <c r="A37" s="354" t="s">
        <v>111</v>
      </c>
      <c r="B37" s="236" t="s">
        <v>311</v>
      </c>
      <c r="C37" s="227">
        <v>1500</v>
      </c>
      <c r="D37" s="227">
        <v>1500</v>
      </c>
      <c r="E37" s="210">
        <v>1594</v>
      </c>
    </row>
    <row r="38" spans="1:5" s="371" customFormat="1" ht="12" customHeight="1">
      <c r="A38" s="355" t="s">
        <v>112</v>
      </c>
      <c r="B38" s="237" t="s">
        <v>312</v>
      </c>
      <c r="C38" s="226"/>
      <c r="D38" s="226">
        <v>50</v>
      </c>
      <c r="E38" s="209">
        <v>68</v>
      </c>
    </row>
    <row r="39" spans="1:5" s="371" customFormat="1" ht="12" customHeight="1">
      <c r="A39" s="355" t="s">
        <v>113</v>
      </c>
      <c r="B39" s="237" t="s">
        <v>313</v>
      </c>
      <c r="C39" s="226"/>
      <c r="D39" s="226"/>
      <c r="E39" s="209"/>
    </row>
    <row r="40" spans="1:5" s="371" customFormat="1" ht="12" customHeight="1">
      <c r="A40" s="355" t="s">
        <v>154</v>
      </c>
      <c r="B40" s="237" t="s">
        <v>314</v>
      </c>
      <c r="C40" s="226"/>
      <c r="D40" s="226">
        <v>41</v>
      </c>
      <c r="E40" s="209">
        <v>42</v>
      </c>
    </row>
    <row r="41" spans="1:5" s="371" customFormat="1" ht="12" customHeight="1">
      <c r="A41" s="355" t="s">
        <v>155</v>
      </c>
      <c r="B41" s="237" t="s">
        <v>315</v>
      </c>
      <c r="C41" s="226"/>
      <c r="D41" s="226"/>
      <c r="E41" s="209"/>
    </row>
    <row r="42" spans="1:5" s="371" customFormat="1" ht="12" customHeight="1">
      <c r="A42" s="355" t="s">
        <v>156</v>
      </c>
      <c r="B42" s="237" t="s">
        <v>316</v>
      </c>
      <c r="C42" s="226"/>
      <c r="D42" s="226"/>
      <c r="E42" s="209"/>
    </row>
    <row r="43" spans="1:5" s="371" customFormat="1" ht="12" customHeight="1">
      <c r="A43" s="355" t="s">
        <v>157</v>
      </c>
      <c r="B43" s="237" t="s">
        <v>317</v>
      </c>
      <c r="C43" s="226"/>
      <c r="D43" s="226"/>
      <c r="E43" s="209"/>
    </row>
    <row r="44" spans="1:5" s="371" customFormat="1" ht="12" customHeight="1">
      <c r="A44" s="355" t="s">
        <v>158</v>
      </c>
      <c r="B44" s="237" t="s">
        <v>318</v>
      </c>
      <c r="C44" s="226">
        <v>132</v>
      </c>
      <c r="D44" s="226">
        <v>222</v>
      </c>
      <c r="E44" s="209">
        <v>222</v>
      </c>
    </row>
    <row r="45" spans="1:5" s="371" customFormat="1" ht="12" customHeight="1">
      <c r="A45" s="355" t="s">
        <v>319</v>
      </c>
      <c r="B45" s="237" t="s">
        <v>320</v>
      </c>
      <c r="C45" s="229"/>
      <c r="D45" s="229"/>
      <c r="E45" s="212"/>
    </row>
    <row r="46" spans="1:5" s="344" customFormat="1" ht="12" customHeight="1" thickBot="1">
      <c r="A46" s="356" t="s">
        <v>321</v>
      </c>
      <c r="B46" s="238" t="s">
        <v>322</v>
      </c>
      <c r="C46" s="230">
        <v>26</v>
      </c>
      <c r="D46" s="230">
        <v>32</v>
      </c>
      <c r="E46" s="213">
        <v>33</v>
      </c>
    </row>
    <row r="47" spans="1:5" s="371" customFormat="1" ht="12" customHeight="1" thickBot="1">
      <c r="A47" s="198" t="s">
        <v>63</v>
      </c>
      <c r="B47" s="194" t="s">
        <v>323</v>
      </c>
      <c r="C47" s="225">
        <f>SUM(C48:C52)</f>
        <v>0</v>
      </c>
      <c r="D47" s="225">
        <f>SUM(D48:D52)</f>
        <v>0</v>
      </c>
      <c r="E47" s="208">
        <f>SUM(E48:E52)</f>
        <v>0</v>
      </c>
    </row>
    <row r="48" spans="1:5" s="371" customFormat="1" ht="12" customHeight="1">
      <c r="A48" s="354" t="s">
        <v>114</v>
      </c>
      <c r="B48" s="236" t="s">
        <v>324</v>
      </c>
      <c r="C48" s="248"/>
      <c r="D48" s="248"/>
      <c r="E48" s="214"/>
    </row>
    <row r="49" spans="1:5" s="371" customFormat="1" ht="12" customHeight="1">
      <c r="A49" s="355" t="s">
        <v>115</v>
      </c>
      <c r="B49" s="237" t="s">
        <v>325</v>
      </c>
      <c r="C49" s="229"/>
      <c r="D49" s="229"/>
      <c r="E49" s="212"/>
    </row>
    <row r="50" spans="1:5" s="371" customFormat="1" ht="12" customHeight="1">
      <c r="A50" s="355" t="s">
        <v>326</v>
      </c>
      <c r="B50" s="237" t="s">
        <v>327</v>
      </c>
      <c r="C50" s="229"/>
      <c r="D50" s="229"/>
      <c r="E50" s="212"/>
    </row>
    <row r="51" spans="1:5" s="371" customFormat="1" ht="12" customHeight="1">
      <c r="A51" s="355" t="s">
        <v>328</v>
      </c>
      <c r="B51" s="237" t="s">
        <v>329</v>
      </c>
      <c r="C51" s="229"/>
      <c r="D51" s="229"/>
      <c r="E51" s="212"/>
    </row>
    <row r="52" spans="1:5" s="371" customFormat="1" ht="12" customHeight="1" thickBot="1">
      <c r="A52" s="356" t="s">
        <v>330</v>
      </c>
      <c r="B52" s="238" t="s">
        <v>331</v>
      </c>
      <c r="C52" s="230"/>
      <c r="D52" s="230"/>
      <c r="E52" s="213"/>
    </row>
    <row r="53" spans="1:5" s="371" customFormat="1" ht="12" customHeight="1" thickBot="1">
      <c r="A53" s="198" t="s">
        <v>159</v>
      </c>
      <c r="B53" s="194" t="s">
        <v>332</v>
      </c>
      <c r="C53" s="225">
        <f>SUM(C54:C56)</f>
        <v>0</v>
      </c>
      <c r="D53" s="225">
        <f>SUM(D54:D56)</f>
        <v>210</v>
      </c>
      <c r="E53" s="208">
        <f>SUM(E54:E56)</f>
        <v>40</v>
      </c>
    </row>
    <row r="54" spans="1:5" s="344" customFormat="1" ht="12" customHeight="1">
      <c r="A54" s="354" t="s">
        <v>116</v>
      </c>
      <c r="B54" s="236" t="s">
        <v>333</v>
      </c>
      <c r="C54" s="227"/>
      <c r="D54" s="227"/>
      <c r="E54" s="210"/>
    </row>
    <row r="55" spans="1:5" s="344" customFormat="1" ht="12" customHeight="1">
      <c r="A55" s="355" t="s">
        <v>117</v>
      </c>
      <c r="B55" s="237" t="s">
        <v>334</v>
      </c>
      <c r="C55" s="226"/>
      <c r="D55" s="226">
        <v>170</v>
      </c>
      <c r="E55" s="209"/>
    </row>
    <row r="56" spans="1:5" s="344" customFormat="1" ht="12" customHeight="1">
      <c r="A56" s="355" t="s">
        <v>335</v>
      </c>
      <c r="B56" s="237" t="s">
        <v>336</v>
      </c>
      <c r="C56" s="226"/>
      <c r="D56" s="226">
        <v>40</v>
      </c>
      <c r="E56" s="209">
        <v>40</v>
      </c>
    </row>
    <row r="57" spans="1:5" s="344" customFormat="1" ht="12" customHeight="1" thickBot="1">
      <c r="A57" s="356" t="s">
        <v>337</v>
      </c>
      <c r="B57" s="238" t="s">
        <v>338</v>
      </c>
      <c r="C57" s="228"/>
      <c r="D57" s="228"/>
      <c r="E57" s="211"/>
    </row>
    <row r="58" spans="1:5" s="371" customFormat="1" ht="12" customHeight="1" thickBot="1">
      <c r="A58" s="198" t="s">
        <v>65</v>
      </c>
      <c r="B58" s="215" t="s">
        <v>339</v>
      </c>
      <c r="C58" s="225">
        <f>SUM(C59:C61)</f>
        <v>4515</v>
      </c>
      <c r="D58" s="225">
        <f>SUM(D59:D61)</f>
        <v>11515</v>
      </c>
      <c r="E58" s="208">
        <f>SUM(E59:E61)</f>
        <v>0</v>
      </c>
    </row>
    <row r="59" spans="1:5" s="371" customFormat="1" ht="12" customHeight="1">
      <c r="A59" s="354" t="s">
        <v>160</v>
      </c>
      <c r="B59" s="236" t="s">
        <v>340</v>
      </c>
      <c r="C59" s="229"/>
      <c r="D59" s="229"/>
      <c r="E59" s="212"/>
    </row>
    <row r="60" spans="1:5" s="371" customFormat="1" ht="12" customHeight="1">
      <c r="A60" s="355" t="s">
        <v>161</v>
      </c>
      <c r="B60" s="237" t="s">
        <v>487</v>
      </c>
      <c r="C60" s="229">
        <v>4515</v>
      </c>
      <c r="D60" s="229">
        <v>11515</v>
      </c>
      <c r="E60" s="212"/>
    </row>
    <row r="61" spans="1:5" s="371" customFormat="1" ht="12" customHeight="1">
      <c r="A61" s="355" t="s">
        <v>181</v>
      </c>
      <c r="B61" s="237" t="s">
        <v>342</v>
      </c>
      <c r="C61" s="229"/>
      <c r="D61" s="229"/>
      <c r="E61" s="212"/>
    </row>
    <row r="62" spans="1:5" s="371" customFormat="1" ht="12" customHeight="1" thickBot="1">
      <c r="A62" s="356" t="s">
        <v>343</v>
      </c>
      <c r="B62" s="238" t="s">
        <v>344</v>
      </c>
      <c r="C62" s="229"/>
      <c r="D62" s="229"/>
      <c r="E62" s="212"/>
    </row>
    <row r="63" spans="1:5" s="371" customFormat="1" ht="12" customHeight="1" thickBot="1">
      <c r="A63" s="198" t="s">
        <v>66</v>
      </c>
      <c r="B63" s="194" t="s">
        <v>345</v>
      </c>
      <c r="C63" s="231">
        <f>+C8+C15+C22+C29+C36+C47+C53+C58</f>
        <v>35647</v>
      </c>
      <c r="D63" s="231">
        <f>+D8+D15+D22+D29+D36+D47+D53+D58</f>
        <v>69437</v>
      </c>
      <c r="E63" s="244">
        <f>+E8+E15+E22+E29+E36+E47+E53+E58</f>
        <v>69881</v>
      </c>
    </row>
    <row r="64" spans="1:5" s="371" customFormat="1" ht="12" customHeight="1" thickBot="1">
      <c r="A64" s="357" t="s">
        <v>485</v>
      </c>
      <c r="B64" s="215" t="s">
        <v>347</v>
      </c>
      <c r="C64" s="225">
        <f>SUM(C65:C67)</f>
        <v>0</v>
      </c>
      <c r="D64" s="225">
        <f>SUM(D65:D67)</f>
        <v>0</v>
      </c>
      <c r="E64" s="208">
        <f>SUM(E65:E67)</f>
        <v>0</v>
      </c>
    </row>
    <row r="65" spans="1:5" s="371" customFormat="1" ht="12" customHeight="1">
      <c r="A65" s="354" t="s">
        <v>348</v>
      </c>
      <c r="B65" s="236" t="s">
        <v>349</v>
      </c>
      <c r="C65" s="229"/>
      <c r="D65" s="229"/>
      <c r="E65" s="212"/>
    </row>
    <row r="66" spans="1:5" s="371" customFormat="1" ht="12" customHeight="1">
      <c r="A66" s="355" t="s">
        <v>350</v>
      </c>
      <c r="B66" s="237" t="s">
        <v>351</v>
      </c>
      <c r="C66" s="229"/>
      <c r="D66" s="229"/>
      <c r="E66" s="212"/>
    </row>
    <row r="67" spans="1:5" s="371" customFormat="1" ht="12" customHeight="1" thickBot="1">
      <c r="A67" s="356" t="s">
        <v>352</v>
      </c>
      <c r="B67" s="350" t="s">
        <v>353</v>
      </c>
      <c r="C67" s="229"/>
      <c r="D67" s="229"/>
      <c r="E67" s="212"/>
    </row>
    <row r="68" spans="1:5" s="371" customFormat="1" ht="12" customHeight="1" thickBot="1">
      <c r="A68" s="357" t="s">
        <v>354</v>
      </c>
      <c r="B68" s="215" t="s">
        <v>355</v>
      </c>
      <c r="C68" s="225">
        <f>SUM(C69:C72)</f>
        <v>0</v>
      </c>
      <c r="D68" s="225">
        <f>SUM(D69:D72)</f>
        <v>0</v>
      </c>
      <c r="E68" s="208">
        <f>SUM(E69:E72)</f>
        <v>0</v>
      </c>
    </row>
    <row r="69" spans="1:5" s="371" customFormat="1" ht="12" customHeight="1">
      <c r="A69" s="354" t="s">
        <v>140</v>
      </c>
      <c r="B69" s="236" t="s">
        <v>356</v>
      </c>
      <c r="C69" s="229"/>
      <c r="D69" s="229"/>
      <c r="E69" s="212"/>
    </row>
    <row r="70" spans="1:5" s="371" customFormat="1" ht="12" customHeight="1">
      <c r="A70" s="355" t="s">
        <v>141</v>
      </c>
      <c r="B70" s="237" t="s">
        <v>357</v>
      </c>
      <c r="C70" s="229"/>
      <c r="D70" s="229"/>
      <c r="E70" s="212"/>
    </row>
    <row r="71" spans="1:5" s="371" customFormat="1" ht="12" customHeight="1">
      <c r="A71" s="355" t="s">
        <v>358</v>
      </c>
      <c r="B71" s="237" t="s">
        <v>359</v>
      </c>
      <c r="C71" s="229"/>
      <c r="D71" s="229"/>
      <c r="E71" s="212"/>
    </row>
    <row r="72" spans="1:5" s="371" customFormat="1" ht="12" customHeight="1" thickBot="1">
      <c r="A72" s="356" t="s">
        <v>360</v>
      </c>
      <c r="B72" s="238" t="s">
        <v>361</v>
      </c>
      <c r="C72" s="229"/>
      <c r="D72" s="229"/>
      <c r="E72" s="212"/>
    </row>
    <row r="73" spans="1:5" s="371" customFormat="1" ht="12" customHeight="1" thickBot="1">
      <c r="A73" s="357" t="s">
        <v>362</v>
      </c>
      <c r="B73" s="215" t="s">
        <v>363</v>
      </c>
      <c r="C73" s="225">
        <f>SUM(C74:C75)</f>
        <v>36321</v>
      </c>
      <c r="D73" s="225">
        <f>SUM(D74:D75)</f>
        <v>36321</v>
      </c>
      <c r="E73" s="208">
        <f>SUM(E74:E75)</f>
        <v>36321</v>
      </c>
    </row>
    <row r="74" spans="1:5" s="371" customFormat="1" ht="12" customHeight="1">
      <c r="A74" s="354" t="s">
        <v>364</v>
      </c>
      <c r="B74" s="236" t="s">
        <v>365</v>
      </c>
      <c r="C74" s="229">
        <v>36321</v>
      </c>
      <c r="D74" s="229">
        <v>36321</v>
      </c>
      <c r="E74" s="212">
        <v>36321</v>
      </c>
    </row>
    <row r="75" spans="1:5" s="371" customFormat="1" ht="12" customHeight="1" thickBot="1">
      <c r="A75" s="356" t="s">
        <v>366</v>
      </c>
      <c r="B75" s="238" t="s">
        <v>367</v>
      </c>
      <c r="C75" s="229"/>
      <c r="D75" s="229"/>
      <c r="E75" s="212"/>
    </row>
    <row r="76" spans="1:5" s="371" customFormat="1" ht="12" customHeight="1" thickBot="1">
      <c r="A76" s="357" t="s">
        <v>368</v>
      </c>
      <c r="B76" s="215" t="s">
        <v>369</v>
      </c>
      <c r="C76" s="225">
        <f>SUM(C77:C79)</f>
        <v>0</v>
      </c>
      <c r="D76" s="225">
        <f>SUM(D77:D79)</f>
        <v>226</v>
      </c>
      <c r="E76" s="208">
        <f>SUM(E77:E79)</f>
        <v>226</v>
      </c>
    </row>
    <row r="77" spans="1:5" s="371" customFormat="1" ht="12" customHeight="1">
      <c r="A77" s="354" t="s">
        <v>370</v>
      </c>
      <c r="B77" s="236" t="s">
        <v>371</v>
      </c>
      <c r="C77" s="229"/>
      <c r="D77" s="229">
        <v>226</v>
      </c>
      <c r="E77" s="212">
        <v>226</v>
      </c>
    </row>
    <row r="78" spans="1:5" s="371" customFormat="1" ht="12" customHeight="1">
      <c r="A78" s="355" t="s">
        <v>372</v>
      </c>
      <c r="B78" s="237" t="s">
        <v>373</v>
      </c>
      <c r="C78" s="229"/>
      <c r="D78" s="229"/>
      <c r="E78" s="212"/>
    </row>
    <row r="79" spans="1:5" s="371" customFormat="1" ht="12" customHeight="1" thickBot="1">
      <c r="A79" s="356" t="s">
        <v>374</v>
      </c>
      <c r="B79" s="238" t="s">
        <v>375</v>
      </c>
      <c r="C79" s="229"/>
      <c r="D79" s="229"/>
      <c r="E79" s="212"/>
    </row>
    <row r="80" spans="1:5" s="371" customFormat="1" ht="12" customHeight="1" thickBot="1">
      <c r="A80" s="357" t="s">
        <v>376</v>
      </c>
      <c r="B80" s="215" t="s">
        <v>377</v>
      </c>
      <c r="C80" s="225">
        <f>SUM(C81:C84)</f>
        <v>0</v>
      </c>
      <c r="D80" s="225">
        <f>SUM(D81:D84)</f>
        <v>0</v>
      </c>
      <c r="E80" s="208">
        <f>SUM(E81:E84)</f>
        <v>0</v>
      </c>
    </row>
    <row r="81" spans="1:5" s="371" customFormat="1" ht="12" customHeight="1">
      <c r="A81" s="358" t="s">
        <v>378</v>
      </c>
      <c r="B81" s="236" t="s">
        <v>379</v>
      </c>
      <c r="C81" s="229"/>
      <c r="D81" s="229"/>
      <c r="E81" s="212"/>
    </row>
    <row r="82" spans="1:5" s="371" customFormat="1" ht="12" customHeight="1">
      <c r="A82" s="359" t="s">
        <v>380</v>
      </c>
      <c r="B82" s="237" t="s">
        <v>381</v>
      </c>
      <c r="C82" s="229"/>
      <c r="D82" s="229"/>
      <c r="E82" s="212"/>
    </row>
    <row r="83" spans="1:5" s="371" customFormat="1" ht="12" customHeight="1">
      <c r="A83" s="359" t="s">
        <v>382</v>
      </c>
      <c r="B83" s="237" t="s">
        <v>383</v>
      </c>
      <c r="C83" s="229"/>
      <c r="D83" s="229"/>
      <c r="E83" s="212"/>
    </row>
    <row r="84" spans="1:5" s="371" customFormat="1" ht="12" customHeight="1" thickBot="1">
      <c r="A84" s="360" t="s">
        <v>384</v>
      </c>
      <c r="B84" s="238" t="s">
        <v>385</v>
      </c>
      <c r="C84" s="229"/>
      <c r="D84" s="229"/>
      <c r="E84" s="212"/>
    </row>
    <row r="85" spans="1:5" s="371" customFormat="1" ht="12" customHeight="1" thickBot="1">
      <c r="A85" s="357" t="s">
        <v>386</v>
      </c>
      <c r="B85" s="215" t="s">
        <v>387</v>
      </c>
      <c r="C85" s="252"/>
      <c r="D85" s="252"/>
      <c r="E85" s="253"/>
    </row>
    <row r="86" spans="1:5" s="371" customFormat="1" ht="12" customHeight="1" thickBot="1">
      <c r="A86" s="357" t="s">
        <v>388</v>
      </c>
      <c r="B86" s="351" t="s">
        <v>389</v>
      </c>
      <c r="C86" s="231">
        <f>+C64+C68+C73+C76+C80+C85</f>
        <v>36321</v>
      </c>
      <c r="D86" s="231">
        <f>+D64+D68+D73+D76+D80+D85</f>
        <v>36547</v>
      </c>
      <c r="E86" s="244">
        <f>+E64+E68+E73+E76+E80+E85</f>
        <v>36547</v>
      </c>
    </row>
    <row r="87" spans="1:5" s="371" customFormat="1" ht="12" customHeight="1" thickBot="1">
      <c r="A87" s="361" t="s">
        <v>390</v>
      </c>
      <c r="B87" s="352" t="s">
        <v>486</v>
      </c>
      <c r="C87" s="231">
        <f>+C63+C86</f>
        <v>71968</v>
      </c>
      <c r="D87" s="231">
        <f>+D63+D86</f>
        <v>105984</v>
      </c>
      <c r="E87" s="244">
        <f>+E63+E86</f>
        <v>106428</v>
      </c>
    </row>
    <row r="88" spans="1:5" s="371" customFormat="1" ht="4.5" customHeight="1" thickBot="1">
      <c r="A88" s="326"/>
      <c r="B88" s="327"/>
      <c r="C88" s="342"/>
      <c r="D88" s="342"/>
      <c r="E88" s="342"/>
    </row>
    <row r="89" spans="1:5" ht="13.5" hidden="1" thickBot="1">
      <c r="A89" s="328"/>
      <c r="B89" s="329"/>
      <c r="C89" s="343"/>
      <c r="D89" s="343"/>
      <c r="E89" s="343"/>
    </row>
    <row r="90" spans="1:5" s="370" customFormat="1" ht="16.5" customHeight="1" thickBot="1">
      <c r="A90" s="610" t="s">
        <v>95</v>
      </c>
      <c r="B90" s="611"/>
      <c r="C90" s="611"/>
      <c r="D90" s="611"/>
      <c r="E90" s="612"/>
    </row>
    <row r="91" spans="1:5" s="165" customFormat="1" ht="12" customHeight="1" thickBot="1">
      <c r="A91" s="349" t="s">
        <v>58</v>
      </c>
      <c r="B91" s="197" t="s">
        <v>398</v>
      </c>
      <c r="C91" s="333">
        <f>SUM(C92:C96)</f>
        <v>28858</v>
      </c>
      <c r="D91" s="333">
        <f>SUM(D92:D96)</f>
        <v>55447</v>
      </c>
      <c r="E91" s="333">
        <f>SUM(E92:E96)</f>
        <v>49217</v>
      </c>
    </row>
    <row r="92" spans="1:5" ht="12" customHeight="1">
      <c r="A92" s="362" t="s">
        <v>118</v>
      </c>
      <c r="B92" s="183" t="s">
        <v>88</v>
      </c>
      <c r="C92" s="334">
        <v>8228</v>
      </c>
      <c r="D92" s="334">
        <v>23852</v>
      </c>
      <c r="E92" s="334">
        <v>23852</v>
      </c>
    </row>
    <row r="93" spans="1:5" ht="12" customHeight="1">
      <c r="A93" s="355" t="s">
        <v>119</v>
      </c>
      <c r="B93" s="181" t="s">
        <v>162</v>
      </c>
      <c r="C93" s="335">
        <v>1604</v>
      </c>
      <c r="D93" s="335">
        <v>3738</v>
      </c>
      <c r="E93" s="335">
        <v>3738</v>
      </c>
    </row>
    <row r="94" spans="1:5" ht="12" customHeight="1">
      <c r="A94" s="355" t="s">
        <v>120</v>
      </c>
      <c r="B94" s="181" t="s">
        <v>138</v>
      </c>
      <c r="C94" s="337">
        <v>15299</v>
      </c>
      <c r="D94" s="337">
        <v>18192</v>
      </c>
      <c r="E94" s="337">
        <v>14699</v>
      </c>
    </row>
    <row r="95" spans="1:5" ht="12" customHeight="1">
      <c r="A95" s="355" t="s">
        <v>121</v>
      </c>
      <c r="B95" s="184" t="s">
        <v>163</v>
      </c>
      <c r="C95" s="337">
        <v>1371</v>
      </c>
      <c r="D95" s="337">
        <v>1371</v>
      </c>
      <c r="E95" s="337">
        <v>984</v>
      </c>
    </row>
    <row r="96" spans="1:5" ht="12" customHeight="1">
      <c r="A96" s="355" t="s">
        <v>129</v>
      </c>
      <c r="B96" s="192" t="s">
        <v>164</v>
      </c>
      <c r="C96" s="337">
        <v>2356</v>
      </c>
      <c r="D96" s="337">
        <v>8294</v>
      </c>
      <c r="E96" s="337">
        <v>5944</v>
      </c>
    </row>
    <row r="97" spans="1:5" ht="12" customHeight="1">
      <c r="A97" s="355" t="s">
        <v>122</v>
      </c>
      <c r="B97" s="181" t="s">
        <v>399</v>
      </c>
      <c r="C97" s="337"/>
      <c r="D97" s="337"/>
      <c r="E97" s="337"/>
    </row>
    <row r="98" spans="1:5" ht="12" customHeight="1">
      <c r="A98" s="355" t="s">
        <v>123</v>
      </c>
      <c r="B98" s="204" t="s">
        <v>400</v>
      </c>
      <c r="C98" s="337"/>
      <c r="D98" s="337"/>
      <c r="E98" s="337"/>
    </row>
    <row r="99" spans="1:5" ht="12" customHeight="1">
      <c r="A99" s="355" t="s">
        <v>130</v>
      </c>
      <c r="B99" s="205" t="s">
        <v>401</v>
      </c>
      <c r="C99" s="337"/>
      <c r="D99" s="337"/>
      <c r="E99" s="337"/>
    </row>
    <row r="100" spans="1:5" ht="12" customHeight="1">
      <c r="A100" s="355" t="s">
        <v>131</v>
      </c>
      <c r="B100" s="205" t="s">
        <v>402</v>
      </c>
      <c r="C100" s="337"/>
      <c r="D100" s="337"/>
      <c r="E100" s="337"/>
    </row>
    <row r="101" spans="1:5" ht="12" customHeight="1">
      <c r="A101" s="355" t="s">
        <v>132</v>
      </c>
      <c r="B101" s="204" t="s">
        <v>403</v>
      </c>
      <c r="C101" s="337">
        <v>2146</v>
      </c>
      <c r="D101" s="337">
        <v>7671</v>
      </c>
      <c r="E101" s="337">
        <v>5525</v>
      </c>
    </row>
    <row r="102" spans="1:5" ht="12" customHeight="1">
      <c r="A102" s="355" t="s">
        <v>133</v>
      </c>
      <c r="B102" s="204" t="s">
        <v>404</v>
      </c>
      <c r="C102" s="337"/>
      <c r="D102" s="337"/>
      <c r="E102" s="337"/>
    </row>
    <row r="103" spans="1:5" ht="12" customHeight="1">
      <c r="A103" s="355" t="s">
        <v>135</v>
      </c>
      <c r="B103" s="205" t="s">
        <v>405</v>
      </c>
      <c r="C103" s="337"/>
      <c r="D103" s="337">
        <v>170</v>
      </c>
      <c r="E103" s="337">
        <v>170</v>
      </c>
    </row>
    <row r="104" spans="1:5" ht="12" customHeight="1">
      <c r="A104" s="363" t="s">
        <v>165</v>
      </c>
      <c r="B104" s="206" t="s">
        <v>406</v>
      </c>
      <c r="C104" s="337"/>
      <c r="D104" s="337"/>
      <c r="E104" s="337"/>
    </row>
    <row r="105" spans="1:5" ht="12" customHeight="1">
      <c r="A105" s="355" t="s">
        <v>407</v>
      </c>
      <c r="B105" s="206" t="s">
        <v>408</v>
      </c>
      <c r="C105" s="337"/>
      <c r="D105" s="337"/>
      <c r="E105" s="337"/>
    </row>
    <row r="106" spans="1:5" s="165" customFormat="1" ht="12" customHeight="1" thickBot="1">
      <c r="A106" s="364" t="s">
        <v>409</v>
      </c>
      <c r="B106" s="207" t="s">
        <v>410</v>
      </c>
      <c r="C106" s="339">
        <v>210</v>
      </c>
      <c r="D106" s="339">
        <v>453</v>
      </c>
      <c r="E106" s="339">
        <v>249</v>
      </c>
    </row>
    <row r="107" spans="1:5" ht="12" customHeight="1" thickBot="1">
      <c r="A107" s="198" t="s">
        <v>59</v>
      </c>
      <c r="B107" s="196" t="s">
        <v>411</v>
      </c>
      <c r="C107" s="219">
        <f>+C108+C110+C112</f>
        <v>12665</v>
      </c>
      <c r="D107" s="219">
        <f>+D108+D110+D112</f>
        <v>38148</v>
      </c>
      <c r="E107" s="219">
        <f>+E108+E110+E112</f>
        <v>38148</v>
      </c>
    </row>
    <row r="108" spans="1:5" ht="12" customHeight="1">
      <c r="A108" s="354" t="s">
        <v>124</v>
      </c>
      <c r="B108" s="181" t="s">
        <v>179</v>
      </c>
      <c r="C108" s="336">
        <v>3400</v>
      </c>
      <c r="D108" s="336">
        <v>18036</v>
      </c>
      <c r="E108" s="336">
        <v>18036</v>
      </c>
    </row>
    <row r="109" spans="1:5" ht="12" customHeight="1">
      <c r="A109" s="354" t="s">
        <v>125</v>
      </c>
      <c r="B109" s="185" t="s">
        <v>412</v>
      </c>
      <c r="C109" s="336"/>
      <c r="D109" s="336"/>
      <c r="E109" s="336"/>
    </row>
    <row r="110" spans="1:5" ht="12" customHeight="1">
      <c r="A110" s="354" t="s">
        <v>126</v>
      </c>
      <c r="B110" s="185" t="s">
        <v>166</v>
      </c>
      <c r="C110" s="335">
        <v>1750</v>
      </c>
      <c r="D110" s="335">
        <v>7998</v>
      </c>
      <c r="E110" s="335">
        <v>7998</v>
      </c>
    </row>
    <row r="111" spans="1:5" ht="12" customHeight="1">
      <c r="A111" s="354" t="s">
        <v>127</v>
      </c>
      <c r="B111" s="185" t="s">
        <v>413</v>
      </c>
      <c r="C111" s="209"/>
      <c r="D111" s="209"/>
      <c r="E111" s="209"/>
    </row>
    <row r="112" spans="1:5" ht="12" customHeight="1">
      <c r="A112" s="354" t="s">
        <v>128</v>
      </c>
      <c r="B112" s="217" t="s">
        <v>182</v>
      </c>
      <c r="C112" s="209">
        <v>7515</v>
      </c>
      <c r="D112" s="209">
        <v>12114</v>
      </c>
      <c r="E112" s="209">
        <v>12114</v>
      </c>
    </row>
    <row r="113" spans="1:5" ht="12" customHeight="1">
      <c r="A113" s="354" t="s">
        <v>134</v>
      </c>
      <c r="B113" s="216" t="s">
        <v>414</v>
      </c>
      <c r="C113" s="209"/>
      <c r="D113" s="209"/>
      <c r="E113" s="209"/>
    </row>
    <row r="114" spans="1:5" ht="12" customHeight="1">
      <c r="A114" s="354" t="s">
        <v>136</v>
      </c>
      <c r="B114" s="232" t="s">
        <v>415</v>
      </c>
      <c r="C114" s="209"/>
      <c r="D114" s="209"/>
      <c r="E114" s="209"/>
    </row>
    <row r="115" spans="1:5" ht="12" customHeight="1">
      <c r="A115" s="354" t="s">
        <v>167</v>
      </c>
      <c r="B115" s="205" t="s">
        <v>402</v>
      </c>
      <c r="C115" s="209"/>
      <c r="D115" s="209"/>
      <c r="E115" s="209"/>
    </row>
    <row r="116" spans="1:5" ht="12" customHeight="1">
      <c r="A116" s="354" t="s">
        <v>168</v>
      </c>
      <c r="B116" s="205" t="s">
        <v>416</v>
      </c>
      <c r="C116" s="209"/>
      <c r="D116" s="209"/>
      <c r="E116" s="209"/>
    </row>
    <row r="117" spans="1:5" ht="12" customHeight="1">
      <c r="A117" s="354" t="s">
        <v>169</v>
      </c>
      <c r="B117" s="205" t="s">
        <v>417</v>
      </c>
      <c r="C117" s="209"/>
      <c r="D117" s="209"/>
      <c r="E117" s="209"/>
    </row>
    <row r="118" spans="1:5" ht="12" customHeight="1">
      <c r="A118" s="354" t="s">
        <v>418</v>
      </c>
      <c r="B118" s="205" t="s">
        <v>405</v>
      </c>
      <c r="C118" s="209">
        <v>4515</v>
      </c>
      <c r="D118" s="209">
        <v>11514</v>
      </c>
      <c r="E118" s="209">
        <v>11514</v>
      </c>
    </row>
    <row r="119" spans="1:5" ht="12" customHeight="1">
      <c r="A119" s="354" t="s">
        <v>419</v>
      </c>
      <c r="B119" s="205" t="s">
        <v>420</v>
      </c>
      <c r="C119" s="209"/>
      <c r="D119" s="209"/>
      <c r="E119" s="209"/>
    </row>
    <row r="120" spans="1:5" ht="12" customHeight="1" thickBot="1">
      <c r="A120" s="363" t="s">
        <v>421</v>
      </c>
      <c r="B120" s="205" t="s">
        <v>422</v>
      </c>
      <c r="C120" s="211">
        <v>3000</v>
      </c>
      <c r="D120" s="211">
        <v>600</v>
      </c>
      <c r="E120" s="211">
        <v>600</v>
      </c>
    </row>
    <row r="121" spans="1:5" ht="12" customHeight="1" thickBot="1">
      <c r="A121" s="198" t="s">
        <v>60</v>
      </c>
      <c r="B121" s="201" t="s">
        <v>423</v>
      </c>
      <c r="C121" s="219">
        <f>+C122+C123</f>
        <v>30445</v>
      </c>
      <c r="D121" s="219">
        <f>+D122+D123</f>
        <v>25889</v>
      </c>
      <c r="E121" s="219">
        <f>+E122+E123</f>
        <v>0</v>
      </c>
    </row>
    <row r="122" spans="1:5" ht="12" customHeight="1">
      <c r="A122" s="354" t="s">
        <v>107</v>
      </c>
      <c r="B122" s="182" t="s">
        <v>96</v>
      </c>
      <c r="C122" s="336">
        <v>30445</v>
      </c>
      <c r="D122" s="336">
        <v>25889</v>
      </c>
      <c r="E122" s="336"/>
    </row>
    <row r="123" spans="1:5" ht="12" customHeight="1" thickBot="1">
      <c r="A123" s="356" t="s">
        <v>108</v>
      </c>
      <c r="B123" s="185" t="s">
        <v>97</v>
      </c>
      <c r="C123" s="337"/>
      <c r="D123" s="337"/>
      <c r="E123" s="337"/>
    </row>
    <row r="124" spans="1:5" ht="12" customHeight="1" thickBot="1">
      <c r="A124" s="198" t="s">
        <v>61</v>
      </c>
      <c r="B124" s="201" t="s">
        <v>424</v>
      </c>
      <c r="C124" s="219">
        <f>+C91+C107+C121</f>
        <v>71968</v>
      </c>
      <c r="D124" s="219">
        <f>+D91+D107+D121</f>
        <v>119484</v>
      </c>
      <c r="E124" s="219">
        <f>+E91+E107+E121</f>
        <v>87365</v>
      </c>
    </row>
    <row r="125" spans="1:5" ht="12" customHeight="1" thickBot="1">
      <c r="A125" s="198" t="s">
        <v>62</v>
      </c>
      <c r="B125" s="201" t="s">
        <v>488</v>
      </c>
      <c r="C125" s="219">
        <f>+C126+C127+C128</f>
        <v>0</v>
      </c>
      <c r="D125" s="219">
        <f>+D126+D127+D128</f>
        <v>0</v>
      </c>
      <c r="E125" s="219">
        <f>+E126+E127+E128</f>
        <v>0</v>
      </c>
    </row>
    <row r="126" spans="1:5" ht="12" customHeight="1">
      <c r="A126" s="354" t="s">
        <v>111</v>
      </c>
      <c r="B126" s="182" t="s">
        <v>426</v>
      </c>
      <c r="C126" s="209"/>
      <c r="D126" s="209"/>
      <c r="E126" s="209"/>
    </row>
    <row r="127" spans="1:5" ht="12" customHeight="1">
      <c r="A127" s="354" t="s">
        <v>112</v>
      </c>
      <c r="B127" s="182" t="s">
        <v>427</v>
      </c>
      <c r="C127" s="209"/>
      <c r="D127" s="209"/>
      <c r="E127" s="209"/>
    </row>
    <row r="128" spans="1:5" ht="12" customHeight="1" thickBot="1">
      <c r="A128" s="363" t="s">
        <v>113</v>
      </c>
      <c r="B128" s="180" t="s">
        <v>428</v>
      </c>
      <c r="C128" s="209"/>
      <c r="D128" s="209"/>
      <c r="E128" s="209"/>
    </row>
    <row r="129" spans="1:5" ht="12" customHeight="1" thickBot="1">
      <c r="A129" s="198" t="s">
        <v>63</v>
      </c>
      <c r="B129" s="201" t="s">
        <v>429</v>
      </c>
      <c r="C129" s="219">
        <f>+C130+C131+C132+C133</f>
        <v>0</v>
      </c>
      <c r="D129" s="219">
        <f>+D130+D131+D132+D133</f>
        <v>0</v>
      </c>
      <c r="E129" s="219">
        <f>+E130+E131+E132+E133</f>
        <v>0</v>
      </c>
    </row>
    <row r="130" spans="1:5" ht="12" customHeight="1">
      <c r="A130" s="354" t="s">
        <v>114</v>
      </c>
      <c r="B130" s="182" t="s">
        <v>430</v>
      </c>
      <c r="C130" s="209"/>
      <c r="D130" s="209"/>
      <c r="E130" s="209"/>
    </row>
    <row r="131" spans="1:5" ht="12" customHeight="1">
      <c r="A131" s="354" t="s">
        <v>115</v>
      </c>
      <c r="B131" s="182" t="s">
        <v>431</v>
      </c>
      <c r="C131" s="209"/>
      <c r="D131" s="209"/>
      <c r="E131" s="209"/>
    </row>
    <row r="132" spans="1:5" ht="12" customHeight="1">
      <c r="A132" s="354" t="s">
        <v>326</v>
      </c>
      <c r="B132" s="182" t="s">
        <v>432</v>
      </c>
      <c r="C132" s="209"/>
      <c r="D132" s="209"/>
      <c r="E132" s="209"/>
    </row>
    <row r="133" spans="1:5" s="165" customFormat="1" ht="12" customHeight="1" thickBot="1">
      <c r="A133" s="363" t="s">
        <v>328</v>
      </c>
      <c r="B133" s="180" t="s">
        <v>433</v>
      </c>
      <c r="C133" s="209"/>
      <c r="D133" s="209"/>
      <c r="E133" s="209"/>
    </row>
    <row r="134" spans="1:11" ht="13.5" thickBot="1">
      <c r="A134" s="198" t="s">
        <v>64</v>
      </c>
      <c r="B134" s="201" t="s">
        <v>582</v>
      </c>
      <c r="C134" s="338">
        <f>+C135+C136+C138+C139+C137</f>
        <v>0</v>
      </c>
      <c r="D134" s="338">
        <f>+D135+D136+D138+D139+D137</f>
        <v>0</v>
      </c>
      <c r="E134" s="338">
        <f>+E135+E136+E138+E139+E137</f>
        <v>0</v>
      </c>
      <c r="K134" s="317"/>
    </row>
    <row r="135" spans="1:5" ht="12.75">
      <c r="A135" s="354" t="s">
        <v>116</v>
      </c>
      <c r="B135" s="182" t="s">
        <v>435</v>
      </c>
      <c r="C135" s="209"/>
      <c r="D135" s="209"/>
      <c r="E135" s="209"/>
    </row>
    <row r="136" spans="1:5" ht="12" customHeight="1">
      <c r="A136" s="354" t="s">
        <v>117</v>
      </c>
      <c r="B136" s="182" t="s">
        <v>436</v>
      </c>
      <c r="C136" s="209"/>
      <c r="D136" s="209"/>
      <c r="E136" s="209"/>
    </row>
    <row r="137" spans="1:5" ht="12" customHeight="1">
      <c r="A137" s="354" t="s">
        <v>335</v>
      </c>
      <c r="B137" s="182" t="s">
        <v>581</v>
      </c>
      <c r="C137" s="209"/>
      <c r="D137" s="209"/>
      <c r="E137" s="209"/>
    </row>
    <row r="138" spans="1:5" s="165" customFormat="1" ht="12" customHeight="1">
      <c r="A138" s="354" t="s">
        <v>337</v>
      </c>
      <c r="B138" s="182" t="s">
        <v>437</v>
      </c>
      <c r="C138" s="209"/>
      <c r="D138" s="209"/>
      <c r="E138" s="209"/>
    </row>
    <row r="139" spans="1:5" s="165" customFormat="1" ht="12" customHeight="1" thickBot="1">
      <c r="A139" s="363" t="s">
        <v>580</v>
      </c>
      <c r="B139" s="180" t="s">
        <v>438</v>
      </c>
      <c r="C139" s="209"/>
      <c r="D139" s="209"/>
      <c r="E139" s="209"/>
    </row>
    <row r="140" spans="1:5" s="165" customFormat="1" ht="12" customHeight="1" thickBot="1">
      <c r="A140" s="198" t="s">
        <v>65</v>
      </c>
      <c r="B140" s="201" t="s">
        <v>489</v>
      </c>
      <c r="C140" s="340">
        <f>+C141+C142+C143+C144</f>
        <v>0</v>
      </c>
      <c r="D140" s="340">
        <f>+D141+D142+D143+D144</f>
        <v>0</v>
      </c>
      <c r="E140" s="340">
        <f>+E141+E142+E143+E144</f>
        <v>0</v>
      </c>
    </row>
    <row r="141" spans="1:5" s="165" customFormat="1" ht="12" customHeight="1">
      <c r="A141" s="354" t="s">
        <v>160</v>
      </c>
      <c r="B141" s="182" t="s">
        <v>440</v>
      </c>
      <c r="C141" s="209"/>
      <c r="D141" s="209"/>
      <c r="E141" s="209"/>
    </row>
    <row r="142" spans="1:5" s="165" customFormat="1" ht="12" customHeight="1">
      <c r="A142" s="354" t="s">
        <v>161</v>
      </c>
      <c r="B142" s="182" t="s">
        <v>441</v>
      </c>
      <c r="C142" s="209"/>
      <c r="D142" s="209"/>
      <c r="E142" s="209"/>
    </row>
    <row r="143" spans="1:5" s="165" customFormat="1" ht="12" customHeight="1">
      <c r="A143" s="354" t="s">
        <v>181</v>
      </c>
      <c r="B143" s="182" t="s">
        <v>442</v>
      </c>
      <c r="C143" s="209"/>
      <c r="D143" s="209"/>
      <c r="E143" s="209"/>
    </row>
    <row r="144" spans="1:5" ht="12.75" customHeight="1" thickBot="1">
      <c r="A144" s="354" t="s">
        <v>343</v>
      </c>
      <c r="B144" s="182" t="s">
        <v>443</v>
      </c>
      <c r="C144" s="209"/>
      <c r="D144" s="209"/>
      <c r="E144" s="209"/>
    </row>
    <row r="145" spans="1:5" ht="12" customHeight="1" thickBot="1">
      <c r="A145" s="198" t="s">
        <v>66</v>
      </c>
      <c r="B145" s="201" t="s">
        <v>444</v>
      </c>
      <c r="C145" s="353">
        <f>+C125+C129+C134+C140</f>
        <v>0</v>
      </c>
      <c r="D145" s="353">
        <f>+D125+D129+D134+D140</f>
        <v>0</v>
      </c>
      <c r="E145" s="353">
        <f>+E125+E129+E134+E140</f>
        <v>0</v>
      </c>
    </row>
    <row r="146" spans="1:5" ht="15" customHeight="1" thickBot="1">
      <c r="A146" s="365" t="s">
        <v>67</v>
      </c>
      <c r="B146" s="221" t="s">
        <v>445</v>
      </c>
      <c r="C146" s="353">
        <f>+C124+C145</f>
        <v>71968</v>
      </c>
      <c r="D146" s="353">
        <f>+D124+D145</f>
        <v>119484</v>
      </c>
      <c r="E146" s="353">
        <f>+E124+E145</f>
        <v>87365</v>
      </c>
    </row>
    <row r="147" spans="1:5" ht="13.5" thickBot="1">
      <c r="A147" s="26"/>
      <c r="B147" s="27"/>
      <c r="C147" s="28"/>
      <c r="D147" s="28"/>
      <c r="E147" s="28"/>
    </row>
    <row r="148" spans="1:5" ht="15" customHeight="1" thickBot="1">
      <c r="A148" s="330" t="s">
        <v>584</v>
      </c>
      <c r="B148" s="331"/>
      <c r="C148" s="50"/>
      <c r="D148" s="51"/>
      <c r="E148" s="48">
        <v>2</v>
      </c>
    </row>
    <row r="149" spans="1:5" ht="14.25" customHeight="1" thickBot="1">
      <c r="A149" s="330" t="s">
        <v>176</v>
      </c>
      <c r="B149" s="331"/>
      <c r="C149" s="50"/>
      <c r="D149" s="51"/>
      <c r="E149" s="48">
        <v>27</v>
      </c>
    </row>
  </sheetData>
  <sheetProtection formatCells="0"/>
  <mergeCells count="4">
    <mergeCell ref="B2:D2"/>
    <mergeCell ref="B3:D3"/>
    <mergeCell ref="A7:E7"/>
    <mergeCell ref="A90:E90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58" r:id="rId1"/>
  <rowBreaks count="1" manualBreakCount="1">
    <brk id="87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E73"/>
  <sheetViews>
    <sheetView view="pageBreakPreview" zoomScale="120" zoomScaleSheetLayoutView="120" workbookViewId="0" topLeftCell="A1">
      <selection activeCell="A1" sqref="A1:E1"/>
    </sheetView>
  </sheetViews>
  <sheetFormatPr defaultColWidth="12.00390625" defaultRowHeight="12.75"/>
  <cols>
    <col min="1" max="1" width="67.125" style="395" customWidth="1"/>
    <col min="2" max="2" width="6.125" style="396" customWidth="1"/>
    <col min="3" max="4" width="12.125" style="395" customWidth="1"/>
    <col min="5" max="5" width="12.125" style="420" customWidth="1"/>
    <col min="6" max="16384" width="12.00390625" style="395" customWidth="1"/>
  </cols>
  <sheetData>
    <row r="1" spans="1:5" ht="49.5" customHeight="1">
      <c r="A1" s="620" t="str">
        <f>+CONCATENATE("VAGYONKIMUTATÁS",CHAR(10),"a könyvviteli mérlegben értékkel szereplő eszközökről",CHAR(10),LEFT('[1]ÖSSZEFÜGGÉSEK'!A4,4),".")</f>
        <v>VAGYONKIMUTATÁS
a könyvviteli mérlegben értékkel szereplő eszközökről
2014.</v>
      </c>
      <c r="B1" s="621"/>
      <c r="C1" s="621"/>
      <c r="D1" s="621"/>
      <c r="E1" s="621"/>
    </row>
    <row r="2" spans="3:5" ht="16.5" thickBot="1">
      <c r="C2" s="622" t="s">
        <v>220</v>
      </c>
      <c r="D2" s="622"/>
      <c r="E2" s="622"/>
    </row>
    <row r="3" spans="1:5" ht="15.75" customHeight="1">
      <c r="A3" s="623" t="s">
        <v>221</v>
      </c>
      <c r="B3" s="626" t="s">
        <v>222</v>
      </c>
      <c r="C3" s="629" t="s">
        <v>223</v>
      </c>
      <c r="D3" s="629" t="s">
        <v>224</v>
      </c>
      <c r="E3" s="631" t="s">
        <v>225</v>
      </c>
    </row>
    <row r="4" spans="1:5" ht="11.25" customHeight="1">
      <c r="A4" s="624"/>
      <c r="B4" s="627"/>
      <c r="C4" s="630"/>
      <c r="D4" s="630"/>
      <c r="E4" s="632"/>
    </row>
    <row r="5" spans="1:5" ht="15.75">
      <c r="A5" s="625"/>
      <c r="B5" s="628"/>
      <c r="C5" s="633" t="s">
        <v>226</v>
      </c>
      <c r="D5" s="633"/>
      <c r="E5" s="634"/>
    </row>
    <row r="6" spans="1:5" s="400" customFormat="1" ht="16.5" thickBot="1">
      <c r="A6" s="397" t="s">
        <v>565</v>
      </c>
      <c r="B6" s="398" t="s">
        <v>393</v>
      </c>
      <c r="C6" s="398" t="s">
        <v>394</v>
      </c>
      <c r="D6" s="398" t="s">
        <v>395</v>
      </c>
      <c r="E6" s="399" t="s">
        <v>396</v>
      </c>
    </row>
    <row r="7" spans="1:5" s="405" customFormat="1" ht="15.75">
      <c r="A7" s="401" t="s">
        <v>503</v>
      </c>
      <c r="B7" s="402" t="s">
        <v>227</v>
      </c>
      <c r="C7" s="403">
        <v>3211</v>
      </c>
      <c r="D7" s="403"/>
      <c r="E7" s="404"/>
    </row>
    <row r="8" spans="1:5" s="405" customFormat="1" ht="15.75">
      <c r="A8" s="406" t="s">
        <v>504</v>
      </c>
      <c r="B8" s="111" t="s">
        <v>228</v>
      </c>
      <c r="C8" s="407">
        <f>+C9+C14+C19+C24+C29</f>
        <v>222362</v>
      </c>
      <c r="D8" s="407">
        <f>+D9+D14+D19+D24+D29</f>
        <v>164247</v>
      </c>
      <c r="E8" s="408">
        <f>+E9+E14+E19+E24+E29</f>
        <v>0</v>
      </c>
    </row>
    <row r="9" spans="1:5" s="405" customFormat="1" ht="15.75">
      <c r="A9" s="406" t="s">
        <v>505</v>
      </c>
      <c r="B9" s="111" t="s">
        <v>229</v>
      </c>
      <c r="C9" s="407">
        <f>+C10+C11+C12+C13</f>
        <v>177882</v>
      </c>
      <c r="D9" s="407">
        <f>+D10+D11+D12+D13</f>
        <v>137443</v>
      </c>
      <c r="E9" s="408">
        <f>+E10+E11+E12+E13</f>
        <v>0</v>
      </c>
    </row>
    <row r="10" spans="1:5" s="405" customFormat="1" ht="15.75">
      <c r="A10" s="409" t="s">
        <v>506</v>
      </c>
      <c r="B10" s="111" t="s">
        <v>230</v>
      </c>
      <c r="C10" s="99">
        <v>108650</v>
      </c>
      <c r="D10" s="99">
        <v>79915</v>
      </c>
      <c r="E10" s="410"/>
    </row>
    <row r="11" spans="1:5" s="405" customFormat="1" ht="26.25" customHeight="1">
      <c r="A11" s="409" t="s">
        <v>507</v>
      </c>
      <c r="B11" s="111" t="s">
        <v>231</v>
      </c>
      <c r="C11" s="97"/>
      <c r="D11" s="97"/>
      <c r="E11" s="98"/>
    </row>
    <row r="12" spans="1:5" s="405" customFormat="1" ht="22.5">
      <c r="A12" s="409" t="s">
        <v>508</v>
      </c>
      <c r="B12" s="111" t="s">
        <v>232</v>
      </c>
      <c r="C12" s="97">
        <v>43307</v>
      </c>
      <c r="D12" s="97">
        <v>31982</v>
      </c>
      <c r="E12" s="98"/>
    </row>
    <row r="13" spans="1:5" s="405" customFormat="1" ht="15.75">
      <c r="A13" s="409" t="s">
        <v>509</v>
      </c>
      <c r="B13" s="111" t="s">
        <v>233</v>
      </c>
      <c r="C13" s="97">
        <v>25925</v>
      </c>
      <c r="D13" s="97">
        <v>25546</v>
      </c>
      <c r="E13" s="98"/>
    </row>
    <row r="14" spans="1:5" s="405" customFormat="1" ht="15.75">
      <c r="A14" s="406" t="s">
        <v>510</v>
      </c>
      <c r="B14" s="111" t="s">
        <v>234</v>
      </c>
      <c r="C14" s="411">
        <f>+C15+C16+C17+C18</f>
        <v>44480</v>
      </c>
      <c r="D14" s="411">
        <f>+D15+D16+D17+D18</f>
        <v>26804</v>
      </c>
      <c r="E14" s="412">
        <f>+E15+E16+E17+E18</f>
        <v>0</v>
      </c>
    </row>
    <row r="15" spans="1:5" s="405" customFormat="1" ht="15.75">
      <c r="A15" s="409" t="s">
        <v>511</v>
      </c>
      <c r="B15" s="111" t="s">
        <v>235</v>
      </c>
      <c r="C15" s="97"/>
      <c r="D15" s="97"/>
      <c r="E15" s="98"/>
    </row>
    <row r="16" spans="1:5" s="405" customFormat="1" ht="22.5">
      <c r="A16" s="409" t="s">
        <v>512</v>
      </c>
      <c r="B16" s="111" t="s">
        <v>67</v>
      </c>
      <c r="C16" s="97"/>
      <c r="D16" s="97"/>
      <c r="E16" s="98"/>
    </row>
    <row r="17" spans="1:5" s="405" customFormat="1" ht="15.75">
      <c r="A17" s="409" t="s">
        <v>513</v>
      </c>
      <c r="B17" s="111" t="s">
        <v>68</v>
      </c>
      <c r="C17" s="97">
        <v>5550</v>
      </c>
      <c r="D17" s="97"/>
      <c r="E17" s="98"/>
    </row>
    <row r="18" spans="1:5" s="405" customFormat="1" ht="15.75">
      <c r="A18" s="409" t="s">
        <v>514</v>
      </c>
      <c r="B18" s="111" t="s">
        <v>69</v>
      </c>
      <c r="C18" s="97">
        <v>38930</v>
      </c>
      <c r="D18" s="97">
        <v>26804</v>
      </c>
      <c r="E18" s="98"/>
    </row>
    <row r="19" spans="1:5" s="405" customFormat="1" ht="15.75">
      <c r="A19" s="406" t="s">
        <v>515</v>
      </c>
      <c r="B19" s="111" t="s">
        <v>70</v>
      </c>
      <c r="C19" s="411">
        <f>+C20+C21+C22+C23</f>
        <v>0</v>
      </c>
      <c r="D19" s="411">
        <f>+D20+D21+D22+D23</f>
        <v>0</v>
      </c>
      <c r="E19" s="412">
        <f>+E20+E21+E22+E23</f>
        <v>0</v>
      </c>
    </row>
    <row r="20" spans="1:5" s="405" customFormat="1" ht="15.75">
      <c r="A20" s="409" t="s">
        <v>516</v>
      </c>
      <c r="B20" s="111" t="s">
        <v>71</v>
      </c>
      <c r="C20" s="97"/>
      <c r="D20" s="97"/>
      <c r="E20" s="98"/>
    </row>
    <row r="21" spans="1:5" s="405" customFormat="1" ht="15.75">
      <c r="A21" s="409" t="s">
        <v>517</v>
      </c>
      <c r="B21" s="111" t="s">
        <v>72</v>
      </c>
      <c r="C21" s="97"/>
      <c r="D21" s="97"/>
      <c r="E21" s="98"/>
    </row>
    <row r="22" spans="1:5" s="405" customFormat="1" ht="15.75">
      <c r="A22" s="409" t="s">
        <v>518</v>
      </c>
      <c r="B22" s="111" t="s">
        <v>73</v>
      </c>
      <c r="C22" s="97"/>
      <c r="D22" s="97"/>
      <c r="E22" s="98"/>
    </row>
    <row r="23" spans="1:5" s="405" customFormat="1" ht="15.75">
      <c r="A23" s="409" t="s">
        <v>519</v>
      </c>
      <c r="B23" s="111" t="s">
        <v>74</v>
      </c>
      <c r="C23" s="97"/>
      <c r="D23" s="97"/>
      <c r="E23" s="98"/>
    </row>
    <row r="24" spans="1:5" s="405" customFormat="1" ht="15.75">
      <c r="A24" s="406" t="s">
        <v>520</v>
      </c>
      <c r="B24" s="111" t="s">
        <v>75</v>
      </c>
      <c r="C24" s="411">
        <f>+C25+C26+C27+C28</f>
        <v>0</v>
      </c>
      <c r="D24" s="411">
        <f>+D25+D26+D27+D28</f>
        <v>0</v>
      </c>
      <c r="E24" s="412">
        <f>+E25+E26+E27+E28</f>
        <v>0</v>
      </c>
    </row>
    <row r="25" spans="1:5" s="405" customFormat="1" ht="15.75">
      <c r="A25" s="409" t="s">
        <v>521</v>
      </c>
      <c r="B25" s="111" t="s">
        <v>76</v>
      </c>
      <c r="C25" s="97"/>
      <c r="D25" s="97"/>
      <c r="E25" s="98"/>
    </row>
    <row r="26" spans="1:5" s="405" customFormat="1" ht="15.75">
      <c r="A26" s="409" t="s">
        <v>522</v>
      </c>
      <c r="B26" s="111" t="s">
        <v>77</v>
      </c>
      <c r="C26" s="97"/>
      <c r="D26" s="97"/>
      <c r="E26" s="98"/>
    </row>
    <row r="27" spans="1:5" s="405" customFormat="1" ht="15.75">
      <c r="A27" s="409" t="s">
        <v>523</v>
      </c>
      <c r="B27" s="111" t="s">
        <v>78</v>
      </c>
      <c r="C27" s="97"/>
      <c r="D27" s="97"/>
      <c r="E27" s="98"/>
    </row>
    <row r="28" spans="1:5" s="405" customFormat="1" ht="15.75">
      <c r="A28" s="409" t="s">
        <v>524</v>
      </c>
      <c r="B28" s="111" t="s">
        <v>79</v>
      </c>
      <c r="C28" s="97"/>
      <c r="D28" s="97"/>
      <c r="E28" s="98"/>
    </row>
    <row r="29" spans="1:5" s="405" customFormat="1" ht="15.75">
      <c r="A29" s="406" t="s">
        <v>525</v>
      </c>
      <c r="B29" s="111" t="s">
        <v>80</v>
      </c>
      <c r="C29" s="411">
        <f>+C30+C31+C32+C33</f>
        <v>0</v>
      </c>
      <c r="D29" s="411">
        <f>+D30+D31+D32+D33</f>
        <v>0</v>
      </c>
      <c r="E29" s="412">
        <f>+E30+E31+E32+E33</f>
        <v>0</v>
      </c>
    </row>
    <row r="30" spans="1:5" s="405" customFormat="1" ht="15.75">
      <c r="A30" s="409" t="s">
        <v>526</v>
      </c>
      <c r="B30" s="111" t="s">
        <v>81</v>
      </c>
      <c r="C30" s="97"/>
      <c r="D30" s="97"/>
      <c r="E30" s="98"/>
    </row>
    <row r="31" spans="1:5" s="405" customFormat="1" ht="22.5">
      <c r="A31" s="409" t="s">
        <v>527</v>
      </c>
      <c r="B31" s="111" t="s">
        <v>82</v>
      </c>
      <c r="C31" s="97"/>
      <c r="D31" s="97"/>
      <c r="E31" s="98"/>
    </row>
    <row r="32" spans="1:5" s="405" customFormat="1" ht="15.75">
      <c r="A32" s="409" t="s">
        <v>528</v>
      </c>
      <c r="B32" s="111" t="s">
        <v>83</v>
      </c>
      <c r="C32" s="97"/>
      <c r="D32" s="97"/>
      <c r="E32" s="98"/>
    </row>
    <row r="33" spans="1:5" s="405" customFormat="1" ht="15.75">
      <c r="A33" s="409" t="s">
        <v>529</v>
      </c>
      <c r="B33" s="111" t="s">
        <v>84</v>
      </c>
      <c r="C33" s="97"/>
      <c r="D33" s="97"/>
      <c r="E33" s="98"/>
    </row>
    <row r="34" spans="1:5" s="405" customFormat="1" ht="15.75">
      <c r="A34" s="406" t="s">
        <v>530</v>
      </c>
      <c r="B34" s="111" t="s">
        <v>85</v>
      </c>
      <c r="C34" s="411">
        <f>+C35+C40+C45</f>
        <v>100</v>
      </c>
      <c r="D34" s="411">
        <f>+D35+D40+D45</f>
        <v>100</v>
      </c>
      <c r="E34" s="412">
        <f>+E35+E40+E45</f>
        <v>0</v>
      </c>
    </row>
    <row r="35" spans="1:5" s="405" customFormat="1" ht="15.75">
      <c r="A35" s="406" t="s">
        <v>531</v>
      </c>
      <c r="B35" s="111" t="s">
        <v>86</v>
      </c>
      <c r="C35" s="411">
        <f>+C36+C37+C38+C39</f>
        <v>100</v>
      </c>
      <c r="D35" s="411">
        <f>+D36+D37+D38+D39</f>
        <v>100</v>
      </c>
      <c r="E35" s="412">
        <f>+E36+E37+E38+E39</f>
        <v>0</v>
      </c>
    </row>
    <row r="36" spans="1:5" s="405" customFormat="1" ht="15.75">
      <c r="A36" s="409" t="s">
        <v>532</v>
      </c>
      <c r="B36" s="111" t="s">
        <v>137</v>
      </c>
      <c r="C36" s="97"/>
      <c r="D36" s="97"/>
      <c r="E36" s="98"/>
    </row>
    <row r="37" spans="1:5" s="405" customFormat="1" ht="15.75">
      <c r="A37" s="409" t="s">
        <v>533</v>
      </c>
      <c r="B37" s="111" t="s">
        <v>205</v>
      </c>
      <c r="C37" s="97"/>
      <c r="D37" s="97"/>
      <c r="E37" s="98"/>
    </row>
    <row r="38" spans="1:5" s="405" customFormat="1" ht="15.75">
      <c r="A38" s="409" t="s">
        <v>534</v>
      </c>
      <c r="B38" s="111" t="s">
        <v>218</v>
      </c>
      <c r="C38" s="97"/>
      <c r="D38" s="97"/>
      <c r="E38" s="98"/>
    </row>
    <row r="39" spans="1:5" s="405" customFormat="1" ht="15.75">
      <c r="A39" s="409" t="s">
        <v>535</v>
      </c>
      <c r="B39" s="111" t="s">
        <v>219</v>
      </c>
      <c r="C39" s="97">
        <v>100</v>
      </c>
      <c r="D39" s="97">
        <v>100</v>
      </c>
      <c r="E39" s="98"/>
    </row>
    <row r="40" spans="1:5" s="405" customFormat="1" ht="15.75">
      <c r="A40" s="406" t="s">
        <v>536</v>
      </c>
      <c r="B40" s="111" t="s">
        <v>236</v>
      </c>
      <c r="C40" s="411">
        <f>+C41+C42+C43+C44</f>
        <v>0</v>
      </c>
      <c r="D40" s="411">
        <f>+D41+D42+D43+D44</f>
        <v>0</v>
      </c>
      <c r="E40" s="412">
        <f>+E41+E42+E43+E44</f>
        <v>0</v>
      </c>
    </row>
    <row r="41" spans="1:5" s="405" customFormat="1" ht="15.75">
      <c r="A41" s="409" t="s">
        <v>537</v>
      </c>
      <c r="B41" s="111" t="s">
        <v>237</v>
      </c>
      <c r="C41" s="97"/>
      <c r="D41" s="97"/>
      <c r="E41" s="98"/>
    </row>
    <row r="42" spans="1:5" s="405" customFormat="1" ht="22.5">
      <c r="A42" s="409" t="s">
        <v>538</v>
      </c>
      <c r="B42" s="111" t="s">
        <v>238</v>
      </c>
      <c r="C42" s="97"/>
      <c r="D42" s="97"/>
      <c r="E42" s="98"/>
    </row>
    <row r="43" spans="1:5" s="405" customFormat="1" ht="15.75">
      <c r="A43" s="409" t="s">
        <v>539</v>
      </c>
      <c r="B43" s="111" t="s">
        <v>239</v>
      </c>
      <c r="C43" s="97"/>
      <c r="D43" s="97"/>
      <c r="E43" s="98"/>
    </row>
    <row r="44" spans="1:5" s="405" customFormat="1" ht="15.75">
      <c r="A44" s="409" t="s">
        <v>540</v>
      </c>
      <c r="B44" s="111" t="s">
        <v>240</v>
      </c>
      <c r="C44" s="97"/>
      <c r="D44" s="97"/>
      <c r="E44" s="98"/>
    </row>
    <row r="45" spans="1:5" s="405" customFormat="1" ht="15.75">
      <c r="A45" s="406" t="s">
        <v>541</v>
      </c>
      <c r="B45" s="111" t="s">
        <v>241</v>
      </c>
      <c r="C45" s="411">
        <f>+C46+C47+C48+C49</f>
        <v>0</v>
      </c>
      <c r="D45" s="411">
        <f>+D46+D47+D48+D49</f>
        <v>0</v>
      </c>
      <c r="E45" s="412">
        <f>+E46+E47+E48+E49</f>
        <v>0</v>
      </c>
    </row>
    <row r="46" spans="1:5" s="405" customFormat="1" ht="15.75">
      <c r="A46" s="409" t="s">
        <v>542</v>
      </c>
      <c r="B46" s="111" t="s">
        <v>242</v>
      </c>
      <c r="C46" s="97"/>
      <c r="D46" s="97"/>
      <c r="E46" s="98"/>
    </row>
    <row r="47" spans="1:5" s="405" customFormat="1" ht="22.5">
      <c r="A47" s="409" t="s">
        <v>543</v>
      </c>
      <c r="B47" s="111" t="s">
        <v>243</v>
      </c>
      <c r="C47" s="97"/>
      <c r="D47" s="97"/>
      <c r="E47" s="98"/>
    </row>
    <row r="48" spans="1:5" s="405" customFormat="1" ht="15.75">
      <c r="A48" s="409" t="s">
        <v>544</v>
      </c>
      <c r="B48" s="111" t="s">
        <v>244</v>
      </c>
      <c r="C48" s="97"/>
      <c r="D48" s="97"/>
      <c r="E48" s="98"/>
    </row>
    <row r="49" spans="1:5" s="405" customFormat="1" ht="15.75">
      <c r="A49" s="409" t="s">
        <v>545</v>
      </c>
      <c r="B49" s="111" t="s">
        <v>245</v>
      </c>
      <c r="C49" s="97"/>
      <c r="D49" s="97"/>
      <c r="E49" s="98"/>
    </row>
    <row r="50" spans="1:5" s="405" customFormat="1" ht="15.75">
      <c r="A50" s="406" t="s">
        <v>546</v>
      </c>
      <c r="B50" s="111" t="s">
        <v>246</v>
      </c>
      <c r="C50" s="97">
        <v>36618</v>
      </c>
      <c r="D50" s="97">
        <v>18755</v>
      </c>
      <c r="E50" s="98"/>
    </row>
    <row r="51" spans="1:5" s="405" customFormat="1" ht="21">
      <c r="A51" s="406" t="s">
        <v>547</v>
      </c>
      <c r="B51" s="111" t="s">
        <v>247</v>
      </c>
      <c r="C51" s="411">
        <f>+C7+C8+C34+C50</f>
        <v>262291</v>
      </c>
      <c r="D51" s="411">
        <f>+D7+D8+D34+D50</f>
        <v>183102</v>
      </c>
      <c r="E51" s="412">
        <f>+E7+E8+E34+E50</f>
        <v>0</v>
      </c>
    </row>
    <row r="52" spans="1:5" s="405" customFormat="1" ht="15.75">
      <c r="A52" s="406" t="s">
        <v>548</v>
      </c>
      <c r="B52" s="111" t="s">
        <v>248</v>
      </c>
      <c r="C52" s="97">
        <v>2237</v>
      </c>
      <c r="D52" s="97">
        <v>1953</v>
      </c>
      <c r="E52" s="98"/>
    </row>
    <row r="53" spans="1:5" s="405" customFormat="1" ht="15.75">
      <c r="A53" s="406" t="s">
        <v>549</v>
      </c>
      <c r="B53" s="111" t="s">
        <v>249</v>
      </c>
      <c r="C53" s="97"/>
      <c r="D53" s="97"/>
      <c r="E53" s="98"/>
    </row>
    <row r="54" spans="1:5" s="405" customFormat="1" ht="15.75">
      <c r="A54" s="406" t="s">
        <v>550</v>
      </c>
      <c r="B54" s="111" t="s">
        <v>250</v>
      </c>
      <c r="C54" s="411">
        <f>+C52+C53</f>
        <v>2237</v>
      </c>
      <c r="D54" s="411">
        <f>+D52+D53</f>
        <v>1953</v>
      </c>
      <c r="E54" s="412">
        <f>+E52+E53</f>
        <v>0</v>
      </c>
    </row>
    <row r="55" spans="1:5" s="405" customFormat="1" ht="15.75">
      <c r="A55" s="406" t="s">
        <v>551</v>
      </c>
      <c r="B55" s="111" t="s">
        <v>251</v>
      </c>
      <c r="C55" s="97"/>
      <c r="D55" s="97"/>
      <c r="E55" s="98"/>
    </row>
    <row r="56" spans="1:5" s="405" customFormat="1" ht="15.75">
      <c r="A56" s="406" t="s">
        <v>552</v>
      </c>
      <c r="B56" s="111" t="s">
        <v>252</v>
      </c>
      <c r="C56" s="97">
        <v>171</v>
      </c>
      <c r="D56" s="97">
        <v>171</v>
      </c>
      <c r="E56" s="98"/>
    </row>
    <row r="57" spans="1:5" s="405" customFormat="1" ht="15.75">
      <c r="A57" s="406" t="s">
        <v>553</v>
      </c>
      <c r="B57" s="111" t="s">
        <v>253</v>
      </c>
      <c r="C57" s="97">
        <v>17742</v>
      </c>
      <c r="D57" s="97">
        <v>17742</v>
      </c>
      <c r="E57" s="98"/>
    </row>
    <row r="58" spans="1:5" s="405" customFormat="1" ht="15.75">
      <c r="A58" s="406" t="s">
        <v>554</v>
      </c>
      <c r="B58" s="111" t="s">
        <v>254</v>
      </c>
      <c r="C58" s="97"/>
      <c r="D58" s="97"/>
      <c r="E58" s="98"/>
    </row>
    <row r="59" spans="1:5" s="405" customFormat="1" ht="15.75">
      <c r="A59" s="406" t="s">
        <v>555</v>
      </c>
      <c r="B59" s="111" t="s">
        <v>255</v>
      </c>
      <c r="C59" s="411">
        <f>+C55+C56+C57+C58</f>
        <v>17913</v>
      </c>
      <c r="D59" s="411">
        <f>+D55+D56+D57+D58</f>
        <v>17913</v>
      </c>
      <c r="E59" s="412">
        <f>+E55+E56+E57+E58</f>
        <v>0</v>
      </c>
    </row>
    <row r="60" spans="1:5" s="405" customFormat="1" ht="15.75">
      <c r="A60" s="406" t="s">
        <v>556</v>
      </c>
      <c r="B60" s="111" t="s">
        <v>256</v>
      </c>
      <c r="C60" s="97">
        <v>12730</v>
      </c>
      <c r="D60" s="97">
        <v>523</v>
      </c>
      <c r="E60" s="98"/>
    </row>
    <row r="61" spans="1:5" s="405" customFormat="1" ht="15.75">
      <c r="A61" s="406" t="s">
        <v>557</v>
      </c>
      <c r="B61" s="111" t="s">
        <v>257</v>
      </c>
      <c r="C61" s="97">
        <v>11684</v>
      </c>
      <c r="D61" s="97">
        <v>11684</v>
      </c>
      <c r="E61" s="98"/>
    </row>
    <row r="62" spans="1:5" s="405" customFormat="1" ht="15.75">
      <c r="A62" s="406" t="s">
        <v>558</v>
      </c>
      <c r="B62" s="111" t="s">
        <v>258</v>
      </c>
      <c r="C62" s="97">
        <v>121</v>
      </c>
      <c r="D62" s="97">
        <v>121</v>
      </c>
      <c r="E62" s="98"/>
    </row>
    <row r="63" spans="1:5" s="405" customFormat="1" ht="15.75">
      <c r="A63" s="406" t="s">
        <v>559</v>
      </c>
      <c r="B63" s="111" t="s">
        <v>259</v>
      </c>
      <c r="C63" s="411">
        <f>+C60+C61+C62</f>
        <v>24535</v>
      </c>
      <c r="D63" s="411">
        <f>+D60+D61+D62</f>
        <v>12328</v>
      </c>
      <c r="E63" s="412">
        <f>+E60+E61+E62</f>
        <v>0</v>
      </c>
    </row>
    <row r="64" spans="1:5" s="405" customFormat="1" ht="15.75">
      <c r="A64" s="406" t="s">
        <v>560</v>
      </c>
      <c r="B64" s="111" t="s">
        <v>260</v>
      </c>
      <c r="C64" s="97">
        <v>1600</v>
      </c>
      <c r="D64" s="97">
        <v>1600</v>
      </c>
      <c r="E64" s="98"/>
    </row>
    <row r="65" spans="1:5" s="405" customFormat="1" ht="21">
      <c r="A65" s="406" t="s">
        <v>561</v>
      </c>
      <c r="B65" s="111" t="s">
        <v>261</v>
      </c>
      <c r="C65" s="97"/>
      <c r="D65" s="97"/>
      <c r="E65" s="98"/>
    </row>
    <row r="66" spans="1:5" s="405" customFormat="1" ht="15.75">
      <c r="A66" s="406" t="s">
        <v>562</v>
      </c>
      <c r="B66" s="111" t="s">
        <v>262</v>
      </c>
      <c r="C66" s="411">
        <f>+C64+C65</f>
        <v>1600</v>
      </c>
      <c r="D66" s="411">
        <f>+D64+D65</f>
        <v>1600</v>
      </c>
      <c r="E66" s="412">
        <f>+E64+E65</f>
        <v>0</v>
      </c>
    </row>
    <row r="67" spans="1:5" s="405" customFormat="1" ht="15.75">
      <c r="A67" s="406" t="s">
        <v>563</v>
      </c>
      <c r="B67" s="111" t="s">
        <v>263</v>
      </c>
      <c r="C67" s="97">
        <v>1118</v>
      </c>
      <c r="D67" s="97">
        <v>1118</v>
      </c>
      <c r="E67" s="98"/>
    </row>
    <row r="68" spans="1:5" s="405" customFormat="1" ht="16.5" thickBot="1">
      <c r="A68" s="413" t="s">
        <v>564</v>
      </c>
      <c r="B68" s="115" t="s">
        <v>264</v>
      </c>
      <c r="C68" s="414">
        <f>+C51+C54+C59+C63+C66+C67</f>
        <v>309694</v>
      </c>
      <c r="D68" s="414">
        <f>+D51+D54+D59+D63+D66+D67</f>
        <v>218014</v>
      </c>
      <c r="E68" s="415">
        <f>+E51+E54+E59+E63+E66+E67</f>
        <v>0</v>
      </c>
    </row>
    <row r="69" spans="1:5" ht="15.75">
      <c r="A69" s="416"/>
      <c r="C69" s="417"/>
      <c r="D69" s="417"/>
      <c r="E69" s="418"/>
    </row>
    <row r="70" spans="1:5" ht="15.75">
      <c r="A70" s="416"/>
      <c r="C70" s="417"/>
      <c r="D70" s="417"/>
      <c r="E70" s="418"/>
    </row>
    <row r="71" spans="1:5" ht="15.75">
      <c r="A71" s="419"/>
      <c r="C71" s="417"/>
      <c r="D71" s="417"/>
      <c r="E71" s="418"/>
    </row>
    <row r="72" spans="1:5" ht="15.75">
      <c r="A72" s="619"/>
      <c r="B72" s="619"/>
      <c r="C72" s="619"/>
      <c r="D72" s="619"/>
      <c r="E72" s="619"/>
    </row>
    <row r="73" spans="1:5" ht="15.75">
      <c r="A73" s="619"/>
      <c r="B73" s="619"/>
      <c r="C73" s="619"/>
      <c r="D73" s="619"/>
      <c r="E73" s="619"/>
    </row>
  </sheetData>
  <sheetProtection/>
  <mergeCells count="10">
    <mergeCell ref="A72:E72"/>
    <mergeCell ref="A73:E73"/>
    <mergeCell ref="A1:E1"/>
    <mergeCell ref="C2:E2"/>
    <mergeCell ref="A3:A5"/>
    <mergeCell ref="B3:B5"/>
    <mergeCell ref="C3:C4"/>
    <mergeCell ref="D3:D4"/>
    <mergeCell ref="E3:E4"/>
    <mergeCell ref="C5:E5"/>
  </mergeCells>
  <printOptions horizontalCentered="1"/>
  <pageMargins left="0.7874015748031497" right="0.8234375" top="1.0890625" bottom="0.984251968503937" header="0.7874015748031497" footer="0.7874015748031497"/>
  <pageSetup horizontalDpi="300" verticalDpi="300" orientation="portrait" paperSize="9" scale="85" r:id="rId1"/>
  <headerFooter alignWithMargins="0">
    <oddHeader>&amp;R&amp;"Times New Roman,Félkövér dőlt"7. melléklet  a 6/2015. (V.11.) önkormányzati rendelethez</oddHeader>
    <oddFooter>&amp;C&amp;P</oddFooter>
  </headerFooter>
  <rowBreaks count="1" manualBreakCount="1">
    <brk id="33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E26"/>
  <sheetViews>
    <sheetView view="pageBreakPreview" zoomScale="60" workbookViewId="0" topLeftCell="A1">
      <selection activeCell="A2" sqref="A2:C2"/>
    </sheetView>
  </sheetViews>
  <sheetFormatPr defaultColWidth="9.00390625" defaultRowHeight="12.75"/>
  <cols>
    <col min="1" max="1" width="71.125" style="103" customWidth="1"/>
    <col min="2" max="2" width="6.125" style="118" customWidth="1"/>
    <col min="3" max="3" width="18.00390625" style="421" customWidth="1"/>
    <col min="4" max="16384" width="9.375" style="421" customWidth="1"/>
  </cols>
  <sheetData>
    <row r="1" spans="1:3" ht="32.25" customHeight="1">
      <c r="A1" s="636" t="s">
        <v>265</v>
      </c>
      <c r="B1" s="636"/>
      <c r="C1" s="636"/>
    </row>
    <row r="2" spans="1:3" ht="15.75">
      <c r="A2" s="637" t="s">
        <v>737</v>
      </c>
      <c r="B2" s="637"/>
      <c r="C2" s="637"/>
    </row>
    <row r="4" spans="2:3" ht="13.5" thickBot="1">
      <c r="B4" s="638" t="s">
        <v>220</v>
      </c>
      <c r="C4" s="638"/>
    </row>
    <row r="5" spans="1:3" s="104" customFormat="1" ht="31.5" customHeight="1">
      <c r="A5" s="639" t="s">
        <v>266</v>
      </c>
      <c r="B5" s="641" t="s">
        <v>222</v>
      </c>
      <c r="C5" s="643" t="s">
        <v>267</v>
      </c>
    </row>
    <row r="6" spans="1:3" s="104" customFormat="1" ht="12.75">
      <c r="A6" s="640"/>
      <c r="B6" s="642"/>
      <c r="C6" s="644"/>
    </row>
    <row r="7" spans="1:3" s="108" customFormat="1" ht="13.5" thickBot="1">
      <c r="A7" s="105" t="s">
        <v>392</v>
      </c>
      <c r="B7" s="106" t="s">
        <v>393</v>
      </c>
      <c r="C7" s="107" t="s">
        <v>394</v>
      </c>
    </row>
    <row r="8" spans="1:3" ht="15.75" customHeight="1">
      <c r="A8" s="406" t="s">
        <v>566</v>
      </c>
      <c r="B8" s="109" t="s">
        <v>227</v>
      </c>
      <c r="C8" s="110">
        <v>243491</v>
      </c>
    </row>
    <row r="9" spans="1:3" ht="15.75" customHeight="1">
      <c r="A9" s="406" t="s">
        <v>567</v>
      </c>
      <c r="B9" s="111" t="s">
        <v>228</v>
      </c>
      <c r="C9" s="110">
        <v>663</v>
      </c>
    </row>
    <row r="10" spans="1:3" ht="15.75" customHeight="1">
      <c r="A10" s="406" t="s">
        <v>568</v>
      </c>
      <c r="B10" s="111" t="s">
        <v>229</v>
      </c>
      <c r="C10" s="110">
        <v>35178</v>
      </c>
    </row>
    <row r="11" spans="1:3" ht="15.75" customHeight="1">
      <c r="A11" s="406" t="s">
        <v>569</v>
      </c>
      <c r="B11" s="111" t="s">
        <v>230</v>
      </c>
      <c r="C11" s="112">
        <v>-66244</v>
      </c>
    </row>
    <row r="12" spans="1:3" ht="15.75" customHeight="1">
      <c r="A12" s="406" t="s">
        <v>570</v>
      </c>
      <c r="B12" s="111" t="s">
        <v>231</v>
      </c>
      <c r="C12" s="112"/>
    </row>
    <row r="13" spans="1:3" ht="15.75" customHeight="1">
      <c r="A13" s="406" t="s">
        <v>571</v>
      </c>
      <c r="B13" s="111" t="s">
        <v>232</v>
      </c>
      <c r="C13" s="112">
        <v>-861</v>
      </c>
    </row>
    <row r="14" spans="1:3" ht="15.75" customHeight="1">
      <c r="A14" s="406" t="s">
        <v>572</v>
      </c>
      <c r="B14" s="111" t="s">
        <v>233</v>
      </c>
      <c r="C14" s="113">
        <f>+C8+C9+C10+C11+C12+C13</f>
        <v>212227</v>
      </c>
    </row>
    <row r="15" spans="1:3" ht="15.75" customHeight="1">
      <c r="A15" s="406" t="s">
        <v>619</v>
      </c>
      <c r="B15" s="111" t="s">
        <v>234</v>
      </c>
      <c r="C15" s="422">
        <v>204</v>
      </c>
    </row>
    <row r="16" spans="1:3" ht="15.75" customHeight="1">
      <c r="A16" s="406" t="s">
        <v>573</v>
      </c>
      <c r="B16" s="111" t="s">
        <v>235</v>
      </c>
      <c r="C16" s="112">
        <v>237</v>
      </c>
    </row>
    <row r="17" spans="1:3" ht="15.75" customHeight="1">
      <c r="A17" s="406" t="s">
        <v>574</v>
      </c>
      <c r="B17" s="111" t="s">
        <v>67</v>
      </c>
      <c r="C17" s="112">
        <v>570</v>
      </c>
    </row>
    <row r="18" spans="1:3" ht="15.75" customHeight="1">
      <c r="A18" s="406" t="s">
        <v>575</v>
      </c>
      <c r="B18" s="111" t="s">
        <v>68</v>
      </c>
      <c r="C18" s="113">
        <f>+C15+C16+C17</f>
        <v>1011</v>
      </c>
    </row>
    <row r="19" spans="1:3" s="423" customFormat="1" ht="15.75" customHeight="1">
      <c r="A19" s="406" t="s">
        <v>576</v>
      </c>
      <c r="B19" s="111" t="s">
        <v>69</v>
      </c>
      <c r="C19" s="112"/>
    </row>
    <row r="20" spans="1:3" ht="15.75" customHeight="1">
      <c r="A20" s="406" t="s">
        <v>577</v>
      </c>
      <c r="B20" s="111" t="s">
        <v>70</v>
      </c>
      <c r="C20" s="112">
        <v>4776</v>
      </c>
    </row>
    <row r="21" spans="1:3" ht="15.75" customHeight="1" thickBot="1">
      <c r="A21" s="114" t="s">
        <v>578</v>
      </c>
      <c r="B21" s="115" t="s">
        <v>71</v>
      </c>
      <c r="C21" s="116">
        <f>+C14+C18+C19+C20</f>
        <v>218014</v>
      </c>
    </row>
    <row r="22" spans="1:5" ht="15.75">
      <c r="A22" s="416"/>
      <c r="B22" s="419"/>
      <c r="C22" s="417"/>
      <c r="D22" s="417"/>
      <c r="E22" s="417"/>
    </row>
    <row r="23" spans="1:5" ht="15.75">
      <c r="A23" s="416"/>
      <c r="B23" s="419"/>
      <c r="C23" s="417"/>
      <c r="D23" s="417"/>
      <c r="E23" s="417"/>
    </row>
    <row r="24" spans="1:5" ht="15.75">
      <c r="A24" s="419"/>
      <c r="B24" s="419"/>
      <c r="C24" s="417"/>
      <c r="D24" s="417"/>
      <c r="E24" s="417"/>
    </row>
    <row r="25" spans="1:5" ht="15.75">
      <c r="A25" s="635"/>
      <c r="B25" s="635"/>
      <c r="C25" s="635"/>
      <c r="D25" s="424"/>
      <c r="E25" s="424"/>
    </row>
    <row r="26" spans="1:5" ht="15.75">
      <c r="A26" s="635"/>
      <c r="B26" s="635"/>
      <c r="C26" s="635"/>
      <c r="D26" s="424"/>
      <c r="E26" s="424"/>
    </row>
  </sheetData>
  <sheetProtection/>
  <mergeCells count="8">
    <mergeCell ref="A25:C25"/>
    <mergeCell ref="A26:C26"/>
    <mergeCell ref="A1:C1"/>
    <mergeCell ref="A2:C2"/>
    <mergeCell ref="B4:C4"/>
    <mergeCell ref="A5:A6"/>
    <mergeCell ref="B5:B6"/>
    <mergeCell ref="C5:C6"/>
  </mergeCells>
  <printOptions horizontalCentered="1"/>
  <pageMargins left="0.7874015748031497" right="0.7874015748031497" top="1.246875" bottom="0.984251968503937" header="0.7874015748031497" footer="0.7874015748031497"/>
  <pageSetup horizontalDpi="600" verticalDpi="600" orientation="portrait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F44"/>
  <sheetViews>
    <sheetView view="pageBreakPreview" zoomScale="60" workbookViewId="0" topLeftCell="A1">
      <selection activeCell="A1" sqref="A1:D1"/>
    </sheetView>
  </sheetViews>
  <sheetFormatPr defaultColWidth="12.00390625" defaultRowHeight="12.75"/>
  <cols>
    <col min="1" max="1" width="58.875" style="96" customWidth="1"/>
    <col min="2" max="2" width="6.875" style="96" customWidth="1"/>
    <col min="3" max="3" width="17.125" style="96" customWidth="1"/>
    <col min="4" max="4" width="19.125" style="96" customWidth="1"/>
    <col min="5" max="16384" width="12.00390625" style="96" customWidth="1"/>
  </cols>
  <sheetData>
    <row r="1" spans="1:4" ht="48" customHeight="1">
      <c r="A1" s="645" t="str">
        <f>+CONCATENATE("VAGYONKIMUTATÁS",CHAR(10),"az érték nélkül nyilvántartott eszközökről",CHAR(10),LEFT('[1]ÖSSZEFÜGGÉSEK'!A4,4),".")</f>
        <v>VAGYONKIMUTATÁS
az érték nélkül nyilvántartott eszközökről
2014.</v>
      </c>
      <c r="B1" s="646"/>
      <c r="C1" s="646"/>
      <c r="D1" s="646"/>
    </row>
    <row r="2" ht="16.5" thickBot="1"/>
    <row r="3" spans="1:4" ht="43.5" customHeight="1" thickBot="1">
      <c r="A3" s="427" t="s">
        <v>99</v>
      </c>
      <c r="B3" s="168" t="s">
        <v>222</v>
      </c>
      <c r="C3" s="428" t="s">
        <v>268</v>
      </c>
      <c r="D3" s="429" t="s">
        <v>269</v>
      </c>
    </row>
    <row r="4" spans="1:4" ht="16.5" thickBot="1">
      <c r="A4" s="119" t="s">
        <v>392</v>
      </c>
      <c r="B4" s="120" t="s">
        <v>393</v>
      </c>
      <c r="C4" s="120" t="s">
        <v>394</v>
      </c>
      <c r="D4" s="121" t="s">
        <v>395</v>
      </c>
    </row>
    <row r="5" spans="1:4" ht="15.75" customHeight="1">
      <c r="A5" s="130" t="s">
        <v>587</v>
      </c>
      <c r="B5" s="123" t="s">
        <v>58</v>
      </c>
      <c r="C5" s="124">
        <v>23</v>
      </c>
      <c r="D5" s="125"/>
    </row>
    <row r="6" spans="1:4" ht="15.75" customHeight="1">
      <c r="A6" s="130" t="s">
        <v>588</v>
      </c>
      <c r="B6" s="127" t="s">
        <v>59</v>
      </c>
      <c r="C6" s="128">
        <v>4</v>
      </c>
      <c r="D6" s="129"/>
    </row>
    <row r="7" spans="1:4" ht="15.75" customHeight="1">
      <c r="A7" s="130" t="s">
        <v>589</v>
      </c>
      <c r="B7" s="127" t="s">
        <v>60</v>
      </c>
      <c r="C7" s="128">
        <v>6</v>
      </c>
      <c r="D7" s="129"/>
    </row>
    <row r="8" spans="1:4" ht="15.75" customHeight="1" thickBot="1">
      <c r="A8" s="131" t="s">
        <v>590</v>
      </c>
      <c r="B8" s="132" t="s">
        <v>61</v>
      </c>
      <c r="C8" s="133"/>
      <c r="D8" s="134"/>
    </row>
    <row r="9" spans="1:4" ht="15.75" customHeight="1" thickBot="1">
      <c r="A9" s="431" t="s">
        <v>591</v>
      </c>
      <c r="B9" s="432" t="s">
        <v>62</v>
      </c>
      <c r="C9" s="433">
        <v>33</v>
      </c>
      <c r="D9" s="434">
        <f>+D10+D11+D12+D13</f>
        <v>0</v>
      </c>
    </row>
    <row r="10" spans="1:4" ht="15.75" customHeight="1">
      <c r="A10" s="430" t="s">
        <v>592</v>
      </c>
      <c r="B10" s="123" t="s">
        <v>63</v>
      </c>
      <c r="C10" s="124"/>
      <c r="D10" s="125"/>
    </row>
    <row r="11" spans="1:4" ht="15.75" customHeight="1">
      <c r="A11" s="130" t="s">
        <v>593</v>
      </c>
      <c r="B11" s="127" t="s">
        <v>64</v>
      </c>
      <c r="C11" s="128"/>
      <c r="D11" s="129"/>
    </row>
    <row r="12" spans="1:4" ht="15.75" customHeight="1">
      <c r="A12" s="130" t="s">
        <v>594</v>
      </c>
      <c r="B12" s="127" t="s">
        <v>65</v>
      </c>
      <c r="C12" s="128"/>
      <c r="D12" s="129"/>
    </row>
    <row r="13" spans="1:4" ht="15.75" customHeight="1" thickBot="1">
      <c r="A13" s="131" t="s">
        <v>595</v>
      </c>
      <c r="B13" s="132" t="s">
        <v>66</v>
      </c>
      <c r="C13" s="133"/>
      <c r="D13" s="134"/>
    </row>
    <row r="14" spans="1:4" ht="15.75" customHeight="1" thickBot="1">
      <c r="A14" s="431" t="s">
        <v>596</v>
      </c>
      <c r="B14" s="432" t="s">
        <v>67</v>
      </c>
      <c r="C14" s="433"/>
      <c r="D14" s="434">
        <f>+D15+D16+D17</f>
        <v>0</v>
      </c>
    </row>
    <row r="15" spans="1:4" ht="15.75" customHeight="1">
      <c r="A15" s="430" t="s">
        <v>597</v>
      </c>
      <c r="B15" s="123" t="s">
        <v>68</v>
      </c>
      <c r="C15" s="124"/>
      <c r="D15" s="125"/>
    </row>
    <row r="16" spans="1:4" ht="15.75" customHeight="1">
      <c r="A16" s="130" t="s">
        <v>598</v>
      </c>
      <c r="B16" s="127" t="s">
        <v>69</v>
      </c>
      <c r="C16" s="128"/>
      <c r="D16" s="129"/>
    </row>
    <row r="17" spans="1:4" ht="15.75" customHeight="1" thickBot="1">
      <c r="A17" s="131" t="s">
        <v>599</v>
      </c>
      <c r="B17" s="132" t="s">
        <v>70</v>
      </c>
      <c r="C17" s="133"/>
      <c r="D17" s="134"/>
    </row>
    <row r="18" spans="1:4" ht="15.75" customHeight="1" thickBot="1">
      <c r="A18" s="431" t="s">
        <v>605</v>
      </c>
      <c r="B18" s="432" t="s">
        <v>71</v>
      </c>
      <c r="C18" s="433"/>
      <c r="D18" s="434">
        <f>+D19+D20+D21</f>
        <v>0</v>
      </c>
    </row>
    <row r="19" spans="1:4" ht="15.75" customHeight="1">
      <c r="A19" s="430" t="s">
        <v>600</v>
      </c>
      <c r="B19" s="123" t="s">
        <v>72</v>
      </c>
      <c r="C19" s="124"/>
      <c r="D19" s="125"/>
    </row>
    <row r="20" spans="1:4" ht="15.75" customHeight="1">
      <c r="A20" s="130" t="s">
        <v>601</v>
      </c>
      <c r="B20" s="127" t="s">
        <v>73</v>
      </c>
      <c r="C20" s="128"/>
      <c r="D20" s="129"/>
    </row>
    <row r="21" spans="1:4" ht="15.75" customHeight="1">
      <c r="A21" s="130" t="s">
        <v>602</v>
      </c>
      <c r="B21" s="127" t="s">
        <v>74</v>
      </c>
      <c r="C21" s="128"/>
      <c r="D21" s="129"/>
    </row>
    <row r="22" spans="1:4" ht="15.75" customHeight="1">
      <c r="A22" s="130" t="s">
        <v>603</v>
      </c>
      <c r="B22" s="127" t="s">
        <v>75</v>
      </c>
      <c r="C22" s="128"/>
      <c r="D22" s="129"/>
    </row>
    <row r="23" spans="1:4" ht="15.75" customHeight="1">
      <c r="A23" s="130"/>
      <c r="B23" s="127" t="s">
        <v>76</v>
      </c>
      <c r="C23" s="128"/>
      <c r="D23" s="129"/>
    </row>
    <row r="24" spans="1:4" ht="15.75" customHeight="1">
      <c r="A24" s="130"/>
      <c r="B24" s="127" t="s">
        <v>77</v>
      </c>
      <c r="C24" s="128"/>
      <c r="D24" s="129"/>
    </row>
    <row r="25" spans="1:4" ht="15.75" customHeight="1">
      <c r="A25" s="130"/>
      <c r="B25" s="127" t="s">
        <v>78</v>
      </c>
      <c r="C25" s="128"/>
      <c r="D25" s="129"/>
    </row>
    <row r="26" spans="1:4" ht="15.75" customHeight="1">
      <c r="A26" s="130"/>
      <c r="B26" s="127" t="s">
        <v>79</v>
      </c>
      <c r="C26" s="128"/>
      <c r="D26" s="129"/>
    </row>
    <row r="27" spans="1:4" ht="15.75" customHeight="1">
      <c r="A27" s="130"/>
      <c r="B27" s="127" t="s">
        <v>80</v>
      </c>
      <c r="C27" s="128"/>
      <c r="D27" s="129"/>
    </row>
    <row r="28" spans="1:4" ht="15.75" customHeight="1">
      <c r="A28" s="130"/>
      <c r="B28" s="127" t="s">
        <v>81</v>
      </c>
      <c r="C28" s="128"/>
      <c r="D28" s="129"/>
    </row>
    <row r="29" spans="1:4" ht="15.75" customHeight="1">
      <c r="A29" s="130"/>
      <c r="B29" s="127" t="s">
        <v>82</v>
      </c>
      <c r="C29" s="128"/>
      <c r="D29" s="129"/>
    </row>
    <row r="30" spans="1:4" ht="15.75" customHeight="1">
      <c r="A30" s="130"/>
      <c r="B30" s="127" t="s">
        <v>83</v>
      </c>
      <c r="C30" s="128"/>
      <c r="D30" s="129"/>
    </row>
    <row r="31" spans="1:4" ht="15.75" customHeight="1">
      <c r="A31" s="130"/>
      <c r="B31" s="127" t="s">
        <v>84</v>
      </c>
      <c r="C31" s="128"/>
      <c r="D31" s="129"/>
    </row>
    <row r="32" spans="1:4" ht="15.75" customHeight="1">
      <c r="A32" s="130"/>
      <c r="B32" s="127" t="s">
        <v>85</v>
      </c>
      <c r="C32" s="128"/>
      <c r="D32" s="129"/>
    </row>
    <row r="33" spans="1:4" ht="15.75" customHeight="1">
      <c r="A33" s="130"/>
      <c r="B33" s="127" t="s">
        <v>86</v>
      </c>
      <c r="C33" s="128"/>
      <c r="D33" s="129"/>
    </row>
    <row r="34" spans="1:4" ht="15.75" customHeight="1">
      <c r="A34" s="130"/>
      <c r="B34" s="127" t="s">
        <v>137</v>
      </c>
      <c r="C34" s="128"/>
      <c r="D34" s="129"/>
    </row>
    <row r="35" spans="1:4" ht="15.75" customHeight="1">
      <c r="A35" s="130"/>
      <c r="B35" s="127" t="s">
        <v>205</v>
      </c>
      <c r="C35" s="128"/>
      <c r="D35" s="129"/>
    </row>
    <row r="36" spans="1:4" ht="15.75" customHeight="1">
      <c r="A36" s="130"/>
      <c r="B36" s="127" t="s">
        <v>218</v>
      </c>
      <c r="C36" s="128"/>
      <c r="D36" s="129"/>
    </row>
    <row r="37" spans="1:4" ht="15.75" customHeight="1" thickBot="1">
      <c r="A37" s="131"/>
      <c r="B37" s="132" t="s">
        <v>219</v>
      </c>
      <c r="C37" s="133"/>
      <c r="D37" s="134"/>
    </row>
    <row r="38" spans="1:6" ht="15.75" customHeight="1" thickBot="1">
      <c r="A38" s="647" t="s">
        <v>604</v>
      </c>
      <c r="B38" s="648"/>
      <c r="C38" s="135"/>
      <c r="D38" s="434">
        <f>+D5+D6+D7+D8+D9+D14+D18+D22+D23+D24+D25+D26+D27+D28+D29+D30+D31+D32+D33+D34+D35+D36+D37</f>
        <v>0</v>
      </c>
      <c r="F38" s="136"/>
    </row>
    <row r="39" ht="15.75">
      <c r="A39" s="435" t="s">
        <v>606</v>
      </c>
    </row>
    <row r="40" spans="1:4" ht="15.75">
      <c r="A40" s="100"/>
      <c r="B40" s="101"/>
      <c r="C40" s="649"/>
      <c r="D40" s="649"/>
    </row>
    <row r="41" spans="1:4" ht="15.75">
      <c r="A41" s="100"/>
      <c r="B41" s="101"/>
      <c r="C41" s="102"/>
      <c r="D41" s="102"/>
    </row>
    <row r="42" spans="1:4" ht="15.75">
      <c r="A42" s="101"/>
      <c r="B42" s="101"/>
      <c r="C42" s="649"/>
      <c r="D42" s="649"/>
    </row>
    <row r="43" spans="1:2" ht="15.75">
      <c r="A43" s="117"/>
      <c r="B43" s="117"/>
    </row>
    <row r="44" spans="1:3" ht="15.75">
      <c r="A44" s="117"/>
      <c r="B44" s="117"/>
      <c r="C44" s="117"/>
    </row>
  </sheetData>
  <sheetProtection/>
  <mergeCells count="4">
    <mergeCell ref="A1:D1"/>
    <mergeCell ref="A38:B38"/>
    <mergeCell ref="C40:D40"/>
    <mergeCell ref="C42:D42"/>
  </mergeCells>
  <printOptions horizontalCentered="1"/>
  <pageMargins left="0.7874015748031497" right="0.7874015748031497" top="1.1479166666666667" bottom="0.984251968503937" header="0.7874015748031497" footer="0.7874015748031497"/>
  <pageSetup horizontalDpi="600" verticalDpi="600" orientation="portrait" paperSize="9" scale="93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D15"/>
  <sheetViews>
    <sheetView workbookViewId="0" topLeftCell="A1">
      <selection activeCell="A1" sqref="A1:D1"/>
    </sheetView>
  </sheetViews>
  <sheetFormatPr defaultColWidth="12.00390625" defaultRowHeight="12.75"/>
  <cols>
    <col min="1" max="1" width="56.125" style="96" customWidth="1"/>
    <col min="2" max="2" width="6.875" style="96" customWidth="1"/>
    <col min="3" max="3" width="17.125" style="96" customWidth="1"/>
    <col min="4" max="4" width="19.125" style="96" customWidth="1"/>
    <col min="5" max="16384" width="12.00390625" style="96" customWidth="1"/>
  </cols>
  <sheetData>
    <row r="1" spans="1:4" ht="48.75" customHeight="1">
      <c r="A1" s="650" t="str">
        <f>+CONCATENATE("VAGYONKIMUTATÁS",CHAR(10),"a függő követelésekről éa kötelezettségekről, a biztos (jövőbeni) követelésekről",CHAR(10),LEFT('[1]ÖSSZEFÜGGÉSEK'!A4,4),".")</f>
        <v>VAGYONKIMUTATÁS
a függő követelésekről éa kötelezettségekről, a biztos (jövőbeni) követelésekről
2014.</v>
      </c>
      <c r="B1" s="651"/>
      <c r="C1" s="651"/>
      <c r="D1" s="651"/>
    </row>
    <row r="2" ht="16.5" thickBot="1"/>
    <row r="3" spans="1:4" ht="64.5" thickBot="1">
      <c r="A3" s="436" t="s">
        <v>99</v>
      </c>
      <c r="B3" s="168" t="s">
        <v>222</v>
      </c>
      <c r="C3" s="437" t="s">
        <v>607</v>
      </c>
      <c r="D3" s="438" t="s">
        <v>269</v>
      </c>
    </row>
    <row r="4" spans="1:4" ht="16.5" thickBot="1">
      <c r="A4" s="137" t="s">
        <v>392</v>
      </c>
      <c r="B4" s="138" t="s">
        <v>393</v>
      </c>
      <c r="C4" s="138" t="s">
        <v>394</v>
      </c>
      <c r="D4" s="139" t="s">
        <v>395</v>
      </c>
    </row>
    <row r="5" spans="1:4" ht="15.75" customHeight="1">
      <c r="A5" s="126" t="s">
        <v>608</v>
      </c>
      <c r="B5" s="123" t="s">
        <v>58</v>
      </c>
      <c r="C5" s="124"/>
      <c r="D5" s="125"/>
    </row>
    <row r="6" spans="1:4" ht="15.75" customHeight="1">
      <c r="A6" s="126" t="s">
        <v>609</v>
      </c>
      <c r="B6" s="127" t="s">
        <v>59</v>
      </c>
      <c r="C6" s="128"/>
      <c r="D6" s="129"/>
    </row>
    <row r="7" spans="1:4" ht="15.75" customHeight="1" thickBot="1">
      <c r="A7" s="439" t="s">
        <v>610</v>
      </c>
      <c r="B7" s="132" t="s">
        <v>60</v>
      </c>
      <c r="C7" s="133"/>
      <c r="D7" s="134"/>
    </row>
    <row r="8" spans="1:4" ht="15.75" customHeight="1" thickBot="1">
      <c r="A8" s="431" t="s">
        <v>611</v>
      </c>
      <c r="B8" s="432" t="s">
        <v>61</v>
      </c>
      <c r="C8" s="433"/>
      <c r="D8" s="434">
        <f>+D5+D6+D7</f>
        <v>0</v>
      </c>
    </row>
    <row r="9" spans="1:4" ht="15.75" customHeight="1">
      <c r="A9" s="122" t="s">
        <v>612</v>
      </c>
      <c r="B9" s="123" t="s">
        <v>62</v>
      </c>
      <c r="C9" s="124"/>
      <c r="D9" s="125"/>
    </row>
    <row r="10" spans="1:4" ht="15.75" customHeight="1">
      <c r="A10" s="126" t="s">
        <v>613</v>
      </c>
      <c r="B10" s="127" t="s">
        <v>63</v>
      </c>
      <c r="C10" s="128"/>
      <c r="D10" s="129"/>
    </row>
    <row r="11" spans="1:4" ht="15.75" customHeight="1">
      <c r="A11" s="126" t="s">
        <v>614</v>
      </c>
      <c r="B11" s="127" t="s">
        <v>64</v>
      </c>
      <c r="C11" s="128"/>
      <c r="D11" s="129"/>
    </row>
    <row r="12" spans="1:4" ht="15.75" customHeight="1">
      <c r="A12" s="126" t="s">
        <v>615</v>
      </c>
      <c r="B12" s="127" t="s">
        <v>65</v>
      </c>
      <c r="C12" s="128"/>
      <c r="D12" s="129"/>
    </row>
    <row r="13" spans="1:4" ht="15.75" customHeight="1" thickBot="1">
      <c r="A13" s="439" t="s">
        <v>616</v>
      </c>
      <c r="B13" s="132" t="s">
        <v>66</v>
      </c>
      <c r="C13" s="133"/>
      <c r="D13" s="134"/>
    </row>
    <row r="14" spans="1:4" ht="15.75" customHeight="1" thickBot="1">
      <c r="A14" s="431" t="s">
        <v>617</v>
      </c>
      <c r="B14" s="432" t="s">
        <v>67</v>
      </c>
      <c r="C14" s="440"/>
      <c r="D14" s="434">
        <f>+D9+D10+D11+D12+D13</f>
        <v>0</v>
      </c>
    </row>
    <row r="15" spans="1:4" ht="15.75" customHeight="1" thickBot="1">
      <c r="A15" s="652" t="s">
        <v>618</v>
      </c>
      <c r="B15" s="653"/>
      <c r="C15" s="135"/>
      <c r="D15" s="434"/>
    </row>
  </sheetData>
  <sheetProtection/>
  <mergeCells count="2">
    <mergeCell ref="A1:D1"/>
    <mergeCell ref="A15:B15"/>
  </mergeCells>
  <printOptions horizontalCentered="1"/>
  <pageMargins left="0.7874015748031497" right="0.7874015748031497" top="1.128125" bottom="0.984251968503937" header="0.7874015748031497" footer="0.7874015748031497"/>
  <pageSetup horizontalDpi="600" verticalDpi="600" orientation="portrait" paperSize="9" scale="9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K33"/>
  <sheetViews>
    <sheetView view="pageLayout" workbookViewId="0" topLeftCell="B1">
      <selection activeCell="J6" sqref="J6"/>
    </sheetView>
  </sheetViews>
  <sheetFormatPr defaultColWidth="9.00390625" defaultRowHeight="12.75"/>
  <cols>
    <col min="1" max="1" width="6.875" style="4" customWidth="1"/>
    <col min="2" max="2" width="32.375" style="3" customWidth="1"/>
    <col min="3" max="3" width="17.00390625" style="3" customWidth="1"/>
    <col min="4" max="9" width="12.875" style="3" customWidth="1"/>
    <col min="10" max="10" width="13.875" style="3" customWidth="1"/>
    <col min="11" max="11" width="4.00390625" style="3" customWidth="1"/>
    <col min="12" max="16384" width="9.375" style="3" customWidth="1"/>
  </cols>
  <sheetData>
    <row r="1" spans="1:11" ht="14.25" customHeight="1" thickBot="1">
      <c r="A1" s="53"/>
      <c r="B1" s="54"/>
      <c r="C1" s="54"/>
      <c r="D1" s="54"/>
      <c r="E1" s="54"/>
      <c r="F1" s="54"/>
      <c r="G1" s="54"/>
      <c r="H1" s="54"/>
      <c r="I1" s="54"/>
      <c r="J1" s="55" t="s">
        <v>98</v>
      </c>
      <c r="K1" s="585" t="s">
        <v>742</v>
      </c>
    </row>
    <row r="2" spans="1:11" s="59" customFormat="1" ht="26.25" customHeight="1">
      <c r="A2" s="654" t="s">
        <v>106</v>
      </c>
      <c r="B2" s="656" t="s">
        <v>206</v>
      </c>
      <c r="C2" s="656" t="s">
        <v>207</v>
      </c>
      <c r="D2" s="656" t="s">
        <v>208</v>
      </c>
      <c r="E2" s="656" t="str">
        <f>+CONCATENATE(LEFT('[2]ÖSSZEFÜGGÉSEK'!A4,4),". évi teljesítés")</f>
        <v>2014. évi teljesítés</v>
      </c>
      <c r="F2" s="56" t="s">
        <v>209</v>
      </c>
      <c r="G2" s="57"/>
      <c r="H2" s="57"/>
      <c r="I2" s="58"/>
      <c r="J2" s="659" t="s">
        <v>210</v>
      </c>
      <c r="K2" s="585"/>
    </row>
    <row r="3" spans="1:11" s="63" customFormat="1" ht="32.25" customHeight="1" thickBot="1">
      <c r="A3" s="655"/>
      <c r="B3" s="657"/>
      <c r="C3" s="657"/>
      <c r="D3" s="658"/>
      <c r="E3" s="658"/>
      <c r="F3" s="60" t="str">
        <f>+CONCATENATE(LEFT('[2]ÖSSZEFÜGGÉSEK'!A4,4)+1,".")</f>
        <v>2015.</v>
      </c>
      <c r="G3" s="61" t="str">
        <f>+CONCATENATE(LEFT('[2]ÖSSZEFÜGGÉSEK'!A4,4)+2,".")</f>
        <v>2016.</v>
      </c>
      <c r="H3" s="61" t="str">
        <f>+CONCATENATE(LEFT('[2]ÖSSZEFÜGGÉSEK'!A4,4)+3,".")</f>
        <v>2017.</v>
      </c>
      <c r="I3" s="62" t="str">
        <f>+CONCATENATE(LEFT('[2]ÖSSZEFÜGGÉSEK'!A4,4)+3,". után")</f>
        <v>2017. után</v>
      </c>
      <c r="J3" s="660"/>
      <c r="K3" s="585"/>
    </row>
    <row r="4" spans="1:11" s="65" customFormat="1" ht="13.5" customHeight="1" thickBot="1">
      <c r="A4" s="373" t="s">
        <v>392</v>
      </c>
      <c r="B4" s="64" t="s">
        <v>502</v>
      </c>
      <c r="C4" s="374" t="s">
        <v>394</v>
      </c>
      <c r="D4" s="374" t="s">
        <v>395</v>
      </c>
      <c r="E4" s="374" t="s">
        <v>396</v>
      </c>
      <c r="F4" s="374" t="s">
        <v>473</v>
      </c>
      <c r="G4" s="374" t="s">
        <v>474</v>
      </c>
      <c r="H4" s="374" t="s">
        <v>475</v>
      </c>
      <c r="I4" s="374" t="s">
        <v>476</v>
      </c>
      <c r="J4" s="375" t="s">
        <v>586</v>
      </c>
      <c r="K4" s="585"/>
    </row>
    <row r="5" spans="1:11" ht="33.75" customHeight="1">
      <c r="A5" s="66" t="s">
        <v>58</v>
      </c>
      <c r="B5" s="67" t="s">
        <v>211</v>
      </c>
      <c r="C5" s="68"/>
      <c r="D5" s="69">
        <f aca="true" t="shared" si="0" ref="D5:I5">SUM(D6:D7)</f>
        <v>0</v>
      </c>
      <c r="E5" s="69">
        <f t="shared" si="0"/>
        <v>0</v>
      </c>
      <c r="F5" s="69">
        <f t="shared" si="0"/>
        <v>0</v>
      </c>
      <c r="G5" s="69">
        <f t="shared" si="0"/>
        <v>0</v>
      </c>
      <c r="H5" s="69">
        <f t="shared" si="0"/>
        <v>0</v>
      </c>
      <c r="I5" s="70">
        <f t="shared" si="0"/>
        <v>0</v>
      </c>
      <c r="J5" s="71">
        <f aca="true" t="shared" si="1" ref="J5:J17">SUM(F5:I5)</f>
        <v>0</v>
      </c>
      <c r="K5" s="585"/>
    </row>
    <row r="6" spans="1:11" ht="21" customHeight="1">
      <c r="A6" s="72" t="s">
        <v>59</v>
      </c>
      <c r="B6" s="73" t="s">
        <v>212</v>
      </c>
      <c r="C6" s="74"/>
      <c r="D6" s="1"/>
      <c r="E6" s="1"/>
      <c r="F6" s="1"/>
      <c r="G6" s="1"/>
      <c r="H6" s="1"/>
      <c r="I6" s="34"/>
      <c r="J6" s="75">
        <f t="shared" si="1"/>
        <v>0</v>
      </c>
      <c r="K6" s="585"/>
    </row>
    <row r="7" spans="1:11" ht="21" customHeight="1">
      <c r="A7" s="72" t="s">
        <v>60</v>
      </c>
      <c r="B7" s="73" t="s">
        <v>212</v>
      </c>
      <c r="C7" s="74"/>
      <c r="D7" s="1"/>
      <c r="E7" s="1"/>
      <c r="F7" s="1"/>
      <c r="G7" s="1"/>
      <c r="H7" s="1"/>
      <c r="I7" s="34"/>
      <c r="J7" s="75">
        <f t="shared" si="1"/>
        <v>0</v>
      </c>
      <c r="K7" s="585"/>
    </row>
    <row r="8" spans="1:11" ht="36" customHeight="1">
      <c r="A8" s="72" t="s">
        <v>61</v>
      </c>
      <c r="B8" s="76" t="s">
        <v>213</v>
      </c>
      <c r="C8" s="77"/>
      <c r="D8" s="78">
        <f aca="true" t="shared" si="2" ref="D8:I8">SUM(D9:D10)</f>
        <v>0</v>
      </c>
      <c r="E8" s="78">
        <f t="shared" si="2"/>
        <v>0</v>
      </c>
      <c r="F8" s="78">
        <f t="shared" si="2"/>
        <v>0</v>
      </c>
      <c r="G8" s="78">
        <f t="shared" si="2"/>
        <v>0</v>
      </c>
      <c r="H8" s="78">
        <f t="shared" si="2"/>
        <v>0</v>
      </c>
      <c r="I8" s="79">
        <f t="shared" si="2"/>
        <v>0</v>
      </c>
      <c r="J8" s="80">
        <f t="shared" si="1"/>
        <v>0</v>
      </c>
      <c r="K8" s="585"/>
    </row>
    <row r="9" spans="1:11" ht="21" customHeight="1">
      <c r="A9" s="72" t="s">
        <v>62</v>
      </c>
      <c r="B9" s="73" t="s">
        <v>212</v>
      </c>
      <c r="C9" s="74"/>
      <c r="D9" s="1"/>
      <c r="E9" s="1"/>
      <c r="F9" s="1"/>
      <c r="G9" s="1"/>
      <c r="H9" s="1"/>
      <c r="I9" s="34"/>
      <c r="J9" s="75">
        <f t="shared" si="1"/>
        <v>0</v>
      </c>
      <c r="K9" s="585"/>
    </row>
    <row r="10" spans="1:11" ht="18" customHeight="1">
      <c r="A10" s="72" t="s">
        <v>63</v>
      </c>
      <c r="B10" s="73" t="s">
        <v>212</v>
      </c>
      <c r="C10" s="74"/>
      <c r="D10" s="1"/>
      <c r="E10" s="1"/>
      <c r="F10" s="1"/>
      <c r="G10" s="1"/>
      <c r="H10" s="1"/>
      <c r="I10" s="34"/>
      <c r="J10" s="75">
        <f t="shared" si="1"/>
        <v>0</v>
      </c>
      <c r="K10" s="585"/>
    </row>
    <row r="11" spans="1:11" ht="21" customHeight="1">
      <c r="A11" s="72" t="s">
        <v>64</v>
      </c>
      <c r="B11" s="81" t="s">
        <v>214</v>
      </c>
      <c r="C11" s="77"/>
      <c r="D11" s="78">
        <f aca="true" t="shared" si="3" ref="D11:I11">SUM(D12:D12)</f>
        <v>0</v>
      </c>
      <c r="E11" s="78">
        <f t="shared" si="3"/>
        <v>0</v>
      </c>
      <c r="F11" s="78">
        <f t="shared" si="3"/>
        <v>0</v>
      </c>
      <c r="G11" s="78">
        <f t="shared" si="3"/>
        <v>0</v>
      </c>
      <c r="H11" s="78">
        <f t="shared" si="3"/>
        <v>0</v>
      </c>
      <c r="I11" s="79">
        <f t="shared" si="3"/>
        <v>0</v>
      </c>
      <c r="J11" s="80">
        <f t="shared" si="1"/>
        <v>0</v>
      </c>
      <c r="K11" s="585"/>
    </row>
    <row r="12" spans="1:11" ht="21" customHeight="1">
      <c r="A12" s="72" t="s">
        <v>65</v>
      </c>
      <c r="B12" s="73" t="s">
        <v>212</v>
      </c>
      <c r="C12" s="74"/>
      <c r="D12" s="1"/>
      <c r="E12" s="1"/>
      <c r="F12" s="1"/>
      <c r="G12" s="1"/>
      <c r="H12" s="1"/>
      <c r="I12" s="34"/>
      <c r="J12" s="75">
        <f t="shared" si="1"/>
        <v>0</v>
      </c>
      <c r="K12" s="585"/>
    </row>
    <row r="13" spans="1:11" ht="21" customHeight="1">
      <c r="A13" s="72" t="s">
        <v>66</v>
      </c>
      <c r="B13" s="81" t="s">
        <v>215</v>
      </c>
      <c r="C13" s="77"/>
      <c r="D13" s="78">
        <f aca="true" t="shared" si="4" ref="D13:I13">SUM(D14:D14)</f>
        <v>0</v>
      </c>
      <c r="E13" s="78">
        <f t="shared" si="4"/>
        <v>0</v>
      </c>
      <c r="F13" s="78">
        <f t="shared" si="4"/>
        <v>0</v>
      </c>
      <c r="G13" s="78">
        <f t="shared" si="4"/>
        <v>0</v>
      </c>
      <c r="H13" s="78">
        <f t="shared" si="4"/>
        <v>0</v>
      </c>
      <c r="I13" s="79">
        <f t="shared" si="4"/>
        <v>0</v>
      </c>
      <c r="J13" s="80">
        <f t="shared" si="1"/>
        <v>0</v>
      </c>
      <c r="K13" s="585"/>
    </row>
    <row r="14" spans="1:11" ht="21" customHeight="1">
      <c r="A14" s="72" t="s">
        <v>67</v>
      </c>
      <c r="B14" s="73" t="s">
        <v>212</v>
      </c>
      <c r="C14" s="74"/>
      <c r="D14" s="1"/>
      <c r="E14" s="1"/>
      <c r="F14" s="1"/>
      <c r="G14" s="1"/>
      <c r="H14" s="1"/>
      <c r="I14" s="34"/>
      <c r="J14" s="75">
        <f t="shared" si="1"/>
        <v>0</v>
      </c>
      <c r="K14" s="585"/>
    </row>
    <row r="15" spans="1:11" ht="21" customHeight="1">
      <c r="A15" s="82" t="s">
        <v>68</v>
      </c>
      <c r="B15" s="83" t="s">
        <v>216</v>
      </c>
      <c r="C15" s="84"/>
      <c r="D15" s="85">
        <f aca="true" t="shared" si="5" ref="D15:I15">SUM(D16:D17)</f>
        <v>0</v>
      </c>
      <c r="E15" s="85">
        <f t="shared" si="5"/>
        <v>0</v>
      </c>
      <c r="F15" s="85">
        <f t="shared" si="5"/>
        <v>0</v>
      </c>
      <c r="G15" s="85">
        <f t="shared" si="5"/>
        <v>0</v>
      </c>
      <c r="H15" s="85">
        <f t="shared" si="5"/>
        <v>0</v>
      </c>
      <c r="I15" s="86">
        <f t="shared" si="5"/>
        <v>0</v>
      </c>
      <c r="J15" s="80">
        <f t="shared" si="1"/>
        <v>0</v>
      </c>
      <c r="K15" s="585"/>
    </row>
    <row r="16" spans="1:11" ht="21" customHeight="1">
      <c r="A16" s="82" t="s">
        <v>69</v>
      </c>
      <c r="B16" s="73" t="s">
        <v>212</v>
      </c>
      <c r="C16" s="74"/>
      <c r="D16" s="1"/>
      <c r="E16" s="1"/>
      <c r="F16" s="1"/>
      <c r="G16" s="1"/>
      <c r="H16" s="1"/>
      <c r="I16" s="34"/>
      <c r="J16" s="75">
        <f t="shared" si="1"/>
        <v>0</v>
      </c>
      <c r="K16" s="585"/>
    </row>
    <row r="17" spans="1:11" ht="21" customHeight="1" thickBot="1">
      <c r="A17" s="82" t="s">
        <v>70</v>
      </c>
      <c r="B17" s="73" t="s">
        <v>212</v>
      </c>
      <c r="C17" s="87"/>
      <c r="D17" s="88"/>
      <c r="E17" s="88"/>
      <c r="F17" s="88"/>
      <c r="G17" s="88"/>
      <c r="H17" s="88"/>
      <c r="I17" s="89"/>
      <c r="J17" s="75">
        <f t="shared" si="1"/>
        <v>0</v>
      </c>
      <c r="K17" s="585"/>
    </row>
    <row r="18" spans="1:11" ht="19.5" customHeight="1" thickBot="1">
      <c r="A18" s="90" t="s">
        <v>71</v>
      </c>
      <c r="B18" s="91" t="s">
        <v>217</v>
      </c>
      <c r="C18" s="92"/>
      <c r="D18" s="93">
        <f aca="true" t="shared" si="6" ref="D18:J18">D5+D8+D11+D13+D15</f>
        <v>0</v>
      </c>
      <c r="E18" s="93">
        <f t="shared" si="6"/>
        <v>0</v>
      </c>
      <c r="F18" s="93">
        <f t="shared" si="6"/>
        <v>0</v>
      </c>
      <c r="G18" s="93">
        <f t="shared" si="6"/>
        <v>0</v>
      </c>
      <c r="H18" s="93">
        <f t="shared" si="6"/>
        <v>0</v>
      </c>
      <c r="I18" s="94">
        <f t="shared" si="6"/>
        <v>0</v>
      </c>
      <c r="J18" s="95">
        <f t="shared" si="6"/>
        <v>0</v>
      </c>
      <c r="K18" s="585"/>
    </row>
    <row r="19" ht="12.75" hidden="1">
      <c r="K19" s="585"/>
    </row>
    <row r="20" ht="12.75" hidden="1">
      <c r="K20" s="585"/>
    </row>
    <row r="21" ht="12.75" hidden="1">
      <c r="K21" s="585"/>
    </row>
    <row r="22" ht="12.75" hidden="1">
      <c r="K22" s="585"/>
    </row>
    <row r="23" ht="12.75" hidden="1">
      <c r="K23" s="585"/>
    </row>
    <row r="24" ht="12.75" hidden="1">
      <c r="K24" s="585"/>
    </row>
    <row r="25" ht="12.75" hidden="1">
      <c r="K25" s="585"/>
    </row>
    <row r="26" ht="12.75" hidden="1">
      <c r="K26" s="585"/>
    </row>
    <row r="27" ht="12.75" hidden="1">
      <c r="K27" s="585"/>
    </row>
    <row r="28" ht="12.75" hidden="1">
      <c r="K28" s="585"/>
    </row>
    <row r="29" ht="12.75" hidden="1">
      <c r="K29" s="585"/>
    </row>
    <row r="30" ht="12.75" hidden="1">
      <c r="K30" s="585"/>
    </row>
    <row r="31" ht="12.75" hidden="1">
      <c r="K31" s="585"/>
    </row>
    <row r="32" ht="12.75" hidden="1">
      <c r="K32" s="585"/>
    </row>
    <row r="33" ht="12.75" hidden="1">
      <c r="K33" s="585"/>
    </row>
  </sheetData>
  <sheetProtection/>
  <mergeCells count="7">
    <mergeCell ref="K1:K33"/>
    <mergeCell ref="A2:A3"/>
    <mergeCell ref="B2:B3"/>
    <mergeCell ref="C2:C3"/>
    <mergeCell ref="D2:D3"/>
    <mergeCell ref="E2:E3"/>
    <mergeCell ref="J2:J3"/>
  </mergeCells>
  <printOptions horizontalCentered="1"/>
  <pageMargins left="0.7874015748031497" right="0.7874015748031497" top="1.39" bottom="0.984251968503937" header="0.7874015748031497" footer="0.7874015748031497"/>
  <pageSetup horizontalDpi="600" verticalDpi="600" orientation="landscape" paperSize="9" scale="95" r:id="rId1"/>
  <headerFooter alignWithMargins="0">
    <oddHeader>&amp;C&amp;"Times New Roman CE,Félkövér"&amp;12
Többéves kihatással járó döntésekből származó kötelezettségek
célok szerint, évenkénti bontásban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C13"/>
  <sheetViews>
    <sheetView view="pageLayout" workbookViewId="0" topLeftCell="A1">
      <selection activeCell="A3" sqref="A3:C3"/>
    </sheetView>
  </sheetViews>
  <sheetFormatPr defaultColWidth="9.00390625" defaultRowHeight="12.75"/>
  <cols>
    <col min="1" max="1" width="7.625" style="7" customWidth="1"/>
    <col min="2" max="2" width="60.875" style="7" customWidth="1"/>
    <col min="3" max="3" width="25.625" style="7" customWidth="1"/>
    <col min="4" max="16384" width="9.375" style="7" customWidth="1"/>
  </cols>
  <sheetData>
    <row r="1" ht="15">
      <c r="C1" s="140"/>
    </row>
    <row r="2" spans="1:3" ht="14.25">
      <c r="A2" s="141"/>
      <c r="B2" s="141"/>
      <c r="C2" s="141"/>
    </row>
    <row r="3" spans="1:3" ht="33.75" customHeight="1">
      <c r="A3" s="661" t="s">
        <v>270</v>
      </c>
      <c r="B3" s="661"/>
      <c r="C3" s="661"/>
    </row>
    <row r="4" ht="13.5" thickBot="1">
      <c r="C4" s="142"/>
    </row>
    <row r="5" spans="1:3" s="146" customFormat="1" ht="43.5" customHeight="1" thickBot="1">
      <c r="A5" s="143" t="s">
        <v>56</v>
      </c>
      <c r="B5" s="144" t="s">
        <v>99</v>
      </c>
      <c r="C5" s="145" t="s">
        <v>271</v>
      </c>
    </row>
    <row r="6" spans="1:3" ht="28.5" customHeight="1">
      <c r="A6" s="147" t="s">
        <v>58</v>
      </c>
      <c r="B6" s="148" t="e">
        <f>+CONCATENATE("Pénzkészlet ",LEFT(#REF!,4),". január 1-jén",CHAR(10),"ebből:")</f>
        <v>#REF!</v>
      </c>
      <c r="C6" s="149">
        <f>C7+C8</f>
        <v>35178</v>
      </c>
    </row>
    <row r="7" spans="1:3" ht="18" customHeight="1">
      <c r="A7" s="150" t="s">
        <v>59</v>
      </c>
      <c r="B7" s="151" t="s">
        <v>272</v>
      </c>
      <c r="C7" s="152">
        <v>34829</v>
      </c>
    </row>
    <row r="8" spans="1:3" ht="18" customHeight="1">
      <c r="A8" s="150" t="s">
        <v>60</v>
      </c>
      <c r="B8" s="151" t="s">
        <v>273</v>
      </c>
      <c r="C8" s="152">
        <v>349</v>
      </c>
    </row>
    <row r="9" spans="1:3" ht="18" customHeight="1">
      <c r="A9" s="150" t="s">
        <v>61</v>
      </c>
      <c r="B9" s="153" t="s">
        <v>274</v>
      </c>
      <c r="C9" s="152">
        <v>70100</v>
      </c>
    </row>
    <row r="10" spans="1:3" ht="18" customHeight="1" thickBot="1">
      <c r="A10" s="154" t="s">
        <v>62</v>
      </c>
      <c r="B10" s="155" t="s">
        <v>275</v>
      </c>
      <c r="C10" s="156">
        <v>87365</v>
      </c>
    </row>
    <row r="11" spans="1:3" ht="25.5" customHeight="1">
      <c r="A11" s="157" t="s">
        <v>63</v>
      </c>
      <c r="B11" s="158" t="e">
        <f>+CONCATENATE("Záró pénzkészlet ",LEFT(#REF!,4),". december 31-én",CHAR(10),"ebből:")</f>
        <v>#REF!</v>
      </c>
      <c r="C11" s="159">
        <f>C6+C9-C10</f>
        <v>17913</v>
      </c>
    </row>
    <row r="12" spans="1:3" ht="18" customHeight="1">
      <c r="A12" s="150" t="s">
        <v>64</v>
      </c>
      <c r="B12" s="151" t="s">
        <v>272</v>
      </c>
      <c r="C12" s="152">
        <v>17742</v>
      </c>
    </row>
    <row r="13" spans="1:3" ht="18" customHeight="1" thickBot="1">
      <c r="A13" s="160" t="s">
        <v>65</v>
      </c>
      <c r="B13" s="161" t="s">
        <v>273</v>
      </c>
      <c r="C13" s="162">
        <v>171</v>
      </c>
    </row>
  </sheetData>
  <sheetProtection/>
  <mergeCells count="1">
    <mergeCell ref="A3:C3"/>
  </mergeCells>
  <conditionalFormatting sqref="C11">
    <cfRule type="cellIs" priority="1" dxfId="1" operator="notEqual" stopIfTrue="1">
      <formula>SUM(C12:C13)</formula>
    </cfRule>
  </conditionalFormatting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95" r:id="rId1"/>
  <headerFooter alignWithMargins="0">
    <oddHeader>&amp;C&amp;11                                                                                   9. melléklet a 6/2015.(V.11.) önkormányzati rendelethez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50"/>
  </sheetPr>
  <dimension ref="A1:C23"/>
  <sheetViews>
    <sheetView view="pageBreakPreview" zoomScale="60" workbookViewId="0" topLeftCell="A1">
      <selection activeCell="A1" sqref="A1:C1"/>
    </sheetView>
  </sheetViews>
  <sheetFormatPr defaultColWidth="9.00390625" defaultRowHeight="12.75"/>
  <cols>
    <col min="1" max="1" width="10.50390625" style="0" customWidth="1"/>
    <col min="2" max="2" width="80.375" style="0" customWidth="1"/>
    <col min="3" max="3" width="37.625" style="0" customWidth="1"/>
  </cols>
  <sheetData>
    <row r="1" spans="1:3" ht="33" customHeight="1">
      <c r="A1" s="662" t="s">
        <v>633</v>
      </c>
      <c r="B1" s="662"/>
      <c r="C1" s="662"/>
    </row>
    <row r="2" spans="1:3" ht="15.75" customHeight="1" thickBot="1">
      <c r="A2" s="458"/>
      <c r="B2" s="458"/>
      <c r="C2" s="459" t="s">
        <v>180</v>
      </c>
    </row>
    <row r="3" spans="1:3" s="441" customFormat="1" ht="17.25" thickBot="1" thickTop="1">
      <c r="A3" s="445" t="s">
        <v>222</v>
      </c>
      <c r="B3" s="445" t="s">
        <v>99</v>
      </c>
      <c r="C3" s="445" t="s">
        <v>634</v>
      </c>
    </row>
    <row r="4" spans="1:3" s="441" customFormat="1" ht="17.25" thickBot="1" thickTop="1">
      <c r="A4" s="445" t="s">
        <v>392</v>
      </c>
      <c r="B4" s="445" t="s">
        <v>393</v>
      </c>
      <c r="C4" s="445" t="s">
        <v>394</v>
      </c>
    </row>
    <row r="5" spans="1:3" ht="15.75" thickTop="1">
      <c r="A5" s="446">
        <v>1</v>
      </c>
      <c r="B5" s="447" t="s">
        <v>635</v>
      </c>
      <c r="C5" s="448">
        <v>69881</v>
      </c>
    </row>
    <row r="6" spans="1:3" ht="15">
      <c r="A6" s="449">
        <v>2</v>
      </c>
      <c r="B6" s="450" t="s">
        <v>636</v>
      </c>
      <c r="C6" s="451">
        <v>87365</v>
      </c>
    </row>
    <row r="7" spans="1:3" s="444" customFormat="1" ht="14.25">
      <c r="A7" s="452">
        <v>3</v>
      </c>
      <c r="B7" s="453" t="s">
        <v>637</v>
      </c>
      <c r="C7" s="454">
        <v>-17484</v>
      </c>
    </row>
    <row r="8" spans="1:3" ht="15">
      <c r="A8" s="449">
        <v>4</v>
      </c>
      <c r="B8" s="450" t="s">
        <v>638</v>
      </c>
      <c r="C8" s="451">
        <v>36547</v>
      </c>
    </row>
    <row r="9" spans="1:3" ht="15">
      <c r="A9" s="449">
        <v>5</v>
      </c>
      <c r="B9" s="450" t="s">
        <v>639</v>
      </c>
      <c r="C9" s="451">
        <v>0</v>
      </c>
    </row>
    <row r="10" spans="1:3" s="444" customFormat="1" ht="14.25">
      <c r="A10" s="452">
        <v>6</v>
      </c>
      <c r="B10" s="453" t="s">
        <v>640</v>
      </c>
      <c r="C10" s="454">
        <v>36547</v>
      </c>
    </row>
    <row r="11" spans="1:3" s="444" customFormat="1" ht="14.25">
      <c r="A11" s="452">
        <v>7</v>
      </c>
      <c r="B11" s="453" t="s">
        <v>641</v>
      </c>
      <c r="C11" s="454">
        <v>19063</v>
      </c>
    </row>
    <row r="12" spans="1:3" ht="15">
      <c r="A12" s="449">
        <v>8</v>
      </c>
      <c r="B12" s="450" t="s">
        <v>642</v>
      </c>
      <c r="C12" s="451">
        <v>0</v>
      </c>
    </row>
    <row r="13" spans="1:3" ht="15">
      <c r="A13" s="449">
        <v>9</v>
      </c>
      <c r="B13" s="450" t="s">
        <v>643</v>
      </c>
      <c r="C13" s="451">
        <v>0</v>
      </c>
    </row>
    <row r="14" spans="1:3" s="444" customFormat="1" ht="14.25">
      <c r="A14" s="452">
        <v>10</v>
      </c>
      <c r="B14" s="453" t="s">
        <v>644</v>
      </c>
      <c r="C14" s="454">
        <v>0</v>
      </c>
    </row>
    <row r="15" spans="1:3" ht="15">
      <c r="A15" s="449">
        <v>11</v>
      </c>
      <c r="B15" s="450" t="s">
        <v>645</v>
      </c>
      <c r="C15" s="451">
        <v>0</v>
      </c>
    </row>
    <row r="16" spans="1:3" ht="15">
      <c r="A16" s="449">
        <v>12</v>
      </c>
      <c r="B16" s="450" t="s">
        <v>646</v>
      </c>
      <c r="C16" s="451">
        <v>0</v>
      </c>
    </row>
    <row r="17" spans="1:3" s="444" customFormat="1" ht="14.25">
      <c r="A17" s="452">
        <v>13</v>
      </c>
      <c r="B17" s="453" t="s">
        <v>647</v>
      </c>
      <c r="C17" s="454">
        <v>0</v>
      </c>
    </row>
    <row r="18" spans="1:3" s="444" customFormat="1" ht="14.25">
      <c r="A18" s="452">
        <v>14</v>
      </c>
      <c r="B18" s="453" t="s">
        <v>648</v>
      </c>
      <c r="C18" s="454">
        <v>0</v>
      </c>
    </row>
    <row r="19" spans="1:3" s="444" customFormat="1" ht="14.25">
      <c r="A19" s="452">
        <v>15</v>
      </c>
      <c r="B19" s="453" t="s">
        <v>649</v>
      </c>
      <c r="C19" s="454">
        <v>19063</v>
      </c>
    </row>
    <row r="20" spans="1:3" ht="15">
      <c r="A20" s="449">
        <v>16</v>
      </c>
      <c r="B20" s="453" t="s">
        <v>650</v>
      </c>
      <c r="C20" s="454">
        <v>11</v>
      </c>
    </row>
    <row r="21" spans="1:3" ht="15">
      <c r="A21" s="449">
        <v>17</v>
      </c>
      <c r="B21" s="453" t="s">
        <v>651</v>
      </c>
      <c r="C21" s="454">
        <v>19052</v>
      </c>
    </row>
    <row r="22" spans="1:3" ht="15">
      <c r="A22" s="449">
        <v>18</v>
      </c>
      <c r="B22" s="453" t="s">
        <v>652</v>
      </c>
      <c r="C22" s="454">
        <v>0</v>
      </c>
    </row>
    <row r="23" spans="1:3" ht="15.75" thickBot="1">
      <c r="A23" s="455">
        <v>19</v>
      </c>
      <c r="B23" s="456" t="s">
        <v>653</v>
      </c>
      <c r="C23" s="457">
        <v>0</v>
      </c>
    </row>
    <row r="24" ht="13.5" thickTop="1"/>
  </sheetData>
  <sheetProtection/>
  <mergeCells count="1">
    <mergeCell ref="A1:C1"/>
  </mergeCells>
  <printOptions/>
  <pageMargins left="0.75" right="0.75" top="1" bottom="1" header="0.5" footer="0.5"/>
  <pageSetup horizontalDpi="600" verticalDpi="600" orientation="portrait" paperSize="9" scale="75" r:id="rId1"/>
  <headerFooter alignWithMargins="0">
    <oddHeader>&amp;R&amp;11 10. melléklet a 6/2015.(V.11.) önkormányzati rendelethez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50"/>
  </sheetPr>
  <dimension ref="A1:E45"/>
  <sheetViews>
    <sheetView view="pageBreakPreview" zoomScale="60" workbookViewId="0" topLeftCell="A1">
      <selection activeCell="B6" sqref="B6"/>
    </sheetView>
  </sheetViews>
  <sheetFormatPr defaultColWidth="9.00390625" defaultRowHeight="12.75"/>
  <cols>
    <col min="2" max="2" width="80.125" style="0" customWidth="1"/>
    <col min="3" max="3" width="19.00390625" style="0" customWidth="1"/>
    <col min="4" max="4" width="19.375" style="0" customWidth="1"/>
    <col min="5" max="5" width="19.625" style="0" customWidth="1"/>
    <col min="6" max="6" width="0.37109375" style="0" customWidth="1"/>
    <col min="7" max="9" width="9.375" style="0" hidden="1" customWidth="1"/>
    <col min="10" max="10" width="0.37109375" style="0" customWidth="1"/>
    <col min="11" max="11" width="9.375" style="0" hidden="1" customWidth="1"/>
  </cols>
  <sheetData>
    <row r="1" spans="1:5" ht="25.5" customHeight="1">
      <c r="A1" s="663" t="s">
        <v>657</v>
      </c>
      <c r="B1" s="663"/>
      <c r="C1" s="663"/>
      <c r="D1" s="663"/>
      <c r="E1" s="663"/>
    </row>
    <row r="2" spans="1:5" ht="15.75" thickBot="1">
      <c r="A2" s="664" t="s">
        <v>180</v>
      </c>
      <c r="B2" s="664"/>
      <c r="C2" s="664"/>
      <c r="D2" s="664"/>
      <c r="E2" s="664"/>
    </row>
    <row r="3" spans="1:5" s="443" customFormat="1" ht="15" thickTop="1">
      <c r="A3" s="461" t="s">
        <v>222</v>
      </c>
      <c r="B3" s="462" t="s">
        <v>99</v>
      </c>
      <c r="C3" s="462" t="s">
        <v>654</v>
      </c>
      <c r="D3" s="462" t="s">
        <v>655</v>
      </c>
      <c r="E3" s="463" t="s">
        <v>656</v>
      </c>
    </row>
    <row r="4" spans="1:5" s="443" customFormat="1" ht="15" thickBot="1">
      <c r="A4" s="464" t="s">
        <v>392</v>
      </c>
      <c r="B4" s="465" t="s">
        <v>393</v>
      </c>
      <c r="C4" s="465" t="s">
        <v>394</v>
      </c>
      <c r="D4" s="465" t="s">
        <v>395</v>
      </c>
      <c r="E4" s="466" t="s">
        <v>396</v>
      </c>
    </row>
    <row r="5" spans="1:5" ht="15.75" thickTop="1">
      <c r="A5" s="446">
        <v>1</v>
      </c>
      <c r="B5" s="447" t="s">
        <v>658</v>
      </c>
      <c r="C5" s="447">
        <v>0</v>
      </c>
      <c r="D5" s="447">
        <v>0</v>
      </c>
      <c r="E5" s="448">
        <v>14666</v>
      </c>
    </row>
    <row r="6" spans="1:5" ht="15">
      <c r="A6" s="449">
        <v>2</v>
      </c>
      <c r="B6" s="450" t="s">
        <v>659</v>
      </c>
      <c r="C6" s="450">
        <v>0</v>
      </c>
      <c r="D6" s="450">
        <v>0</v>
      </c>
      <c r="E6" s="467">
        <v>1663</v>
      </c>
    </row>
    <row r="7" spans="1:5" ht="15">
      <c r="A7" s="449">
        <v>3</v>
      </c>
      <c r="B7" s="450" t="s">
        <v>660</v>
      </c>
      <c r="C7" s="450">
        <v>0</v>
      </c>
      <c r="D7" s="450">
        <v>0</v>
      </c>
      <c r="E7" s="467">
        <v>42</v>
      </c>
    </row>
    <row r="8" spans="1:5" s="444" customFormat="1" ht="14.25">
      <c r="A8" s="452">
        <v>4</v>
      </c>
      <c r="B8" s="453" t="s">
        <v>661</v>
      </c>
      <c r="C8" s="453">
        <f>SUM(C5:C7)</f>
        <v>0</v>
      </c>
      <c r="D8" s="453">
        <f>SUM(D5:D7)</f>
        <v>0</v>
      </c>
      <c r="E8" s="454">
        <f>SUM(E5:E7)</f>
        <v>16371</v>
      </c>
    </row>
    <row r="9" spans="1:5" ht="15">
      <c r="A9" s="449">
        <v>5</v>
      </c>
      <c r="B9" s="450" t="s">
        <v>662</v>
      </c>
      <c r="C9" s="450">
        <v>0</v>
      </c>
      <c r="D9" s="450">
        <v>0</v>
      </c>
      <c r="E9" s="467">
        <v>-149</v>
      </c>
    </row>
    <row r="10" spans="1:5" ht="15">
      <c r="A10" s="449">
        <v>6</v>
      </c>
      <c r="B10" s="450" t="s">
        <v>663</v>
      </c>
      <c r="C10" s="450">
        <v>0</v>
      </c>
      <c r="D10" s="450">
        <v>0</v>
      </c>
      <c r="E10" s="467">
        <v>-152</v>
      </c>
    </row>
    <row r="11" spans="1:5" s="444" customFormat="1" ht="14.25">
      <c r="A11" s="452">
        <v>7</v>
      </c>
      <c r="B11" s="453" t="s">
        <v>664</v>
      </c>
      <c r="C11" s="453">
        <v>0</v>
      </c>
      <c r="D11" s="453">
        <v>0</v>
      </c>
      <c r="E11" s="468">
        <v>-301</v>
      </c>
    </row>
    <row r="12" spans="1:5" ht="15">
      <c r="A12" s="449">
        <v>8</v>
      </c>
      <c r="B12" s="450" t="s">
        <v>665</v>
      </c>
      <c r="C12" s="450">
        <v>0</v>
      </c>
      <c r="D12" s="450">
        <v>0</v>
      </c>
      <c r="E12" s="467">
        <v>162</v>
      </c>
    </row>
    <row r="13" spans="1:5" ht="15">
      <c r="A13" s="449">
        <v>9</v>
      </c>
      <c r="B13" s="450" t="s">
        <v>666</v>
      </c>
      <c r="C13" s="450">
        <v>0</v>
      </c>
      <c r="D13" s="450">
        <v>0</v>
      </c>
      <c r="E13" s="467">
        <v>0</v>
      </c>
    </row>
    <row r="14" spans="1:5" ht="15">
      <c r="A14" s="449">
        <v>10</v>
      </c>
      <c r="B14" s="450" t="s">
        <v>667</v>
      </c>
      <c r="C14" s="450">
        <v>0</v>
      </c>
      <c r="D14" s="450">
        <v>0</v>
      </c>
      <c r="E14" s="451">
        <v>10766</v>
      </c>
    </row>
    <row r="15" spans="1:5" s="444" customFormat="1" ht="14.25">
      <c r="A15" s="452">
        <v>11</v>
      </c>
      <c r="B15" s="453" t="s">
        <v>668</v>
      </c>
      <c r="C15" s="453">
        <f>SUM(C12:C14)</f>
        <v>0</v>
      </c>
      <c r="D15" s="453">
        <f>SUM(D12:D14)</f>
        <v>0</v>
      </c>
      <c r="E15" s="454">
        <f>SUM(E12:E14)</f>
        <v>10928</v>
      </c>
    </row>
    <row r="16" spans="1:5" ht="15">
      <c r="A16" s="449">
        <v>12</v>
      </c>
      <c r="B16" s="450" t="s">
        <v>669</v>
      </c>
      <c r="C16" s="450">
        <f>SUM(C12:C14)</f>
        <v>0</v>
      </c>
      <c r="D16" s="450">
        <f>SUM(D12:D14)</f>
        <v>0</v>
      </c>
      <c r="E16" s="451">
        <v>3913</v>
      </c>
    </row>
    <row r="17" spans="1:5" ht="15">
      <c r="A17" s="449">
        <v>13</v>
      </c>
      <c r="B17" s="450" t="s">
        <v>670</v>
      </c>
      <c r="C17" s="450">
        <v>0</v>
      </c>
      <c r="D17" s="450">
        <v>0</v>
      </c>
      <c r="E17" s="451">
        <v>8437</v>
      </c>
    </row>
    <row r="18" spans="1:5" ht="15">
      <c r="A18" s="449">
        <v>14</v>
      </c>
      <c r="B18" s="450" t="s">
        <v>671</v>
      </c>
      <c r="C18" s="450">
        <v>0</v>
      </c>
      <c r="D18" s="450">
        <v>0</v>
      </c>
      <c r="E18" s="451">
        <v>0</v>
      </c>
    </row>
    <row r="19" spans="1:5" ht="15">
      <c r="A19" s="449">
        <v>15</v>
      </c>
      <c r="B19" s="450" t="s">
        <v>672</v>
      </c>
      <c r="C19" s="450">
        <v>0</v>
      </c>
      <c r="D19" s="450">
        <v>0</v>
      </c>
      <c r="E19" s="451">
        <v>0</v>
      </c>
    </row>
    <row r="20" spans="1:5" s="444" customFormat="1" ht="14.25">
      <c r="A20" s="452">
        <v>16</v>
      </c>
      <c r="B20" s="453" t="s">
        <v>673</v>
      </c>
      <c r="C20" s="453">
        <f>SUM(C16:C19)</f>
        <v>0</v>
      </c>
      <c r="D20" s="453">
        <f>SUM(D16:D19)</f>
        <v>0</v>
      </c>
      <c r="E20" s="454">
        <f>SUM(E16:E19)</f>
        <v>12350</v>
      </c>
    </row>
    <row r="21" spans="1:5" ht="15">
      <c r="A21" s="449">
        <v>17</v>
      </c>
      <c r="B21" s="450" t="s">
        <v>674</v>
      </c>
      <c r="C21" s="450">
        <v>0</v>
      </c>
      <c r="D21" s="450">
        <v>0</v>
      </c>
      <c r="E21" s="451">
        <v>23449</v>
      </c>
    </row>
    <row r="22" spans="1:5" ht="15">
      <c r="A22" s="449">
        <v>18</v>
      </c>
      <c r="B22" s="450" t="s">
        <v>675</v>
      </c>
      <c r="C22" s="450">
        <v>0</v>
      </c>
      <c r="D22" s="450">
        <v>0</v>
      </c>
      <c r="E22" s="451">
        <v>2848</v>
      </c>
    </row>
    <row r="23" spans="1:5" ht="15">
      <c r="A23" s="449">
        <v>19</v>
      </c>
      <c r="B23" s="450" t="s">
        <v>676</v>
      </c>
      <c r="C23" s="450">
        <v>0</v>
      </c>
      <c r="D23" s="450">
        <v>0</v>
      </c>
      <c r="E23" s="451">
        <v>4117</v>
      </c>
    </row>
    <row r="24" spans="1:5" s="444" customFormat="1" ht="14.25">
      <c r="A24" s="452">
        <v>20</v>
      </c>
      <c r="B24" s="453" t="s">
        <v>677</v>
      </c>
      <c r="C24" s="453">
        <f>SUM(C21:C23)</f>
        <v>0</v>
      </c>
      <c r="D24" s="453">
        <f>SUM(D21:D23)</f>
        <v>0</v>
      </c>
      <c r="E24" s="454">
        <f>SUM(E21:E23)</f>
        <v>30414</v>
      </c>
    </row>
    <row r="25" spans="1:5" s="444" customFormat="1" ht="14.25">
      <c r="A25" s="452">
        <v>21</v>
      </c>
      <c r="B25" s="453" t="s">
        <v>678</v>
      </c>
      <c r="C25" s="453">
        <v>0</v>
      </c>
      <c r="D25" s="453">
        <v>0</v>
      </c>
      <c r="E25" s="454">
        <v>9565</v>
      </c>
    </row>
    <row r="26" spans="1:5" s="444" customFormat="1" ht="14.25">
      <c r="A26" s="452">
        <v>22</v>
      </c>
      <c r="B26" s="453" t="s">
        <v>679</v>
      </c>
      <c r="C26" s="453">
        <v>0</v>
      </c>
      <c r="D26" s="453">
        <v>0</v>
      </c>
      <c r="E26" s="454">
        <v>27570</v>
      </c>
    </row>
    <row r="27" spans="1:5" ht="15">
      <c r="A27" s="449">
        <v>23</v>
      </c>
      <c r="B27" s="453" t="s">
        <v>680</v>
      </c>
      <c r="C27" s="453">
        <v>0</v>
      </c>
      <c r="D27" s="453">
        <v>0</v>
      </c>
      <c r="E27" s="454">
        <v>-52901</v>
      </c>
    </row>
    <row r="28" spans="1:5" s="460" customFormat="1" ht="15">
      <c r="A28" s="449">
        <v>24</v>
      </c>
      <c r="B28" s="450" t="s">
        <v>681</v>
      </c>
      <c r="C28" s="450">
        <v>0</v>
      </c>
      <c r="D28" s="450">
        <v>0</v>
      </c>
      <c r="E28" s="451">
        <v>0</v>
      </c>
    </row>
    <row r="29" spans="1:5" s="460" customFormat="1" ht="15">
      <c r="A29" s="449">
        <v>25</v>
      </c>
      <c r="B29" s="450" t="s">
        <v>682</v>
      </c>
      <c r="C29" s="450">
        <v>0</v>
      </c>
      <c r="D29" s="450">
        <v>0</v>
      </c>
      <c r="E29" s="451">
        <v>222</v>
      </c>
    </row>
    <row r="30" spans="1:5" s="460" customFormat="1" ht="15">
      <c r="A30" s="449">
        <v>26</v>
      </c>
      <c r="B30" s="450" t="s">
        <v>683</v>
      </c>
      <c r="C30" s="450">
        <v>0</v>
      </c>
      <c r="D30" s="450">
        <v>0</v>
      </c>
      <c r="E30" s="451">
        <v>0</v>
      </c>
    </row>
    <row r="31" spans="1:5" ht="15">
      <c r="A31" s="449">
        <v>27</v>
      </c>
      <c r="B31" s="450" t="s">
        <v>689</v>
      </c>
      <c r="C31" s="450">
        <v>0</v>
      </c>
      <c r="D31" s="450">
        <v>0</v>
      </c>
      <c r="E31" s="451">
        <v>0</v>
      </c>
    </row>
    <row r="32" spans="1:5" s="444" customFormat="1" ht="14.25">
      <c r="A32" s="452">
        <v>28</v>
      </c>
      <c r="B32" s="453" t="s">
        <v>684</v>
      </c>
      <c r="C32" s="453">
        <v>0</v>
      </c>
      <c r="D32" s="453">
        <v>0</v>
      </c>
      <c r="E32" s="454">
        <v>222</v>
      </c>
    </row>
    <row r="33" spans="1:5" ht="15">
      <c r="A33" s="449">
        <v>29</v>
      </c>
      <c r="B33" s="450" t="s">
        <v>685</v>
      </c>
      <c r="C33" s="450">
        <v>0</v>
      </c>
      <c r="D33" s="450">
        <v>0</v>
      </c>
      <c r="E33" s="451">
        <v>0</v>
      </c>
    </row>
    <row r="34" spans="1:5" ht="15">
      <c r="A34" s="449">
        <v>30</v>
      </c>
      <c r="B34" s="450" t="s">
        <v>686</v>
      </c>
      <c r="C34" s="450">
        <v>0</v>
      </c>
      <c r="D34" s="450">
        <v>0</v>
      </c>
      <c r="E34" s="451">
        <v>0</v>
      </c>
    </row>
    <row r="35" spans="1:5" ht="15">
      <c r="A35" s="449">
        <v>31</v>
      </c>
      <c r="B35" s="450" t="s">
        <v>687</v>
      </c>
      <c r="C35" s="450">
        <v>0</v>
      </c>
      <c r="D35" s="450">
        <v>0</v>
      </c>
      <c r="E35" s="451">
        <v>0</v>
      </c>
    </row>
    <row r="36" spans="1:5" ht="15">
      <c r="A36" s="449">
        <v>32</v>
      </c>
      <c r="B36" s="450" t="s">
        <v>688</v>
      </c>
      <c r="C36" s="450">
        <v>0</v>
      </c>
      <c r="D36" s="450">
        <v>0</v>
      </c>
      <c r="E36" s="451">
        <v>0</v>
      </c>
    </row>
    <row r="37" spans="1:5" s="444" customFormat="1" ht="14.25">
      <c r="A37" s="452">
        <v>33</v>
      </c>
      <c r="B37" s="453" t="s">
        <v>690</v>
      </c>
      <c r="C37" s="453">
        <v>0</v>
      </c>
      <c r="D37" s="453">
        <v>0</v>
      </c>
      <c r="E37" s="454">
        <v>0</v>
      </c>
    </row>
    <row r="38" spans="1:5" s="444" customFormat="1" ht="14.25">
      <c r="A38" s="452">
        <v>34</v>
      </c>
      <c r="B38" s="453" t="s">
        <v>691</v>
      </c>
      <c r="C38" s="453">
        <v>0</v>
      </c>
      <c r="D38" s="453">
        <v>0</v>
      </c>
      <c r="E38" s="454">
        <v>222</v>
      </c>
    </row>
    <row r="39" spans="1:5" s="444" customFormat="1" ht="14.25">
      <c r="A39" s="452">
        <v>35</v>
      </c>
      <c r="B39" s="453" t="s">
        <v>692</v>
      </c>
      <c r="C39" s="453">
        <v>0</v>
      </c>
      <c r="D39" s="453">
        <v>0</v>
      </c>
      <c r="E39" s="454">
        <v>-52679</v>
      </c>
    </row>
    <row r="40" spans="1:5" ht="15">
      <c r="A40" s="449">
        <v>36</v>
      </c>
      <c r="B40" s="450" t="s">
        <v>693</v>
      </c>
      <c r="C40" s="450">
        <v>0</v>
      </c>
      <c r="D40" s="450">
        <v>0</v>
      </c>
      <c r="E40" s="451">
        <v>6500</v>
      </c>
    </row>
    <row r="41" spans="1:5" ht="15">
      <c r="A41" s="449">
        <v>37</v>
      </c>
      <c r="B41" s="450" t="s">
        <v>694</v>
      </c>
      <c r="C41" s="450">
        <v>0</v>
      </c>
      <c r="D41" s="450">
        <v>0</v>
      </c>
      <c r="E41" s="451">
        <v>46244</v>
      </c>
    </row>
    <row r="42" spans="1:5" s="444" customFormat="1" ht="14.25">
      <c r="A42" s="452">
        <v>38</v>
      </c>
      <c r="B42" s="453" t="s">
        <v>695</v>
      </c>
      <c r="C42" s="453">
        <v>0</v>
      </c>
      <c r="D42" s="453">
        <v>0</v>
      </c>
      <c r="E42" s="454">
        <v>52744</v>
      </c>
    </row>
    <row r="43" spans="1:5" ht="15">
      <c r="A43" s="449">
        <v>39</v>
      </c>
      <c r="B43" s="453" t="s">
        <v>696</v>
      </c>
      <c r="C43" s="453">
        <v>0</v>
      </c>
      <c r="D43" s="453">
        <v>0</v>
      </c>
      <c r="E43" s="454">
        <v>926</v>
      </c>
    </row>
    <row r="44" spans="1:5" ht="15">
      <c r="A44" s="449">
        <v>40</v>
      </c>
      <c r="B44" s="453" t="s">
        <v>697</v>
      </c>
      <c r="C44" s="453">
        <v>0</v>
      </c>
      <c r="D44" s="453">
        <v>0</v>
      </c>
      <c r="E44" s="454">
        <v>51818</v>
      </c>
    </row>
    <row r="45" spans="1:5" ht="15.75" thickBot="1">
      <c r="A45" s="455">
        <v>41</v>
      </c>
      <c r="B45" s="456" t="s">
        <v>698</v>
      </c>
      <c r="C45" s="456">
        <v>0</v>
      </c>
      <c r="D45" s="456">
        <v>0</v>
      </c>
      <c r="E45" s="457">
        <v>-861</v>
      </c>
    </row>
    <row r="46" ht="13.5" thickTop="1"/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 scale="65" r:id="rId1"/>
  <headerFooter alignWithMargins="0">
    <oddHeader>&amp;C11. melléklet a 6/2015.(V.11.) önkormányzati rendelethez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50"/>
  </sheetPr>
  <dimension ref="A1:D14"/>
  <sheetViews>
    <sheetView view="pageBreakPreview" zoomScale="60" workbookViewId="0" topLeftCell="A1">
      <selection activeCell="A2" sqref="A2"/>
    </sheetView>
  </sheetViews>
  <sheetFormatPr defaultColWidth="9.00390625" defaultRowHeight="12.75"/>
  <cols>
    <col min="1" max="1" width="47.50390625" style="0" bestFit="1" customWidth="1"/>
    <col min="2" max="2" width="16.625" style="0" customWidth="1"/>
    <col min="3" max="3" width="41.875" style="0" customWidth="1"/>
    <col min="4" max="4" width="17.125" style="0" customWidth="1"/>
  </cols>
  <sheetData>
    <row r="1" spans="1:4" ht="13.5">
      <c r="A1" s="665" t="s">
        <v>708</v>
      </c>
      <c r="B1" s="666"/>
      <c r="C1" s="666"/>
      <c r="D1" s="666"/>
    </row>
    <row r="2" ht="15.75">
      <c r="A2" s="469"/>
    </row>
    <row r="3" ht="16.5" thickBot="1">
      <c r="A3" s="469"/>
    </row>
    <row r="4" spans="1:4" s="441" customFormat="1" ht="16.5" thickBot="1">
      <c r="A4" s="476" t="s">
        <v>699</v>
      </c>
      <c r="B4" s="477" t="s">
        <v>700</v>
      </c>
      <c r="C4" s="478" t="s">
        <v>701</v>
      </c>
      <c r="D4" s="479" t="s">
        <v>700</v>
      </c>
    </row>
    <row r="5" spans="1:4" ht="32.25" customHeight="1" thickBot="1">
      <c r="A5" s="470" t="s">
        <v>702</v>
      </c>
      <c r="B5" s="471" t="s">
        <v>51</v>
      </c>
      <c r="C5" s="484" t="s">
        <v>703</v>
      </c>
      <c r="D5" s="472" t="s">
        <v>709</v>
      </c>
    </row>
    <row r="6" spans="1:4" ht="37.5" customHeight="1" thickBot="1">
      <c r="A6" s="470" t="s">
        <v>21</v>
      </c>
      <c r="B6" s="471">
        <v>297</v>
      </c>
      <c r="C6" s="484" t="s">
        <v>705</v>
      </c>
      <c r="D6" s="472">
        <v>209</v>
      </c>
    </row>
    <row r="7" spans="1:4" ht="34.5" customHeight="1" thickBot="1">
      <c r="A7" s="470" t="s">
        <v>704</v>
      </c>
      <c r="B7" s="471">
        <v>31</v>
      </c>
      <c r="C7" s="484" t="s">
        <v>706</v>
      </c>
      <c r="D7" s="472">
        <v>516</v>
      </c>
    </row>
    <row r="8" spans="1:4" ht="31.5" customHeight="1" thickBot="1">
      <c r="A8" s="514" t="s">
        <v>8</v>
      </c>
      <c r="B8" s="471" t="s">
        <v>9</v>
      </c>
      <c r="C8" s="484" t="s">
        <v>707</v>
      </c>
      <c r="D8" s="472" t="s">
        <v>710</v>
      </c>
    </row>
    <row r="9" spans="1:4" ht="31.5" customHeight="1" thickBot="1">
      <c r="A9" s="473"/>
      <c r="B9" s="471"/>
      <c r="C9" s="484" t="s">
        <v>10</v>
      </c>
      <c r="D9" s="472" t="s">
        <v>711</v>
      </c>
    </row>
    <row r="10" spans="1:4" ht="31.5" customHeight="1" thickBot="1">
      <c r="A10" s="473"/>
      <c r="B10" s="471"/>
      <c r="C10" s="484" t="s">
        <v>712</v>
      </c>
      <c r="D10" s="472" t="s">
        <v>713</v>
      </c>
    </row>
    <row r="11" spans="1:4" ht="16.5" thickBot="1">
      <c r="A11" s="480" t="s">
        <v>91</v>
      </c>
      <c r="B11" s="482" t="s">
        <v>22</v>
      </c>
      <c r="C11" s="481" t="s">
        <v>91</v>
      </c>
      <c r="D11" s="483" t="s">
        <v>52</v>
      </c>
    </row>
    <row r="12" ht="15" customHeight="1">
      <c r="A12" s="474"/>
    </row>
    <row r="13" ht="15.75" hidden="1">
      <c r="A13" s="469"/>
    </row>
    <row r="14" ht="15.75">
      <c r="A14" s="475" t="s">
        <v>23</v>
      </c>
    </row>
  </sheetData>
  <sheetProtection/>
  <mergeCells count="1">
    <mergeCell ref="A1:D1"/>
  </mergeCells>
  <printOptions/>
  <pageMargins left="0.75" right="0.75" top="1" bottom="1" header="0.5" footer="0.5"/>
  <pageSetup horizontalDpi="600" verticalDpi="600" orientation="portrait" paperSize="9" scale="78" r:id="rId1"/>
  <headerFooter alignWithMargins="0">
    <oddHeader>&amp;R12. melléklet a 6/2015.(V.11.) 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I161"/>
  <sheetViews>
    <sheetView view="pageBreakPreview" zoomScaleNormal="130" zoomScaleSheetLayoutView="100" workbookViewId="0" topLeftCell="A127">
      <selection activeCell="A2" sqref="A2"/>
    </sheetView>
  </sheetViews>
  <sheetFormatPr defaultColWidth="9.00390625" defaultRowHeight="12.75"/>
  <cols>
    <col min="1" max="1" width="9.50390625" style="222" customWidth="1"/>
    <col min="2" max="2" width="60.875" style="222" customWidth="1"/>
    <col min="3" max="5" width="15.875" style="223" customWidth="1"/>
    <col min="6" max="16384" width="9.375" style="233" customWidth="1"/>
  </cols>
  <sheetData>
    <row r="1" spans="1:5" ht="15.75" customHeight="1">
      <c r="A1" s="567" t="s">
        <v>55</v>
      </c>
      <c r="B1" s="567"/>
      <c r="C1" s="567"/>
      <c r="D1" s="567"/>
      <c r="E1" s="567"/>
    </row>
    <row r="2" spans="1:5" ht="15.75" customHeight="1" thickBot="1">
      <c r="A2" s="29"/>
      <c r="B2" s="29"/>
      <c r="C2" s="220"/>
      <c r="D2" s="220"/>
      <c r="E2" s="220" t="s">
        <v>180</v>
      </c>
    </row>
    <row r="3" spans="1:5" ht="15.75" customHeight="1">
      <c r="A3" s="568" t="s">
        <v>106</v>
      </c>
      <c r="B3" s="570" t="s">
        <v>57</v>
      </c>
      <c r="C3" s="572" t="str">
        <f>+'1.mell.1.old KVETÉSI, PÜ MÉRL'!C3:E3</f>
        <v>2014. évi</v>
      </c>
      <c r="D3" s="572"/>
      <c r="E3" s="573"/>
    </row>
    <row r="4" spans="1:5" ht="37.5" customHeight="1" thickBot="1">
      <c r="A4" s="569"/>
      <c r="B4" s="571"/>
      <c r="C4" s="31" t="s">
        <v>202</v>
      </c>
      <c r="D4" s="31" t="s">
        <v>203</v>
      </c>
      <c r="E4" s="32" t="s">
        <v>204</v>
      </c>
    </row>
    <row r="5" spans="1:5" s="234" customFormat="1" ht="12" customHeight="1" thickBot="1">
      <c r="A5" s="198" t="s">
        <v>392</v>
      </c>
      <c r="B5" s="199" t="s">
        <v>393</v>
      </c>
      <c r="C5" s="199" t="s">
        <v>394</v>
      </c>
      <c r="D5" s="199" t="s">
        <v>395</v>
      </c>
      <c r="E5" s="247" t="s">
        <v>396</v>
      </c>
    </row>
    <row r="6" spans="1:5" s="235" customFormat="1" ht="12" customHeight="1" thickBot="1">
      <c r="A6" s="193" t="s">
        <v>58</v>
      </c>
      <c r="B6" s="194" t="s">
        <v>276</v>
      </c>
      <c r="C6" s="225">
        <f>SUM(C7:C12)</f>
        <v>5521</v>
      </c>
      <c r="D6" s="225">
        <f>SUM(D7:D12)</f>
        <v>7661</v>
      </c>
      <c r="E6" s="208">
        <f>SUM(E7:E12)</f>
        <v>7661</v>
      </c>
    </row>
    <row r="7" spans="1:5" s="235" customFormat="1" ht="12" customHeight="1">
      <c r="A7" s="188" t="s">
        <v>118</v>
      </c>
      <c r="B7" s="236" t="s">
        <v>277</v>
      </c>
      <c r="C7" s="227">
        <v>2465</v>
      </c>
      <c r="D7" s="227">
        <v>2465</v>
      </c>
      <c r="E7" s="210">
        <v>2465</v>
      </c>
    </row>
    <row r="8" spans="1:5" s="235" customFormat="1" ht="12" customHeight="1">
      <c r="A8" s="187" t="s">
        <v>119</v>
      </c>
      <c r="B8" s="237" t="s">
        <v>278</v>
      </c>
      <c r="C8" s="226"/>
      <c r="D8" s="226"/>
      <c r="E8" s="209"/>
    </row>
    <row r="9" spans="1:5" s="235" customFormat="1" ht="12" customHeight="1">
      <c r="A9" s="187" t="s">
        <v>120</v>
      </c>
      <c r="B9" s="237" t="s">
        <v>279</v>
      </c>
      <c r="C9" s="226">
        <v>2500</v>
      </c>
      <c r="D9" s="226">
        <v>3973</v>
      </c>
      <c r="E9" s="209">
        <v>3973</v>
      </c>
    </row>
    <row r="10" spans="1:5" s="235" customFormat="1" ht="12" customHeight="1">
      <c r="A10" s="187" t="s">
        <v>121</v>
      </c>
      <c r="B10" s="237" t="s">
        <v>280</v>
      </c>
      <c r="C10" s="226">
        <v>556</v>
      </c>
      <c r="D10" s="226">
        <v>556</v>
      </c>
      <c r="E10" s="209">
        <v>556</v>
      </c>
    </row>
    <row r="11" spans="1:5" s="235" customFormat="1" ht="12" customHeight="1">
      <c r="A11" s="187" t="s">
        <v>139</v>
      </c>
      <c r="B11" s="237" t="s">
        <v>281</v>
      </c>
      <c r="C11" s="226"/>
      <c r="D11" s="226">
        <v>176</v>
      </c>
      <c r="E11" s="209">
        <v>176</v>
      </c>
    </row>
    <row r="12" spans="1:5" s="235" customFormat="1" ht="12" customHeight="1" thickBot="1">
      <c r="A12" s="189" t="s">
        <v>122</v>
      </c>
      <c r="B12" s="238" t="s">
        <v>282</v>
      </c>
      <c r="C12" s="228"/>
      <c r="D12" s="228">
        <v>491</v>
      </c>
      <c r="E12" s="211">
        <v>491</v>
      </c>
    </row>
    <row r="13" spans="1:5" s="235" customFormat="1" ht="12" customHeight="1" thickBot="1">
      <c r="A13" s="193" t="s">
        <v>59</v>
      </c>
      <c r="B13" s="215" t="s">
        <v>283</v>
      </c>
      <c r="C13" s="225">
        <f>SUM(C14:C18)</f>
        <v>2263</v>
      </c>
      <c r="D13" s="225">
        <f>SUM(D14:D18)</f>
        <v>25203</v>
      </c>
      <c r="E13" s="208">
        <f>SUM(E14:E18)</f>
        <v>25203</v>
      </c>
    </row>
    <row r="14" spans="1:5" s="235" customFormat="1" ht="12" customHeight="1">
      <c r="A14" s="188" t="s">
        <v>124</v>
      </c>
      <c r="B14" s="236" t="s">
        <v>284</v>
      </c>
      <c r="C14" s="227"/>
      <c r="D14" s="227"/>
      <c r="E14" s="210"/>
    </row>
    <row r="15" spans="1:5" s="235" customFormat="1" ht="12" customHeight="1">
      <c r="A15" s="187" t="s">
        <v>125</v>
      </c>
      <c r="B15" s="237" t="s">
        <v>285</v>
      </c>
      <c r="C15" s="226"/>
      <c r="D15" s="226"/>
      <c r="E15" s="209"/>
    </row>
    <row r="16" spans="1:5" s="235" customFormat="1" ht="12" customHeight="1">
      <c r="A16" s="187" t="s">
        <v>126</v>
      </c>
      <c r="B16" s="237" t="s">
        <v>286</v>
      </c>
      <c r="C16" s="226"/>
      <c r="D16" s="226"/>
      <c r="E16" s="209"/>
    </row>
    <row r="17" spans="1:5" s="235" customFormat="1" ht="12" customHeight="1">
      <c r="A17" s="187" t="s">
        <v>127</v>
      </c>
      <c r="B17" s="237" t="s">
        <v>287</v>
      </c>
      <c r="C17" s="226"/>
      <c r="D17" s="226"/>
      <c r="E17" s="209"/>
    </row>
    <row r="18" spans="1:5" s="235" customFormat="1" ht="12" customHeight="1">
      <c r="A18" s="187" t="s">
        <v>128</v>
      </c>
      <c r="B18" s="237" t="s">
        <v>288</v>
      </c>
      <c r="C18" s="226">
        <v>2263</v>
      </c>
      <c r="D18" s="226">
        <v>25203</v>
      </c>
      <c r="E18" s="209">
        <v>25203</v>
      </c>
    </row>
    <row r="19" spans="1:5" s="235" customFormat="1" ht="12" customHeight="1" thickBot="1">
      <c r="A19" s="189" t="s">
        <v>134</v>
      </c>
      <c r="B19" s="238" t="s">
        <v>289</v>
      </c>
      <c r="C19" s="228"/>
      <c r="D19" s="228"/>
      <c r="E19" s="211"/>
    </row>
    <row r="20" spans="1:5" s="235" customFormat="1" ht="12" customHeight="1" thickBot="1">
      <c r="A20" s="193" t="s">
        <v>60</v>
      </c>
      <c r="B20" s="194" t="s">
        <v>290</v>
      </c>
      <c r="C20" s="225">
        <f>SUM(C21:C25)</f>
        <v>0</v>
      </c>
      <c r="D20" s="225">
        <f>SUM(D21:D25)</f>
        <v>19043</v>
      </c>
      <c r="E20" s="208">
        <f>SUM(E21:E25)</f>
        <v>19043</v>
      </c>
    </row>
    <row r="21" spans="1:5" s="235" customFormat="1" ht="12" customHeight="1">
      <c r="A21" s="188" t="s">
        <v>107</v>
      </c>
      <c r="B21" s="236" t="s">
        <v>291</v>
      </c>
      <c r="C21" s="227"/>
      <c r="D21" s="227">
        <v>6500</v>
      </c>
      <c r="E21" s="210">
        <v>6500</v>
      </c>
    </row>
    <row r="22" spans="1:5" s="235" customFormat="1" ht="12" customHeight="1">
      <c r="A22" s="187" t="s">
        <v>108</v>
      </c>
      <c r="B22" s="237" t="s">
        <v>292</v>
      </c>
      <c r="C22" s="226"/>
      <c r="D22" s="226"/>
      <c r="E22" s="209"/>
    </row>
    <row r="23" spans="1:5" s="235" customFormat="1" ht="12" customHeight="1">
      <c r="A23" s="187" t="s">
        <v>109</v>
      </c>
      <c r="B23" s="237" t="s">
        <v>293</v>
      </c>
      <c r="C23" s="226"/>
      <c r="D23" s="226"/>
      <c r="E23" s="209"/>
    </row>
    <row r="24" spans="1:5" s="235" customFormat="1" ht="12" customHeight="1">
      <c r="A24" s="187" t="s">
        <v>110</v>
      </c>
      <c r="B24" s="237" t="s">
        <v>294</v>
      </c>
      <c r="C24" s="226"/>
      <c r="D24" s="226"/>
      <c r="E24" s="209"/>
    </row>
    <row r="25" spans="1:5" s="235" customFormat="1" ht="12" customHeight="1">
      <c r="A25" s="187" t="s">
        <v>150</v>
      </c>
      <c r="B25" s="237" t="s">
        <v>295</v>
      </c>
      <c r="C25" s="226"/>
      <c r="D25" s="226">
        <v>12543</v>
      </c>
      <c r="E25" s="209">
        <v>12543</v>
      </c>
    </row>
    <row r="26" spans="1:5" s="235" customFormat="1" ht="12" customHeight="1" thickBot="1">
      <c r="A26" s="189" t="s">
        <v>151</v>
      </c>
      <c r="B26" s="238" t="s">
        <v>296</v>
      </c>
      <c r="C26" s="228"/>
      <c r="D26" s="228"/>
      <c r="E26" s="211"/>
    </row>
    <row r="27" spans="1:5" s="235" customFormat="1" ht="12" customHeight="1" thickBot="1">
      <c r="A27" s="193" t="s">
        <v>152</v>
      </c>
      <c r="B27" s="194" t="s">
        <v>297</v>
      </c>
      <c r="C27" s="231">
        <f>+C28+C31+C32+C33</f>
        <v>21690</v>
      </c>
      <c r="D27" s="231">
        <f>+D28+D31+D32+D33</f>
        <v>17460</v>
      </c>
      <c r="E27" s="244">
        <f>+E28+E31+E32+E33</f>
        <v>15975</v>
      </c>
    </row>
    <row r="28" spans="1:5" s="235" customFormat="1" ht="12" customHeight="1">
      <c r="A28" s="188" t="s">
        <v>298</v>
      </c>
      <c r="B28" s="236" t="s">
        <v>299</v>
      </c>
      <c r="C28" s="246">
        <f>+C29+C30</f>
        <v>20420</v>
      </c>
      <c r="D28" s="246">
        <f>+D29+D30</f>
        <v>15420</v>
      </c>
      <c r="E28" s="245">
        <f>+E29+E30</f>
        <v>14173</v>
      </c>
    </row>
    <row r="29" spans="1:5" s="235" customFormat="1" ht="12" customHeight="1">
      <c r="A29" s="187" t="s">
        <v>300</v>
      </c>
      <c r="B29" s="237" t="s">
        <v>301</v>
      </c>
      <c r="C29" s="226">
        <v>420</v>
      </c>
      <c r="D29" s="226">
        <v>420</v>
      </c>
      <c r="E29" s="209">
        <v>421</v>
      </c>
    </row>
    <row r="30" spans="1:5" s="235" customFormat="1" ht="12" customHeight="1">
      <c r="A30" s="187" t="s">
        <v>302</v>
      </c>
      <c r="B30" s="237" t="s">
        <v>303</v>
      </c>
      <c r="C30" s="226">
        <v>20000</v>
      </c>
      <c r="D30" s="226">
        <v>15000</v>
      </c>
      <c r="E30" s="209">
        <v>13752</v>
      </c>
    </row>
    <row r="31" spans="1:5" s="235" customFormat="1" ht="12" customHeight="1">
      <c r="A31" s="187" t="s">
        <v>304</v>
      </c>
      <c r="B31" s="237" t="s">
        <v>305</v>
      </c>
      <c r="C31" s="226">
        <v>1200</v>
      </c>
      <c r="D31" s="226">
        <v>1620</v>
      </c>
      <c r="E31" s="209">
        <v>1498</v>
      </c>
    </row>
    <row r="32" spans="1:5" s="235" customFormat="1" ht="12" customHeight="1">
      <c r="A32" s="187" t="s">
        <v>306</v>
      </c>
      <c r="B32" s="237" t="s">
        <v>307</v>
      </c>
      <c r="C32" s="226"/>
      <c r="D32" s="226"/>
      <c r="E32" s="209"/>
    </row>
    <row r="33" spans="1:5" s="235" customFormat="1" ht="12" customHeight="1" thickBot="1">
      <c r="A33" s="189" t="s">
        <v>308</v>
      </c>
      <c r="B33" s="238" t="s">
        <v>309</v>
      </c>
      <c r="C33" s="228">
        <v>70</v>
      </c>
      <c r="D33" s="228">
        <v>420</v>
      </c>
      <c r="E33" s="211">
        <v>304</v>
      </c>
    </row>
    <row r="34" spans="1:5" s="235" customFormat="1" ht="12" customHeight="1" thickBot="1">
      <c r="A34" s="193" t="s">
        <v>62</v>
      </c>
      <c r="B34" s="194" t="s">
        <v>310</v>
      </c>
      <c r="C34" s="225">
        <f>SUM(C35:C44)</f>
        <v>1658</v>
      </c>
      <c r="D34" s="225">
        <f>SUM(D35:D44)</f>
        <v>1845</v>
      </c>
      <c r="E34" s="208">
        <f>SUM(E35:E44)</f>
        <v>1959</v>
      </c>
    </row>
    <row r="35" spans="1:5" s="235" customFormat="1" ht="12" customHeight="1">
      <c r="A35" s="188" t="s">
        <v>111</v>
      </c>
      <c r="B35" s="236" t="s">
        <v>311</v>
      </c>
      <c r="C35" s="227">
        <v>1500</v>
      </c>
      <c r="D35" s="227">
        <v>1500</v>
      </c>
      <c r="E35" s="210">
        <v>1594</v>
      </c>
    </row>
    <row r="36" spans="1:5" s="235" customFormat="1" ht="12" customHeight="1">
      <c r="A36" s="187" t="s">
        <v>112</v>
      </c>
      <c r="B36" s="237" t="s">
        <v>312</v>
      </c>
      <c r="C36" s="226"/>
      <c r="D36" s="226">
        <v>50</v>
      </c>
      <c r="E36" s="209">
        <v>68</v>
      </c>
    </row>
    <row r="37" spans="1:5" s="235" customFormat="1" ht="12" customHeight="1">
      <c r="A37" s="187" t="s">
        <v>113</v>
      </c>
      <c r="B37" s="237" t="s">
        <v>313</v>
      </c>
      <c r="C37" s="226"/>
      <c r="D37" s="226"/>
      <c r="E37" s="209"/>
    </row>
    <row r="38" spans="1:5" s="235" customFormat="1" ht="12" customHeight="1">
      <c r="A38" s="187" t="s">
        <v>154</v>
      </c>
      <c r="B38" s="237" t="s">
        <v>314</v>
      </c>
      <c r="C38" s="226"/>
      <c r="D38" s="226">
        <v>41</v>
      </c>
      <c r="E38" s="209">
        <v>42</v>
      </c>
    </row>
    <row r="39" spans="1:5" s="235" customFormat="1" ht="12" customHeight="1">
      <c r="A39" s="187" t="s">
        <v>155</v>
      </c>
      <c r="B39" s="237" t="s">
        <v>315</v>
      </c>
      <c r="C39" s="226"/>
      <c r="D39" s="226"/>
      <c r="E39" s="209"/>
    </row>
    <row r="40" spans="1:5" s="235" customFormat="1" ht="12" customHeight="1">
      <c r="A40" s="187" t="s">
        <v>156</v>
      </c>
      <c r="B40" s="237" t="s">
        <v>316</v>
      </c>
      <c r="C40" s="226"/>
      <c r="D40" s="226"/>
      <c r="E40" s="209"/>
    </row>
    <row r="41" spans="1:5" s="235" customFormat="1" ht="12" customHeight="1">
      <c r="A41" s="187" t="s">
        <v>157</v>
      </c>
      <c r="B41" s="237" t="s">
        <v>317</v>
      </c>
      <c r="C41" s="226"/>
      <c r="D41" s="226"/>
      <c r="E41" s="209"/>
    </row>
    <row r="42" spans="1:5" s="235" customFormat="1" ht="12" customHeight="1">
      <c r="A42" s="187" t="s">
        <v>158</v>
      </c>
      <c r="B42" s="237" t="s">
        <v>318</v>
      </c>
      <c r="C42" s="226">
        <v>132</v>
      </c>
      <c r="D42" s="226">
        <v>222</v>
      </c>
      <c r="E42" s="209">
        <v>222</v>
      </c>
    </row>
    <row r="43" spans="1:5" s="235" customFormat="1" ht="12" customHeight="1">
      <c r="A43" s="187" t="s">
        <v>319</v>
      </c>
      <c r="B43" s="237" t="s">
        <v>320</v>
      </c>
      <c r="C43" s="229"/>
      <c r="D43" s="229"/>
      <c r="E43" s="212"/>
    </row>
    <row r="44" spans="1:5" s="235" customFormat="1" ht="12" customHeight="1" thickBot="1">
      <c r="A44" s="189" t="s">
        <v>321</v>
      </c>
      <c r="B44" s="238" t="s">
        <v>322</v>
      </c>
      <c r="C44" s="230">
        <v>26</v>
      </c>
      <c r="D44" s="230">
        <v>32</v>
      </c>
      <c r="E44" s="213">
        <v>33</v>
      </c>
    </row>
    <row r="45" spans="1:5" s="235" customFormat="1" ht="12" customHeight="1" thickBot="1">
      <c r="A45" s="193" t="s">
        <v>63</v>
      </c>
      <c r="B45" s="194" t="s">
        <v>323</v>
      </c>
      <c r="C45" s="225">
        <f>SUM(C46:C50)</f>
        <v>0</v>
      </c>
      <c r="D45" s="225">
        <f>SUM(D46:D50)</f>
        <v>0</v>
      </c>
      <c r="E45" s="208">
        <f>SUM(E46:E50)</f>
        <v>0</v>
      </c>
    </row>
    <row r="46" spans="1:5" s="235" customFormat="1" ht="12" customHeight="1">
      <c r="A46" s="188" t="s">
        <v>114</v>
      </c>
      <c r="B46" s="236" t="s">
        <v>324</v>
      </c>
      <c r="C46" s="248"/>
      <c r="D46" s="248"/>
      <c r="E46" s="214"/>
    </row>
    <row r="47" spans="1:5" s="235" customFormat="1" ht="12" customHeight="1">
      <c r="A47" s="187" t="s">
        <v>115</v>
      </c>
      <c r="B47" s="237" t="s">
        <v>325</v>
      </c>
      <c r="C47" s="229"/>
      <c r="D47" s="229"/>
      <c r="E47" s="212"/>
    </row>
    <row r="48" spans="1:5" s="235" customFormat="1" ht="12" customHeight="1">
      <c r="A48" s="187" t="s">
        <v>326</v>
      </c>
      <c r="B48" s="237" t="s">
        <v>327</v>
      </c>
      <c r="C48" s="229"/>
      <c r="D48" s="229"/>
      <c r="E48" s="212"/>
    </row>
    <row r="49" spans="1:5" s="235" customFormat="1" ht="12" customHeight="1">
      <c r="A49" s="187" t="s">
        <v>328</v>
      </c>
      <c r="B49" s="237" t="s">
        <v>329</v>
      </c>
      <c r="C49" s="229"/>
      <c r="D49" s="229"/>
      <c r="E49" s="212"/>
    </row>
    <row r="50" spans="1:5" s="235" customFormat="1" ht="12" customHeight="1" thickBot="1">
      <c r="A50" s="189" t="s">
        <v>330</v>
      </c>
      <c r="B50" s="238" t="s">
        <v>331</v>
      </c>
      <c r="C50" s="230"/>
      <c r="D50" s="230"/>
      <c r="E50" s="213"/>
    </row>
    <row r="51" spans="1:5" s="235" customFormat="1" ht="17.25" customHeight="1" thickBot="1">
      <c r="A51" s="193" t="s">
        <v>159</v>
      </c>
      <c r="B51" s="194" t="s">
        <v>332</v>
      </c>
      <c r="C51" s="225">
        <f>SUM(C52:C54)</f>
        <v>0</v>
      </c>
      <c r="D51" s="225">
        <f>SUM(D52:D54)</f>
        <v>210</v>
      </c>
      <c r="E51" s="208">
        <f>SUM(E52:E54)</f>
        <v>40</v>
      </c>
    </row>
    <row r="52" spans="1:5" s="235" customFormat="1" ht="12" customHeight="1">
      <c r="A52" s="188" t="s">
        <v>116</v>
      </c>
      <c r="B52" s="236" t="s">
        <v>333</v>
      </c>
      <c r="C52" s="227"/>
      <c r="D52" s="227"/>
      <c r="E52" s="210"/>
    </row>
    <row r="53" spans="1:5" s="235" customFormat="1" ht="12" customHeight="1">
      <c r="A53" s="187" t="s">
        <v>117</v>
      </c>
      <c r="B53" s="237" t="s">
        <v>334</v>
      </c>
      <c r="C53" s="226"/>
      <c r="D53" s="226">
        <v>170</v>
      </c>
      <c r="E53" s="209"/>
    </row>
    <row r="54" spans="1:5" s="235" customFormat="1" ht="12" customHeight="1">
      <c r="A54" s="187" t="s">
        <v>335</v>
      </c>
      <c r="B54" s="237" t="s">
        <v>336</v>
      </c>
      <c r="C54" s="226"/>
      <c r="D54" s="226">
        <v>40</v>
      </c>
      <c r="E54" s="209">
        <v>40</v>
      </c>
    </row>
    <row r="55" spans="1:5" s="235" customFormat="1" ht="12" customHeight="1" thickBot="1">
      <c r="A55" s="189" t="s">
        <v>337</v>
      </c>
      <c r="B55" s="238" t="s">
        <v>338</v>
      </c>
      <c r="C55" s="228"/>
      <c r="D55" s="228"/>
      <c r="E55" s="211"/>
    </row>
    <row r="56" spans="1:5" s="235" customFormat="1" ht="12" customHeight="1" thickBot="1">
      <c r="A56" s="193" t="s">
        <v>65</v>
      </c>
      <c r="B56" s="215" t="s">
        <v>339</v>
      </c>
      <c r="C56" s="225">
        <f>SUM(C57:C59)</f>
        <v>4515</v>
      </c>
      <c r="D56" s="225">
        <f>SUM(D57:D59)</f>
        <v>11515</v>
      </c>
      <c r="E56" s="208">
        <f>SUM(E57:E59)</f>
        <v>0</v>
      </c>
    </row>
    <row r="57" spans="1:5" s="235" customFormat="1" ht="12" customHeight="1">
      <c r="A57" s="188" t="s">
        <v>160</v>
      </c>
      <c r="B57" s="236" t="s">
        <v>340</v>
      </c>
      <c r="C57" s="229"/>
      <c r="D57" s="229"/>
      <c r="E57" s="212"/>
    </row>
    <row r="58" spans="1:5" s="235" customFormat="1" ht="12" customHeight="1">
      <c r="A58" s="187" t="s">
        <v>161</v>
      </c>
      <c r="B58" s="237" t="s">
        <v>341</v>
      </c>
      <c r="C58" s="229">
        <v>4515</v>
      </c>
      <c r="D58" s="229">
        <v>11515</v>
      </c>
      <c r="E58" s="212"/>
    </row>
    <row r="59" spans="1:5" s="235" customFormat="1" ht="12" customHeight="1">
      <c r="A59" s="187" t="s">
        <v>181</v>
      </c>
      <c r="B59" s="237" t="s">
        <v>342</v>
      </c>
      <c r="C59" s="229"/>
      <c r="D59" s="229"/>
      <c r="E59" s="212"/>
    </row>
    <row r="60" spans="1:5" s="235" customFormat="1" ht="12" customHeight="1" thickBot="1">
      <c r="A60" s="189" t="s">
        <v>343</v>
      </c>
      <c r="B60" s="238" t="s">
        <v>344</v>
      </c>
      <c r="C60" s="229"/>
      <c r="D60" s="229"/>
      <c r="E60" s="212"/>
    </row>
    <row r="61" spans="1:5" s="235" customFormat="1" ht="12" customHeight="1" thickBot="1">
      <c r="A61" s="193" t="s">
        <v>66</v>
      </c>
      <c r="B61" s="194" t="s">
        <v>345</v>
      </c>
      <c r="C61" s="231">
        <f>+C6+C13+C20+C27+C34+C45+C51+C56</f>
        <v>35647</v>
      </c>
      <c r="D61" s="231">
        <f>+D6+D13+D20+D27+D34+D45+D51+D56</f>
        <v>82937</v>
      </c>
      <c r="E61" s="244">
        <f>+E6+E13+E20+E27+E34+E45+E51+E56</f>
        <v>69881</v>
      </c>
    </row>
    <row r="62" spans="1:5" s="235" customFormat="1" ht="12" customHeight="1" thickBot="1">
      <c r="A62" s="249" t="s">
        <v>346</v>
      </c>
      <c r="B62" s="215" t="s">
        <v>347</v>
      </c>
      <c r="C62" s="225">
        <f>+C63+C64+C65</f>
        <v>0</v>
      </c>
      <c r="D62" s="225">
        <f>+D63+D64+D65</f>
        <v>0</v>
      </c>
      <c r="E62" s="208">
        <f>+E63+E64+E65</f>
        <v>0</v>
      </c>
    </row>
    <row r="63" spans="1:5" s="235" customFormat="1" ht="12" customHeight="1">
      <c r="A63" s="188" t="s">
        <v>348</v>
      </c>
      <c r="B63" s="236" t="s">
        <v>349</v>
      </c>
      <c r="C63" s="229"/>
      <c r="D63" s="229"/>
      <c r="E63" s="212"/>
    </row>
    <row r="64" spans="1:5" s="235" customFormat="1" ht="12" customHeight="1">
      <c r="A64" s="187" t="s">
        <v>350</v>
      </c>
      <c r="B64" s="237" t="s">
        <v>351</v>
      </c>
      <c r="C64" s="229"/>
      <c r="D64" s="229"/>
      <c r="E64" s="212"/>
    </row>
    <row r="65" spans="1:5" s="235" customFormat="1" ht="12" customHeight="1" thickBot="1">
      <c r="A65" s="189" t="s">
        <v>352</v>
      </c>
      <c r="B65" s="173" t="s">
        <v>397</v>
      </c>
      <c r="C65" s="229"/>
      <c r="D65" s="229"/>
      <c r="E65" s="212"/>
    </row>
    <row r="66" spans="1:5" s="235" customFormat="1" ht="12" customHeight="1" thickBot="1">
      <c r="A66" s="249" t="s">
        <v>354</v>
      </c>
      <c r="B66" s="215" t="s">
        <v>355</v>
      </c>
      <c r="C66" s="225">
        <f>+C67+C68+C69+C70</f>
        <v>0</v>
      </c>
      <c r="D66" s="225">
        <f>+D67+D68+D69+D70</f>
        <v>0</v>
      </c>
      <c r="E66" s="208">
        <f>+E67+E68+E69+E70</f>
        <v>0</v>
      </c>
    </row>
    <row r="67" spans="1:5" s="235" customFormat="1" ht="13.5" customHeight="1">
      <c r="A67" s="188" t="s">
        <v>140</v>
      </c>
      <c r="B67" s="236" t="s">
        <v>356</v>
      </c>
      <c r="C67" s="229"/>
      <c r="D67" s="229"/>
      <c r="E67" s="212"/>
    </row>
    <row r="68" spans="1:5" s="235" customFormat="1" ht="12" customHeight="1">
      <c r="A68" s="187" t="s">
        <v>141</v>
      </c>
      <c r="B68" s="237" t="s">
        <v>357</v>
      </c>
      <c r="C68" s="229"/>
      <c r="D68" s="229"/>
      <c r="E68" s="212"/>
    </row>
    <row r="69" spans="1:5" s="235" customFormat="1" ht="12" customHeight="1">
      <c r="A69" s="187" t="s">
        <v>358</v>
      </c>
      <c r="B69" s="237" t="s">
        <v>359</v>
      </c>
      <c r="C69" s="229"/>
      <c r="D69" s="229"/>
      <c r="E69" s="212"/>
    </row>
    <row r="70" spans="1:5" s="235" customFormat="1" ht="12" customHeight="1" thickBot="1">
      <c r="A70" s="189" t="s">
        <v>360</v>
      </c>
      <c r="B70" s="238" t="s">
        <v>361</v>
      </c>
      <c r="C70" s="229"/>
      <c r="D70" s="229"/>
      <c r="E70" s="212"/>
    </row>
    <row r="71" spans="1:5" s="235" customFormat="1" ht="12" customHeight="1" thickBot="1">
      <c r="A71" s="249" t="s">
        <v>362</v>
      </c>
      <c r="B71" s="215" t="s">
        <v>363</v>
      </c>
      <c r="C71" s="225">
        <f>+C72+C73</f>
        <v>36321</v>
      </c>
      <c r="D71" s="225">
        <f>+D72+D73</f>
        <v>36321</v>
      </c>
      <c r="E71" s="208">
        <f>+E72+E73</f>
        <v>36321</v>
      </c>
    </row>
    <row r="72" spans="1:5" s="235" customFormat="1" ht="12" customHeight="1">
      <c r="A72" s="188" t="s">
        <v>364</v>
      </c>
      <c r="B72" s="236" t="s">
        <v>365</v>
      </c>
      <c r="C72" s="229">
        <v>36321</v>
      </c>
      <c r="D72" s="229">
        <v>36321</v>
      </c>
      <c r="E72" s="212">
        <v>36321</v>
      </c>
    </row>
    <row r="73" spans="1:5" s="235" customFormat="1" ht="12" customHeight="1" thickBot="1">
      <c r="A73" s="189" t="s">
        <v>366</v>
      </c>
      <c r="B73" s="238" t="s">
        <v>367</v>
      </c>
      <c r="C73" s="229"/>
      <c r="D73" s="229"/>
      <c r="E73" s="212"/>
    </row>
    <row r="74" spans="1:5" s="235" customFormat="1" ht="12" customHeight="1" thickBot="1">
      <c r="A74" s="249" t="s">
        <v>368</v>
      </c>
      <c r="B74" s="215" t="s">
        <v>369</v>
      </c>
      <c r="C74" s="225">
        <f>+C75+C76+C77</f>
        <v>0</v>
      </c>
      <c r="D74" s="225">
        <f>+D75+D76+D77</f>
        <v>226</v>
      </c>
      <c r="E74" s="208">
        <f>+E75+E76+E77</f>
        <v>226</v>
      </c>
    </row>
    <row r="75" spans="1:5" s="235" customFormat="1" ht="12" customHeight="1">
      <c r="A75" s="188" t="s">
        <v>370</v>
      </c>
      <c r="B75" s="236" t="s">
        <v>371</v>
      </c>
      <c r="C75" s="229"/>
      <c r="D75" s="229">
        <v>226</v>
      </c>
      <c r="E75" s="212">
        <v>226</v>
      </c>
    </row>
    <row r="76" spans="1:5" s="235" customFormat="1" ht="12" customHeight="1">
      <c r="A76" s="187" t="s">
        <v>372</v>
      </c>
      <c r="B76" s="237" t="s">
        <v>373</v>
      </c>
      <c r="C76" s="229"/>
      <c r="D76" s="229"/>
      <c r="E76" s="212"/>
    </row>
    <row r="77" spans="1:5" s="235" customFormat="1" ht="12" customHeight="1" thickBot="1">
      <c r="A77" s="189" t="s">
        <v>374</v>
      </c>
      <c r="B77" s="217" t="s">
        <v>375</v>
      </c>
      <c r="C77" s="229"/>
      <c r="D77" s="229"/>
      <c r="E77" s="212"/>
    </row>
    <row r="78" spans="1:5" s="235" customFormat="1" ht="12" customHeight="1" thickBot="1">
      <c r="A78" s="249" t="s">
        <v>376</v>
      </c>
      <c r="B78" s="215" t="s">
        <v>377</v>
      </c>
      <c r="C78" s="225">
        <f>+C79+C80+C81+C82</f>
        <v>0</v>
      </c>
      <c r="D78" s="225">
        <f>+D79+D80+D81+D82</f>
        <v>0</v>
      </c>
      <c r="E78" s="208">
        <f>+E79+E80+E81+E82</f>
        <v>0</v>
      </c>
    </row>
    <row r="79" spans="1:5" s="235" customFormat="1" ht="12" customHeight="1">
      <c r="A79" s="239" t="s">
        <v>378</v>
      </c>
      <c r="B79" s="236" t="s">
        <v>379</v>
      </c>
      <c r="C79" s="229"/>
      <c r="D79" s="229"/>
      <c r="E79" s="212"/>
    </row>
    <row r="80" spans="1:5" s="235" customFormat="1" ht="12" customHeight="1">
      <c r="A80" s="240" t="s">
        <v>380</v>
      </c>
      <c r="B80" s="237" t="s">
        <v>381</v>
      </c>
      <c r="C80" s="229"/>
      <c r="D80" s="229"/>
      <c r="E80" s="212"/>
    </row>
    <row r="81" spans="1:5" s="235" customFormat="1" ht="12" customHeight="1">
      <c r="A81" s="240" t="s">
        <v>382</v>
      </c>
      <c r="B81" s="237" t="s">
        <v>383</v>
      </c>
      <c r="C81" s="229"/>
      <c r="D81" s="229"/>
      <c r="E81" s="212"/>
    </row>
    <row r="82" spans="1:5" s="235" customFormat="1" ht="12" customHeight="1" thickBot="1">
      <c r="A82" s="250" t="s">
        <v>384</v>
      </c>
      <c r="B82" s="217" t="s">
        <v>385</v>
      </c>
      <c r="C82" s="229"/>
      <c r="D82" s="229"/>
      <c r="E82" s="212"/>
    </row>
    <row r="83" spans="1:5" s="235" customFormat="1" ht="12" customHeight="1" thickBot="1">
      <c r="A83" s="249" t="s">
        <v>386</v>
      </c>
      <c r="B83" s="215" t="s">
        <v>387</v>
      </c>
      <c r="C83" s="252"/>
      <c r="D83" s="252"/>
      <c r="E83" s="253"/>
    </row>
    <row r="84" spans="1:5" s="235" customFormat="1" ht="12" customHeight="1" thickBot="1">
      <c r="A84" s="249" t="s">
        <v>388</v>
      </c>
      <c r="B84" s="171" t="s">
        <v>389</v>
      </c>
      <c r="C84" s="231">
        <f>+C62+C66+C71+C74+C78+C83</f>
        <v>36321</v>
      </c>
      <c r="D84" s="231">
        <f>+D62+D66+D71+D74+D78+D83</f>
        <v>36547</v>
      </c>
      <c r="E84" s="244">
        <f>+E62+E66+E71+E74+E78+E83</f>
        <v>36547</v>
      </c>
    </row>
    <row r="85" spans="1:5" s="235" customFormat="1" ht="12" customHeight="1" thickBot="1">
      <c r="A85" s="251" t="s">
        <v>390</v>
      </c>
      <c r="B85" s="174" t="s">
        <v>391</v>
      </c>
      <c r="C85" s="231">
        <f>+C61+C84</f>
        <v>71968</v>
      </c>
      <c r="D85" s="231">
        <f>+D61+D84</f>
        <v>119484</v>
      </c>
      <c r="E85" s="244">
        <f>+E61+E84</f>
        <v>106428</v>
      </c>
    </row>
    <row r="86" spans="1:5" s="235" customFormat="1" ht="3" customHeight="1">
      <c r="A86" s="169"/>
      <c r="B86" s="169"/>
      <c r="C86" s="170"/>
      <c r="D86" s="170"/>
      <c r="E86" s="170"/>
    </row>
    <row r="87" spans="1:5" ht="12.75" customHeight="1">
      <c r="A87" s="567" t="s">
        <v>87</v>
      </c>
      <c r="B87" s="567"/>
      <c r="C87" s="567"/>
      <c r="D87" s="567"/>
      <c r="E87" s="567"/>
    </row>
    <row r="88" spans="1:5" s="241" customFormat="1" ht="11.25" customHeight="1" thickBot="1">
      <c r="A88" s="30"/>
      <c r="B88" s="30"/>
      <c r="C88" s="202"/>
      <c r="D88" s="202"/>
      <c r="E88" s="202" t="s">
        <v>180</v>
      </c>
    </row>
    <row r="89" spans="1:5" s="241" customFormat="1" ht="16.5" customHeight="1">
      <c r="A89" s="568" t="s">
        <v>106</v>
      </c>
      <c r="B89" s="570" t="s">
        <v>201</v>
      </c>
      <c r="C89" s="572" t="str">
        <f>+C3</f>
        <v>2014. évi</v>
      </c>
      <c r="D89" s="572"/>
      <c r="E89" s="573"/>
    </row>
    <row r="90" spans="1:5" ht="37.5" customHeight="1" thickBot="1">
      <c r="A90" s="569"/>
      <c r="B90" s="571"/>
      <c r="C90" s="31" t="s">
        <v>202</v>
      </c>
      <c r="D90" s="31" t="s">
        <v>203</v>
      </c>
      <c r="E90" s="32" t="s">
        <v>204</v>
      </c>
    </row>
    <row r="91" spans="1:5" s="234" customFormat="1" ht="12" customHeight="1" thickBot="1">
      <c r="A91" s="198" t="s">
        <v>392</v>
      </c>
      <c r="B91" s="199" t="s">
        <v>393</v>
      </c>
      <c r="C91" s="199" t="s">
        <v>394</v>
      </c>
      <c r="D91" s="199" t="s">
        <v>395</v>
      </c>
      <c r="E91" s="200" t="s">
        <v>396</v>
      </c>
    </row>
    <row r="92" spans="1:5" ht="12" customHeight="1" thickBot="1">
      <c r="A92" s="195" t="s">
        <v>58</v>
      </c>
      <c r="B92" s="197" t="s">
        <v>398</v>
      </c>
      <c r="C92" s="224">
        <f>SUM(C93:C97)</f>
        <v>28858</v>
      </c>
      <c r="D92" s="224">
        <f>SUM(D93:D97)</f>
        <v>55447</v>
      </c>
      <c r="E92" s="179">
        <f>SUM(E93:E97)</f>
        <v>49217</v>
      </c>
    </row>
    <row r="93" spans="1:5" ht="12" customHeight="1">
      <c r="A93" s="190" t="s">
        <v>118</v>
      </c>
      <c r="B93" s="183" t="s">
        <v>88</v>
      </c>
      <c r="C93" s="38">
        <v>8228</v>
      </c>
      <c r="D93" s="38">
        <v>23852</v>
      </c>
      <c r="E93" s="178">
        <v>23852</v>
      </c>
    </row>
    <row r="94" spans="1:5" ht="12" customHeight="1">
      <c r="A94" s="187" t="s">
        <v>119</v>
      </c>
      <c r="B94" s="181" t="s">
        <v>162</v>
      </c>
      <c r="C94" s="226">
        <v>1604</v>
      </c>
      <c r="D94" s="226">
        <v>3738</v>
      </c>
      <c r="E94" s="209">
        <v>3738</v>
      </c>
    </row>
    <row r="95" spans="1:5" ht="12" customHeight="1">
      <c r="A95" s="187" t="s">
        <v>120</v>
      </c>
      <c r="B95" s="181" t="s">
        <v>138</v>
      </c>
      <c r="C95" s="228">
        <v>15299</v>
      </c>
      <c r="D95" s="228">
        <v>18192</v>
      </c>
      <c r="E95" s="211">
        <v>14699</v>
      </c>
    </row>
    <row r="96" spans="1:5" ht="12" customHeight="1">
      <c r="A96" s="187" t="s">
        <v>121</v>
      </c>
      <c r="B96" s="184" t="s">
        <v>163</v>
      </c>
      <c r="C96" s="228">
        <v>1371</v>
      </c>
      <c r="D96" s="228">
        <v>1371</v>
      </c>
      <c r="E96" s="211">
        <v>984</v>
      </c>
    </row>
    <row r="97" spans="1:5" ht="12" customHeight="1">
      <c r="A97" s="187" t="s">
        <v>129</v>
      </c>
      <c r="B97" s="192" t="s">
        <v>164</v>
      </c>
      <c r="C97" s="228">
        <v>2356</v>
      </c>
      <c r="D97" s="228">
        <v>8294</v>
      </c>
      <c r="E97" s="211">
        <v>5944</v>
      </c>
    </row>
    <row r="98" spans="1:5" ht="12" customHeight="1">
      <c r="A98" s="187" t="s">
        <v>122</v>
      </c>
      <c r="B98" s="181" t="s">
        <v>399</v>
      </c>
      <c r="C98" s="228"/>
      <c r="D98" s="228"/>
      <c r="E98" s="211"/>
    </row>
    <row r="99" spans="1:5" ht="12" customHeight="1">
      <c r="A99" s="187" t="s">
        <v>123</v>
      </c>
      <c r="B99" s="204" t="s">
        <v>400</v>
      </c>
      <c r="C99" s="228"/>
      <c r="D99" s="228"/>
      <c r="E99" s="211"/>
    </row>
    <row r="100" spans="1:5" ht="12" customHeight="1">
      <c r="A100" s="187" t="s">
        <v>130</v>
      </c>
      <c r="B100" s="205" t="s">
        <v>401</v>
      </c>
      <c r="C100" s="228"/>
      <c r="D100" s="228"/>
      <c r="E100" s="211"/>
    </row>
    <row r="101" spans="1:5" ht="12" customHeight="1">
      <c r="A101" s="187" t="s">
        <v>131</v>
      </c>
      <c r="B101" s="205" t="s">
        <v>402</v>
      </c>
      <c r="C101" s="228"/>
      <c r="D101" s="228"/>
      <c r="E101" s="211"/>
    </row>
    <row r="102" spans="1:5" ht="12" customHeight="1">
      <c r="A102" s="187" t="s">
        <v>132</v>
      </c>
      <c r="B102" s="204" t="s">
        <v>403</v>
      </c>
      <c r="C102" s="228">
        <v>2146</v>
      </c>
      <c r="D102" s="228">
        <v>7671</v>
      </c>
      <c r="E102" s="211">
        <v>5525</v>
      </c>
    </row>
    <row r="103" spans="1:5" ht="12" customHeight="1">
      <c r="A103" s="187" t="s">
        <v>133</v>
      </c>
      <c r="B103" s="204" t="s">
        <v>404</v>
      </c>
      <c r="C103" s="228"/>
      <c r="D103" s="228"/>
      <c r="E103" s="211"/>
    </row>
    <row r="104" spans="1:5" ht="12" customHeight="1">
      <c r="A104" s="187" t="s">
        <v>135</v>
      </c>
      <c r="B104" s="205" t="s">
        <v>405</v>
      </c>
      <c r="C104" s="228"/>
      <c r="D104" s="228">
        <v>170</v>
      </c>
      <c r="E104" s="211">
        <v>170</v>
      </c>
    </row>
    <row r="105" spans="1:5" ht="12" customHeight="1">
      <c r="A105" s="186" t="s">
        <v>165</v>
      </c>
      <c r="B105" s="206" t="s">
        <v>406</v>
      </c>
      <c r="C105" s="228"/>
      <c r="D105" s="228"/>
      <c r="E105" s="211"/>
    </row>
    <row r="106" spans="1:5" ht="12" customHeight="1">
      <c r="A106" s="187" t="s">
        <v>407</v>
      </c>
      <c r="B106" s="206" t="s">
        <v>408</v>
      </c>
      <c r="C106" s="228"/>
      <c r="D106" s="228"/>
      <c r="E106" s="211"/>
    </row>
    <row r="107" spans="1:5" ht="12" customHeight="1" thickBot="1">
      <c r="A107" s="191" t="s">
        <v>409</v>
      </c>
      <c r="B107" s="207" t="s">
        <v>410</v>
      </c>
      <c r="C107" s="39">
        <v>210</v>
      </c>
      <c r="D107" s="39">
        <v>453</v>
      </c>
      <c r="E107" s="172">
        <v>249</v>
      </c>
    </row>
    <row r="108" spans="1:5" ht="12" customHeight="1" thickBot="1">
      <c r="A108" s="193" t="s">
        <v>59</v>
      </c>
      <c r="B108" s="196" t="s">
        <v>411</v>
      </c>
      <c r="C108" s="225">
        <f>+C109+C111+C113</f>
        <v>12665</v>
      </c>
      <c r="D108" s="225">
        <f>+D109+D111+D113</f>
        <v>38148</v>
      </c>
      <c r="E108" s="208">
        <f>+E109+E111+E113</f>
        <v>38148</v>
      </c>
    </row>
    <row r="109" spans="1:5" ht="12" customHeight="1">
      <c r="A109" s="188" t="s">
        <v>124</v>
      </c>
      <c r="B109" s="181" t="s">
        <v>179</v>
      </c>
      <c r="C109" s="227">
        <v>3400</v>
      </c>
      <c r="D109" s="227">
        <v>18036</v>
      </c>
      <c r="E109" s="210">
        <v>18036</v>
      </c>
    </row>
    <row r="110" spans="1:5" ht="12" customHeight="1">
      <c r="A110" s="188" t="s">
        <v>125</v>
      </c>
      <c r="B110" s="185" t="s">
        <v>412</v>
      </c>
      <c r="C110" s="227"/>
      <c r="D110" s="227"/>
      <c r="E110" s="210"/>
    </row>
    <row r="111" spans="1:5" ht="15.75">
      <c r="A111" s="188" t="s">
        <v>126</v>
      </c>
      <c r="B111" s="185" t="s">
        <v>166</v>
      </c>
      <c r="C111" s="226">
        <v>1750</v>
      </c>
      <c r="D111" s="226">
        <v>7998</v>
      </c>
      <c r="E111" s="209">
        <v>7998</v>
      </c>
    </row>
    <row r="112" spans="1:5" ht="12" customHeight="1">
      <c r="A112" s="188" t="s">
        <v>127</v>
      </c>
      <c r="B112" s="185" t="s">
        <v>413</v>
      </c>
      <c r="C112" s="226"/>
      <c r="D112" s="226"/>
      <c r="E112" s="209"/>
    </row>
    <row r="113" spans="1:5" ht="12" customHeight="1">
      <c r="A113" s="188" t="s">
        <v>128</v>
      </c>
      <c r="B113" s="217" t="s">
        <v>182</v>
      </c>
      <c r="C113" s="226">
        <v>7515</v>
      </c>
      <c r="D113" s="226">
        <v>12114</v>
      </c>
      <c r="E113" s="209">
        <v>12114</v>
      </c>
    </row>
    <row r="114" spans="1:5" ht="21.75" customHeight="1">
      <c r="A114" s="188" t="s">
        <v>134</v>
      </c>
      <c r="B114" s="216" t="s">
        <v>414</v>
      </c>
      <c r="C114" s="226"/>
      <c r="D114" s="226"/>
      <c r="E114" s="209"/>
    </row>
    <row r="115" spans="1:5" ht="24" customHeight="1">
      <c r="A115" s="188" t="s">
        <v>136</v>
      </c>
      <c r="B115" s="232" t="s">
        <v>415</v>
      </c>
      <c r="C115" s="226"/>
      <c r="D115" s="226"/>
      <c r="E115" s="209"/>
    </row>
    <row r="116" spans="1:5" ht="12" customHeight="1">
      <c r="A116" s="188" t="s">
        <v>167</v>
      </c>
      <c r="B116" s="205" t="s">
        <v>402</v>
      </c>
      <c r="C116" s="226"/>
      <c r="D116" s="226"/>
      <c r="E116" s="209"/>
    </row>
    <row r="117" spans="1:5" ht="12" customHeight="1">
      <c r="A117" s="188" t="s">
        <v>168</v>
      </c>
      <c r="B117" s="205" t="s">
        <v>416</v>
      </c>
      <c r="C117" s="226"/>
      <c r="D117" s="226"/>
      <c r="E117" s="209"/>
    </row>
    <row r="118" spans="1:5" ht="12" customHeight="1">
      <c r="A118" s="188" t="s">
        <v>169</v>
      </c>
      <c r="B118" s="205" t="s">
        <v>417</v>
      </c>
      <c r="C118" s="226"/>
      <c r="D118" s="226"/>
      <c r="E118" s="209"/>
    </row>
    <row r="119" spans="1:5" s="254" customFormat="1" ht="12" customHeight="1">
      <c r="A119" s="188" t="s">
        <v>418</v>
      </c>
      <c r="B119" s="205" t="s">
        <v>405</v>
      </c>
      <c r="C119" s="226">
        <v>4515</v>
      </c>
      <c r="D119" s="226">
        <v>11514</v>
      </c>
      <c r="E119" s="209">
        <v>11514</v>
      </c>
    </row>
    <row r="120" spans="1:5" ht="12" customHeight="1">
      <c r="A120" s="188" t="s">
        <v>419</v>
      </c>
      <c r="B120" s="205" t="s">
        <v>420</v>
      </c>
      <c r="C120" s="226"/>
      <c r="D120" s="226"/>
      <c r="E120" s="209"/>
    </row>
    <row r="121" spans="1:5" ht="12" customHeight="1" thickBot="1">
      <c r="A121" s="186" t="s">
        <v>421</v>
      </c>
      <c r="B121" s="205" t="s">
        <v>422</v>
      </c>
      <c r="C121" s="228">
        <v>3000</v>
      </c>
      <c r="D121" s="228">
        <v>600</v>
      </c>
      <c r="E121" s="211">
        <v>600</v>
      </c>
    </row>
    <row r="122" spans="1:5" ht="12" customHeight="1" thickBot="1">
      <c r="A122" s="193" t="s">
        <v>60</v>
      </c>
      <c r="B122" s="201" t="s">
        <v>423</v>
      </c>
      <c r="C122" s="225">
        <f>+C123+C124</f>
        <v>30445</v>
      </c>
      <c r="D122" s="225">
        <f>+D123+D124</f>
        <v>25889</v>
      </c>
      <c r="E122" s="208">
        <f>+E123+E124</f>
        <v>0</v>
      </c>
    </row>
    <row r="123" spans="1:5" ht="12" customHeight="1">
      <c r="A123" s="188" t="s">
        <v>107</v>
      </c>
      <c r="B123" s="182" t="s">
        <v>96</v>
      </c>
      <c r="C123" s="227">
        <v>30445</v>
      </c>
      <c r="D123" s="227">
        <v>25889</v>
      </c>
      <c r="E123" s="210">
        <v>0</v>
      </c>
    </row>
    <row r="124" spans="1:5" ht="12" customHeight="1" thickBot="1">
      <c r="A124" s="189" t="s">
        <v>108</v>
      </c>
      <c r="B124" s="185" t="s">
        <v>97</v>
      </c>
      <c r="C124" s="228"/>
      <c r="D124" s="228"/>
      <c r="E124" s="211"/>
    </row>
    <row r="125" spans="1:5" ht="12" customHeight="1" thickBot="1">
      <c r="A125" s="193" t="s">
        <v>61</v>
      </c>
      <c r="B125" s="201" t="s">
        <v>424</v>
      </c>
      <c r="C125" s="225">
        <f>+C92+C108+C122</f>
        <v>71968</v>
      </c>
      <c r="D125" s="225">
        <f>+D92+D108+D122</f>
        <v>119484</v>
      </c>
      <c r="E125" s="208">
        <f>+E92+E108+E122</f>
        <v>87365</v>
      </c>
    </row>
    <row r="126" spans="1:5" ht="12" customHeight="1" thickBot="1">
      <c r="A126" s="193" t="s">
        <v>62</v>
      </c>
      <c r="B126" s="201" t="s">
        <v>425</v>
      </c>
      <c r="C126" s="225">
        <f>+C127+C128+C129</f>
        <v>0</v>
      </c>
      <c r="D126" s="225">
        <f>+D127+D128+D129</f>
        <v>0</v>
      </c>
      <c r="E126" s="208">
        <f>+E127+E128+E129</f>
        <v>0</v>
      </c>
    </row>
    <row r="127" spans="1:5" ht="12" customHeight="1">
      <c r="A127" s="188" t="s">
        <v>111</v>
      </c>
      <c r="B127" s="182" t="s">
        <v>426</v>
      </c>
      <c r="C127" s="226"/>
      <c r="D127" s="226"/>
      <c r="E127" s="209"/>
    </row>
    <row r="128" spans="1:5" ht="12" customHeight="1">
      <c r="A128" s="188" t="s">
        <v>112</v>
      </c>
      <c r="B128" s="182" t="s">
        <v>427</v>
      </c>
      <c r="C128" s="226"/>
      <c r="D128" s="226"/>
      <c r="E128" s="209"/>
    </row>
    <row r="129" spans="1:5" ht="12" customHeight="1" thickBot="1">
      <c r="A129" s="186" t="s">
        <v>113</v>
      </c>
      <c r="B129" s="180" t="s">
        <v>428</v>
      </c>
      <c r="C129" s="226"/>
      <c r="D129" s="226"/>
      <c r="E129" s="209"/>
    </row>
    <row r="130" spans="1:5" ht="12" customHeight="1" thickBot="1">
      <c r="A130" s="193" t="s">
        <v>63</v>
      </c>
      <c r="B130" s="201" t="s">
        <v>429</v>
      </c>
      <c r="C130" s="225">
        <f>+C131+C132+C134+C133</f>
        <v>0</v>
      </c>
      <c r="D130" s="225">
        <f>+D131+D132+D134+D133</f>
        <v>0</v>
      </c>
      <c r="E130" s="208">
        <f>+E131+E132+E134+E133</f>
        <v>0</v>
      </c>
    </row>
    <row r="131" spans="1:5" ht="12" customHeight="1">
      <c r="A131" s="188" t="s">
        <v>114</v>
      </c>
      <c r="B131" s="182" t="s">
        <v>430</v>
      </c>
      <c r="C131" s="226"/>
      <c r="D131" s="226"/>
      <c r="E131" s="209"/>
    </row>
    <row r="132" spans="1:5" ht="12" customHeight="1">
      <c r="A132" s="188" t="s">
        <v>115</v>
      </c>
      <c r="B132" s="182" t="s">
        <v>431</v>
      </c>
      <c r="C132" s="226"/>
      <c r="D132" s="226"/>
      <c r="E132" s="209"/>
    </row>
    <row r="133" spans="1:5" ht="12" customHeight="1">
      <c r="A133" s="188" t="s">
        <v>326</v>
      </c>
      <c r="B133" s="182" t="s">
        <v>432</v>
      </c>
      <c r="C133" s="226"/>
      <c r="D133" s="226"/>
      <c r="E133" s="209"/>
    </row>
    <row r="134" spans="1:5" ht="12" customHeight="1" thickBot="1">
      <c r="A134" s="186" t="s">
        <v>328</v>
      </c>
      <c r="B134" s="180" t="s">
        <v>433</v>
      </c>
      <c r="C134" s="226"/>
      <c r="D134" s="226"/>
      <c r="E134" s="209"/>
    </row>
    <row r="135" spans="1:5" ht="12" customHeight="1" thickBot="1">
      <c r="A135" s="193" t="s">
        <v>64</v>
      </c>
      <c r="B135" s="201" t="s">
        <v>434</v>
      </c>
      <c r="C135" s="231">
        <f>+C136+C137+C138+C139</f>
        <v>0</v>
      </c>
      <c r="D135" s="231">
        <f>+D136+D137+D138+D139</f>
        <v>0</v>
      </c>
      <c r="E135" s="244">
        <f>+E136+E137+E138+E139</f>
        <v>0</v>
      </c>
    </row>
    <row r="136" spans="1:5" ht="12" customHeight="1">
      <c r="A136" s="188" t="s">
        <v>116</v>
      </c>
      <c r="B136" s="182" t="s">
        <v>435</v>
      </c>
      <c r="C136" s="226"/>
      <c r="D136" s="226"/>
      <c r="E136" s="209"/>
    </row>
    <row r="137" spans="1:5" ht="12" customHeight="1">
      <c r="A137" s="188" t="s">
        <v>117</v>
      </c>
      <c r="B137" s="182" t="s">
        <v>436</v>
      </c>
      <c r="C137" s="226"/>
      <c r="D137" s="226"/>
      <c r="E137" s="209"/>
    </row>
    <row r="138" spans="1:5" ht="12" customHeight="1">
      <c r="A138" s="188" t="s">
        <v>335</v>
      </c>
      <c r="B138" s="182" t="s">
        <v>437</v>
      </c>
      <c r="C138" s="226"/>
      <c r="D138" s="226"/>
      <c r="E138" s="209"/>
    </row>
    <row r="139" spans="1:5" ht="12" customHeight="1" thickBot="1">
      <c r="A139" s="186" t="s">
        <v>337</v>
      </c>
      <c r="B139" s="180" t="s">
        <v>438</v>
      </c>
      <c r="C139" s="226"/>
      <c r="D139" s="226"/>
      <c r="E139" s="209"/>
    </row>
    <row r="140" spans="1:9" ht="15" customHeight="1" thickBot="1">
      <c r="A140" s="193" t="s">
        <v>65</v>
      </c>
      <c r="B140" s="201" t="s">
        <v>439</v>
      </c>
      <c r="C140" s="40">
        <f>+C141+C142+C143+C144</f>
        <v>0</v>
      </c>
      <c r="D140" s="40">
        <f>+D141+D142+D143+D144</f>
        <v>0</v>
      </c>
      <c r="E140" s="177">
        <f>+E141+E142+E143+E144</f>
        <v>0</v>
      </c>
      <c r="F140" s="242"/>
      <c r="G140" s="243"/>
      <c r="H140" s="243"/>
      <c r="I140" s="243"/>
    </row>
    <row r="141" spans="1:5" s="235" customFormat="1" ht="12.75" customHeight="1">
      <c r="A141" s="188" t="s">
        <v>160</v>
      </c>
      <c r="B141" s="182" t="s">
        <v>440</v>
      </c>
      <c r="C141" s="226"/>
      <c r="D141" s="226"/>
      <c r="E141" s="209"/>
    </row>
    <row r="142" spans="1:5" ht="12.75" customHeight="1">
      <c r="A142" s="188" t="s">
        <v>161</v>
      </c>
      <c r="B142" s="182" t="s">
        <v>441</v>
      </c>
      <c r="C142" s="226"/>
      <c r="D142" s="226"/>
      <c r="E142" s="209"/>
    </row>
    <row r="143" spans="1:5" ht="12.75" customHeight="1">
      <c r="A143" s="188" t="s">
        <v>181</v>
      </c>
      <c r="B143" s="182" t="s">
        <v>442</v>
      </c>
      <c r="C143" s="226"/>
      <c r="D143" s="226"/>
      <c r="E143" s="209"/>
    </row>
    <row r="144" spans="1:5" ht="12.75" customHeight="1" thickBot="1">
      <c r="A144" s="188" t="s">
        <v>343</v>
      </c>
      <c r="B144" s="182" t="s">
        <v>443</v>
      </c>
      <c r="C144" s="226"/>
      <c r="D144" s="226"/>
      <c r="E144" s="209"/>
    </row>
    <row r="145" spans="1:5" ht="16.5" thickBot="1">
      <c r="A145" s="193" t="s">
        <v>66</v>
      </c>
      <c r="B145" s="201" t="s">
        <v>444</v>
      </c>
      <c r="C145" s="175">
        <f>+C126+C130+C135+C140</f>
        <v>0</v>
      </c>
      <c r="D145" s="175">
        <f>+D126+D130+D135+D140</f>
        <v>0</v>
      </c>
      <c r="E145" s="176">
        <f>+E126+E130+E135+E140</f>
        <v>0</v>
      </c>
    </row>
    <row r="146" spans="1:5" ht="16.5" thickBot="1">
      <c r="A146" s="218" t="s">
        <v>67</v>
      </c>
      <c r="B146" s="221" t="s">
        <v>445</v>
      </c>
      <c r="C146" s="175">
        <f>+C125+C145</f>
        <v>71968</v>
      </c>
      <c r="D146" s="175">
        <f>+D125+D145</f>
        <v>119484</v>
      </c>
      <c r="E146" s="176">
        <f>+E125+E145</f>
        <v>87365</v>
      </c>
    </row>
    <row r="147" ht="0.75" customHeight="1"/>
    <row r="148" spans="1:5" ht="15.75" customHeight="1">
      <c r="A148" s="566" t="s">
        <v>446</v>
      </c>
      <c r="B148" s="566"/>
      <c r="C148" s="566"/>
      <c r="D148" s="566"/>
      <c r="E148" s="566"/>
    </row>
    <row r="149" spans="1:5" ht="13.5" customHeight="1" thickBot="1">
      <c r="A149" s="203"/>
      <c r="B149" s="203"/>
      <c r="C149" s="233"/>
      <c r="E149" s="220" t="s">
        <v>180</v>
      </c>
    </row>
    <row r="150" spans="1:5" ht="21.75" thickBot="1">
      <c r="A150" s="193">
        <v>1</v>
      </c>
      <c r="B150" s="196" t="s">
        <v>447</v>
      </c>
      <c r="C150" s="219">
        <f>+C61-C125</f>
        <v>-36321</v>
      </c>
      <c r="D150" s="219">
        <f>+D61-D125</f>
        <v>-36547</v>
      </c>
      <c r="E150" s="219">
        <f>+E61-E125</f>
        <v>-17484</v>
      </c>
    </row>
    <row r="151" spans="1:5" ht="21.75" thickBot="1">
      <c r="A151" s="193" t="s">
        <v>59</v>
      </c>
      <c r="B151" s="196" t="s">
        <v>448</v>
      </c>
      <c r="C151" s="219">
        <f>+C84-C145</f>
        <v>36321</v>
      </c>
      <c r="D151" s="219">
        <f>+D84-D145</f>
        <v>36547</v>
      </c>
      <c r="E151" s="219">
        <f>+E84-E145</f>
        <v>36547</v>
      </c>
    </row>
    <row r="152" ht="7.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spans="3:5" s="222" customFormat="1" ht="12.75" customHeight="1">
      <c r="C161" s="223"/>
      <c r="D161" s="223"/>
      <c r="E161" s="223"/>
    </row>
  </sheetData>
  <sheetProtection/>
  <mergeCells count="9">
    <mergeCell ref="A148:E148"/>
    <mergeCell ref="A1:E1"/>
    <mergeCell ref="A3:A4"/>
    <mergeCell ref="B3:B4"/>
    <mergeCell ref="C3:E3"/>
    <mergeCell ref="A87:E87"/>
    <mergeCell ref="A89:A90"/>
    <mergeCell ref="B89:B90"/>
    <mergeCell ref="C89:E89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64" r:id="rId1"/>
  <headerFooter alignWithMargins="0">
    <oddHeader>&amp;C&amp;"Times New Roman CE,Félkövér"&amp;12
Csikvánd Község Önkormányzat
2014. ÉVI ZÁRSZÁMADÁS
KÖTELEZŐ FELADATAINAK MÉRLEGE 
</oddHeader>
  </headerFooter>
  <rowBreaks count="1" manualBreakCount="1">
    <brk id="86" max="4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50"/>
  </sheetPr>
  <dimension ref="A1:G10"/>
  <sheetViews>
    <sheetView view="pageBreakPreview" zoomScale="60" workbookViewId="0" topLeftCell="B1">
      <selection activeCell="F2" sqref="F2"/>
    </sheetView>
  </sheetViews>
  <sheetFormatPr defaultColWidth="9.00390625" defaultRowHeight="12.75"/>
  <cols>
    <col min="1" max="1" width="19.375" style="0" customWidth="1"/>
    <col min="2" max="3" width="12.375" style="0" customWidth="1"/>
    <col min="4" max="4" width="12.00390625" style="0" customWidth="1"/>
    <col min="5" max="5" width="11.50390625" style="0" customWidth="1"/>
    <col min="6" max="6" width="11.625" style="0" customWidth="1"/>
    <col min="7" max="7" width="12.125" style="0" customWidth="1"/>
  </cols>
  <sheetData>
    <row r="1" spans="1:7" ht="13.5">
      <c r="A1" s="665" t="s">
        <v>27</v>
      </c>
      <c r="B1" s="666"/>
      <c r="C1" s="666"/>
      <c r="D1" s="666"/>
      <c r="E1" s="666"/>
      <c r="F1" s="666"/>
      <c r="G1" s="666"/>
    </row>
    <row r="2" ht="15.75">
      <c r="A2" s="469"/>
    </row>
    <row r="3" ht="15.75">
      <c r="A3" s="469"/>
    </row>
    <row r="4" ht="16.5" thickBot="1">
      <c r="A4" s="469"/>
    </row>
    <row r="5" spans="1:7" ht="13.5" thickBot="1">
      <c r="A5" s="519" t="s">
        <v>392</v>
      </c>
      <c r="B5" s="485" t="s">
        <v>393</v>
      </c>
      <c r="C5" s="485" t="s">
        <v>394</v>
      </c>
      <c r="D5" s="485" t="s">
        <v>395</v>
      </c>
      <c r="E5" s="485" t="s">
        <v>396</v>
      </c>
      <c r="F5" s="485" t="s">
        <v>473</v>
      </c>
      <c r="G5" s="485" t="s">
        <v>474</v>
      </c>
    </row>
    <row r="6" spans="1:7" ht="16.5" thickBot="1">
      <c r="A6" s="486" t="s">
        <v>99</v>
      </c>
      <c r="B6" s="667" t="s">
        <v>48</v>
      </c>
      <c r="C6" s="668"/>
      <c r="D6" s="667" t="s">
        <v>49</v>
      </c>
      <c r="E6" s="668"/>
      <c r="F6" s="667" t="s">
        <v>50</v>
      </c>
      <c r="G6" s="668"/>
    </row>
    <row r="7" spans="1:7" s="442" customFormat="1" ht="16.5" thickBot="1">
      <c r="A7" s="489"/>
      <c r="B7" s="490" t="s">
        <v>11</v>
      </c>
      <c r="C7" s="490" t="s">
        <v>12</v>
      </c>
      <c r="D7" s="490" t="s">
        <v>11</v>
      </c>
      <c r="E7" s="490" t="s">
        <v>12</v>
      </c>
      <c r="F7" s="490" t="s">
        <v>11</v>
      </c>
      <c r="G7" s="490" t="s">
        <v>12</v>
      </c>
    </row>
    <row r="8" spans="1:7" ht="32.25" thickBot="1">
      <c r="A8" s="487" t="s">
        <v>46</v>
      </c>
      <c r="B8" s="488">
        <v>1</v>
      </c>
      <c r="C8" s="488">
        <v>1</v>
      </c>
      <c r="D8" s="488">
        <v>2</v>
      </c>
      <c r="E8" s="488">
        <v>2</v>
      </c>
      <c r="F8" s="488">
        <v>2</v>
      </c>
      <c r="G8" s="488">
        <v>1</v>
      </c>
    </row>
    <row r="9" spans="1:7" ht="32.25" thickBot="1">
      <c r="A9" s="487" t="s">
        <v>47</v>
      </c>
      <c r="B9" s="488">
        <v>25</v>
      </c>
      <c r="C9" s="488">
        <v>25</v>
      </c>
      <c r="D9" s="488">
        <v>27</v>
      </c>
      <c r="E9" s="488">
        <v>27</v>
      </c>
      <c r="F9" s="488">
        <v>27</v>
      </c>
      <c r="G9" s="488">
        <v>23</v>
      </c>
    </row>
    <row r="10" spans="1:7" ht="16.5" thickBot="1">
      <c r="A10" s="487" t="s">
        <v>91</v>
      </c>
      <c r="B10" s="488">
        <v>26</v>
      </c>
      <c r="C10" s="488">
        <v>26</v>
      </c>
      <c r="D10" s="488">
        <v>29</v>
      </c>
      <c r="E10" s="488">
        <v>29</v>
      </c>
      <c r="F10" s="488">
        <v>29</v>
      </c>
      <c r="G10" s="488">
        <v>24</v>
      </c>
    </row>
  </sheetData>
  <sheetProtection/>
  <mergeCells count="4">
    <mergeCell ref="A1:G1"/>
    <mergeCell ref="B6:C6"/>
    <mergeCell ref="D6:E6"/>
    <mergeCell ref="F6:G6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&amp;R13. melléklet a 6/2015.(V.11.) önkormányzati rendelethez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50"/>
  </sheetPr>
  <dimension ref="A1:D24"/>
  <sheetViews>
    <sheetView view="pageBreakPreview" zoomScale="60" workbookViewId="0" topLeftCell="A3">
      <selection activeCell="Y23" sqref="Y23"/>
    </sheetView>
  </sheetViews>
  <sheetFormatPr defaultColWidth="9.00390625" defaultRowHeight="12.75"/>
  <cols>
    <col min="1" max="1" width="28.875" style="0" customWidth="1"/>
    <col min="2" max="2" width="17.125" style="0" customWidth="1"/>
    <col min="3" max="3" width="19.125" style="0" customWidth="1"/>
    <col min="4" max="4" width="18.375" style="0" customWidth="1"/>
  </cols>
  <sheetData>
    <row r="1" spans="1:4" ht="13.5">
      <c r="A1" s="665" t="s">
        <v>28</v>
      </c>
      <c r="B1" s="666"/>
      <c r="C1" s="666"/>
      <c r="D1" s="666"/>
    </row>
    <row r="2" spans="1:4" ht="15.75">
      <c r="A2" s="491"/>
      <c r="D2" s="492" t="s">
        <v>700</v>
      </c>
    </row>
    <row r="3" ht="15.75">
      <c r="A3" s="493"/>
    </row>
    <row r="4" spans="1:4" ht="16.5" thickBot="1">
      <c r="A4" s="670" t="s">
        <v>13</v>
      </c>
      <c r="B4" s="671"/>
      <c r="C4" s="671"/>
      <c r="D4" s="671"/>
    </row>
    <row r="5" spans="1:4" ht="17.25" thickBot="1" thickTop="1">
      <c r="A5" s="494" t="s">
        <v>392</v>
      </c>
      <c r="B5" s="495" t="s">
        <v>393</v>
      </c>
      <c r="C5" s="495" t="s">
        <v>394</v>
      </c>
      <c r="D5" s="495" t="s">
        <v>395</v>
      </c>
    </row>
    <row r="6" spans="1:4" ht="46.5" customHeight="1" thickBot="1" thickTop="1">
      <c r="A6" s="516" t="s">
        <v>99</v>
      </c>
      <c r="B6" s="517" t="s">
        <v>24</v>
      </c>
      <c r="C6" s="518" t="s">
        <v>25</v>
      </c>
      <c r="D6" s="515" t="s">
        <v>90</v>
      </c>
    </row>
    <row r="7" spans="1:4" ht="13.5" thickBot="1">
      <c r="A7" s="496" t="s">
        <v>14</v>
      </c>
      <c r="B7" s="497"/>
      <c r="C7" s="498" t="s">
        <v>29</v>
      </c>
      <c r="D7" s="499" t="s">
        <v>29</v>
      </c>
    </row>
    <row r="8" spans="1:4" ht="13.5" thickBot="1">
      <c r="A8" s="500" t="s">
        <v>15</v>
      </c>
      <c r="B8" s="501" t="s">
        <v>30</v>
      </c>
      <c r="C8" s="502" t="s">
        <v>31</v>
      </c>
      <c r="D8" s="503" t="s">
        <v>32</v>
      </c>
    </row>
    <row r="9" spans="1:4" ht="15" thickBot="1" thickTop="1">
      <c r="A9" s="504" t="s">
        <v>90</v>
      </c>
      <c r="B9" s="505" t="s">
        <v>30</v>
      </c>
      <c r="C9" s="506" t="s">
        <v>34</v>
      </c>
      <c r="D9" s="507" t="s">
        <v>33</v>
      </c>
    </row>
    <row r="10" ht="16.5" thickTop="1">
      <c r="A10" s="508"/>
    </row>
    <row r="11" ht="15.75">
      <c r="A11" s="508"/>
    </row>
    <row r="12" ht="15.75">
      <c r="A12" s="508"/>
    </row>
    <row r="13" spans="1:4" ht="16.5" thickBot="1">
      <c r="A13" s="672" t="s">
        <v>16</v>
      </c>
      <c r="B13" s="672"/>
      <c r="C13" s="672"/>
      <c r="D13" s="672"/>
    </row>
    <row r="14" spans="1:4" ht="17.25" thickBot="1" thickTop="1">
      <c r="A14" s="494" t="s">
        <v>392</v>
      </c>
      <c r="B14" s="495" t="s">
        <v>393</v>
      </c>
      <c r="C14" s="495" t="s">
        <v>394</v>
      </c>
      <c r="D14" s="495" t="s">
        <v>395</v>
      </c>
    </row>
    <row r="15" spans="1:4" s="441" customFormat="1" ht="63" customHeight="1" thickBot="1" thickTop="1">
      <c r="A15" s="516" t="s">
        <v>99</v>
      </c>
      <c r="B15" s="517" t="s">
        <v>24</v>
      </c>
      <c r="C15" s="518" t="s">
        <v>26</v>
      </c>
      <c r="D15" s="515" t="s">
        <v>90</v>
      </c>
    </row>
    <row r="16" spans="1:4" ht="13.5" thickBot="1">
      <c r="A16" s="496" t="s">
        <v>100</v>
      </c>
      <c r="B16" s="497" t="s">
        <v>35</v>
      </c>
      <c r="C16" s="498" t="s">
        <v>36</v>
      </c>
      <c r="D16" s="498" t="s">
        <v>42</v>
      </c>
    </row>
    <row r="17" spans="1:4" ht="26.25" thickBot="1">
      <c r="A17" s="496" t="s">
        <v>706</v>
      </c>
      <c r="B17" s="497">
        <v>390</v>
      </c>
      <c r="C17" s="498" t="s">
        <v>37</v>
      </c>
      <c r="D17" s="498" t="s">
        <v>43</v>
      </c>
    </row>
    <row r="18" spans="1:4" ht="13.5" thickBot="1">
      <c r="A18" s="496" t="s">
        <v>17</v>
      </c>
      <c r="B18" s="497"/>
      <c r="C18" s="498" t="s">
        <v>38</v>
      </c>
      <c r="D18" s="498" t="s">
        <v>38</v>
      </c>
    </row>
    <row r="19" spans="1:4" ht="12.75">
      <c r="A19" s="509" t="s">
        <v>18</v>
      </c>
      <c r="B19" s="673"/>
      <c r="C19" s="510" t="s">
        <v>40</v>
      </c>
      <c r="D19" s="510" t="s">
        <v>40</v>
      </c>
    </row>
    <row r="20" spans="1:4" ht="12.75">
      <c r="A20" s="511" t="s">
        <v>19</v>
      </c>
      <c r="B20" s="674"/>
      <c r="C20" s="512">
        <v>339</v>
      </c>
      <c r="D20" s="512">
        <v>339</v>
      </c>
    </row>
    <row r="21" spans="1:4" ht="13.5" thickBot="1">
      <c r="A21" s="513" t="s">
        <v>20</v>
      </c>
      <c r="B21" s="675"/>
      <c r="C21" s="502" t="s">
        <v>39</v>
      </c>
      <c r="D21" s="502" t="s">
        <v>39</v>
      </c>
    </row>
    <row r="22" spans="1:4" ht="15" thickBot="1" thickTop="1">
      <c r="A22" s="504" t="s">
        <v>90</v>
      </c>
      <c r="B22" s="505" t="s">
        <v>30</v>
      </c>
      <c r="C22" s="506" t="s">
        <v>41</v>
      </c>
      <c r="D22" s="506" t="s">
        <v>44</v>
      </c>
    </row>
    <row r="23" ht="16.5" thickTop="1">
      <c r="A23" s="508"/>
    </row>
    <row r="24" spans="1:4" ht="13.5" customHeight="1">
      <c r="A24" s="669" t="s">
        <v>45</v>
      </c>
      <c r="B24" s="669"/>
      <c r="C24" s="669"/>
      <c r="D24" s="669"/>
    </row>
  </sheetData>
  <sheetProtection/>
  <mergeCells count="5">
    <mergeCell ref="A24:D24"/>
    <mergeCell ref="A1:D1"/>
    <mergeCell ref="A4:D4"/>
    <mergeCell ref="A13:D13"/>
    <mergeCell ref="B19:B21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&amp;R14. melléklet a 6/2015.(V.11.) önkormányzati rendelethez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I145"/>
  <sheetViews>
    <sheetView view="pageBreakPreview" zoomScaleNormal="120" zoomScaleSheetLayoutView="100" workbookViewId="0" topLeftCell="B1">
      <selection activeCell="C3" sqref="C3:E4"/>
    </sheetView>
  </sheetViews>
  <sheetFormatPr defaultColWidth="9.00390625" defaultRowHeight="12.75"/>
  <cols>
    <col min="1" max="1" width="9.00390625" style="222" customWidth="1"/>
    <col min="2" max="2" width="64.875" style="222" customWidth="1"/>
    <col min="3" max="3" width="17.375" style="222" customWidth="1"/>
    <col min="4" max="5" width="17.375" style="223" customWidth="1"/>
    <col min="6" max="16384" width="9.375" style="233" customWidth="1"/>
  </cols>
  <sheetData>
    <row r="1" spans="1:5" ht="15.75" customHeight="1">
      <c r="A1" s="567" t="s">
        <v>55</v>
      </c>
      <c r="B1" s="567"/>
      <c r="C1" s="567"/>
      <c r="D1" s="567"/>
      <c r="E1" s="567"/>
    </row>
    <row r="2" spans="1:5" ht="15.75" customHeight="1" thickBot="1">
      <c r="A2" s="29" t="s">
        <v>142</v>
      </c>
      <c r="B2" s="29"/>
      <c r="C2" s="29"/>
      <c r="D2" s="220"/>
      <c r="E2" s="220" t="s">
        <v>180</v>
      </c>
    </row>
    <row r="3" spans="1:5" ht="15.75" customHeight="1">
      <c r="A3" s="568" t="s">
        <v>106</v>
      </c>
      <c r="B3" s="570" t="s">
        <v>57</v>
      </c>
      <c r="C3" s="572" t="str">
        <f>+CONCATENATE(LEFT('[1]ÖSSZEFÜGGÉSEK'!A4,4),". évi")</f>
        <v>2014. évi</v>
      </c>
      <c r="D3" s="572"/>
      <c r="E3" s="573"/>
    </row>
    <row r="4" spans="1:5" ht="37.5" customHeight="1" thickBot="1">
      <c r="A4" s="569"/>
      <c r="B4" s="571"/>
      <c r="C4" s="31" t="s">
        <v>202</v>
      </c>
      <c r="D4" s="31" t="s">
        <v>203</v>
      </c>
      <c r="E4" s="32" t="s">
        <v>204</v>
      </c>
    </row>
    <row r="5" spans="1:5" s="234" customFormat="1" ht="12" customHeight="1" thickBot="1">
      <c r="A5" s="198" t="s">
        <v>392</v>
      </c>
      <c r="B5" s="199" t="s">
        <v>393</v>
      </c>
      <c r="C5" s="199" t="s">
        <v>394</v>
      </c>
      <c r="D5" s="199" t="s">
        <v>396</v>
      </c>
      <c r="E5" s="200" t="s">
        <v>473</v>
      </c>
    </row>
    <row r="6" spans="1:5" s="235" customFormat="1" ht="12" customHeight="1" thickBot="1">
      <c r="A6" s="193" t="s">
        <v>58</v>
      </c>
      <c r="B6" s="380" t="s">
        <v>276</v>
      </c>
      <c r="C6" s="225">
        <f>+C7+C8+C9+C10+C11+C12</f>
        <v>12198</v>
      </c>
      <c r="D6" s="225">
        <f>SUM(D7:D12)</f>
        <v>7661</v>
      </c>
      <c r="E6" s="208">
        <f>SUM(E7:E12)</f>
        <v>7661</v>
      </c>
    </row>
    <row r="7" spans="1:5" s="235" customFormat="1" ht="12" customHeight="1">
      <c r="A7" s="188" t="s">
        <v>118</v>
      </c>
      <c r="B7" s="381" t="s">
        <v>277</v>
      </c>
      <c r="C7" s="227">
        <v>6309</v>
      </c>
      <c r="D7" s="227">
        <v>2465</v>
      </c>
      <c r="E7" s="210">
        <v>2465</v>
      </c>
    </row>
    <row r="8" spans="1:5" s="235" customFormat="1" ht="12" customHeight="1">
      <c r="A8" s="187" t="s">
        <v>119</v>
      </c>
      <c r="B8" s="382" t="s">
        <v>278</v>
      </c>
      <c r="C8" s="226"/>
      <c r="D8" s="226"/>
      <c r="E8" s="209"/>
    </row>
    <row r="9" spans="1:5" s="235" customFormat="1" ht="12" customHeight="1">
      <c r="A9" s="187" t="s">
        <v>120</v>
      </c>
      <c r="B9" s="382" t="s">
        <v>279</v>
      </c>
      <c r="C9" s="226">
        <v>4931</v>
      </c>
      <c r="D9" s="226">
        <v>3973</v>
      </c>
      <c r="E9" s="209">
        <v>3973</v>
      </c>
    </row>
    <row r="10" spans="1:5" s="235" customFormat="1" ht="12" customHeight="1">
      <c r="A10" s="187" t="s">
        <v>121</v>
      </c>
      <c r="B10" s="382" t="s">
        <v>280</v>
      </c>
      <c r="C10" s="226">
        <v>560</v>
      </c>
      <c r="D10" s="226">
        <v>556</v>
      </c>
      <c r="E10" s="209">
        <v>556</v>
      </c>
    </row>
    <row r="11" spans="1:5" s="235" customFormat="1" ht="12" customHeight="1">
      <c r="A11" s="187" t="s">
        <v>139</v>
      </c>
      <c r="B11" s="382" t="s">
        <v>281</v>
      </c>
      <c r="C11" s="378">
        <v>22</v>
      </c>
      <c r="D11" s="226">
        <v>176</v>
      </c>
      <c r="E11" s="209">
        <v>176</v>
      </c>
    </row>
    <row r="12" spans="1:5" s="235" customFormat="1" ht="12" customHeight="1" thickBot="1">
      <c r="A12" s="189" t="s">
        <v>122</v>
      </c>
      <c r="B12" s="383" t="s">
        <v>282</v>
      </c>
      <c r="C12" s="379">
        <v>376</v>
      </c>
      <c r="D12" s="228">
        <v>491</v>
      </c>
      <c r="E12" s="211">
        <v>491</v>
      </c>
    </row>
    <row r="13" spans="1:5" s="235" customFormat="1" ht="12" customHeight="1" thickBot="1">
      <c r="A13" s="193" t="s">
        <v>59</v>
      </c>
      <c r="B13" s="384" t="s">
        <v>283</v>
      </c>
      <c r="C13" s="225">
        <f>+C14+C15+C16+C17+C18</f>
        <v>25699</v>
      </c>
      <c r="D13" s="225">
        <f>SUM(D14:D18)</f>
        <v>25203</v>
      </c>
      <c r="E13" s="208">
        <f>SUM(E14:E18)</f>
        <v>25203</v>
      </c>
    </row>
    <row r="14" spans="1:5" s="235" customFormat="1" ht="12" customHeight="1">
      <c r="A14" s="188" t="s">
        <v>124</v>
      </c>
      <c r="B14" s="381" t="s">
        <v>284</v>
      </c>
      <c r="C14" s="227"/>
      <c r="D14" s="227"/>
      <c r="E14" s="210"/>
    </row>
    <row r="15" spans="1:5" s="235" customFormat="1" ht="12" customHeight="1">
      <c r="A15" s="187" t="s">
        <v>125</v>
      </c>
      <c r="B15" s="382" t="s">
        <v>285</v>
      </c>
      <c r="C15" s="226"/>
      <c r="D15" s="226"/>
      <c r="E15" s="209"/>
    </row>
    <row r="16" spans="1:5" s="235" customFormat="1" ht="12" customHeight="1">
      <c r="A16" s="187" t="s">
        <v>126</v>
      </c>
      <c r="B16" s="382" t="s">
        <v>286</v>
      </c>
      <c r="C16" s="226"/>
      <c r="D16" s="226"/>
      <c r="E16" s="209"/>
    </row>
    <row r="17" spans="1:5" s="235" customFormat="1" ht="12" customHeight="1">
      <c r="A17" s="187" t="s">
        <v>127</v>
      </c>
      <c r="B17" s="382" t="s">
        <v>287</v>
      </c>
      <c r="C17" s="226"/>
      <c r="D17" s="226"/>
      <c r="E17" s="209"/>
    </row>
    <row r="18" spans="1:5" s="235" customFormat="1" ht="12" customHeight="1">
      <c r="A18" s="187" t="s">
        <v>128</v>
      </c>
      <c r="B18" s="382" t="s">
        <v>288</v>
      </c>
      <c r="C18" s="226">
        <v>25699</v>
      </c>
      <c r="D18" s="226">
        <v>25203</v>
      </c>
      <c r="E18" s="209">
        <v>25203</v>
      </c>
    </row>
    <row r="19" spans="1:5" s="235" customFormat="1" ht="12" customHeight="1" thickBot="1">
      <c r="A19" s="189" t="s">
        <v>134</v>
      </c>
      <c r="B19" s="383" t="s">
        <v>289</v>
      </c>
      <c r="C19" s="228"/>
      <c r="D19" s="228"/>
      <c r="E19" s="211"/>
    </row>
    <row r="20" spans="1:5" s="235" customFormat="1" ht="12" customHeight="1" thickBot="1">
      <c r="A20" s="193" t="s">
        <v>60</v>
      </c>
      <c r="B20" s="380" t="s">
        <v>290</v>
      </c>
      <c r="C20" s="225">
        <f>+C21+C22+C23+C24+C25</f>
        <v>13045</v>
      </c>
      <c r="D20" s="225">
        <f>SUM(D21:D25)</f>
        <v>19043</v>
      </c>
      <c r="E20" s="208">
        <f>SUM(E21:E25)</f>
        <v>19043</v>
      </c>
    </row>
    <row r="21" spans="1:5" s="235" customFormat="1" ht="12" customHeight="1">
      <c r="A21" s="188" t="s">
        <v>107</v>
      </c>
      <c r="B21" s="381" t="s">
        <v>291</v>
      </c>
      <c r="C21" s="227"/>
      <c r="D21" s="227">
        <v>6500</v>
      </c>
      <c r="E21" s="210">
        <v>6500</v>
      </c>
    </row>
    <row r="22" spans="1:5" s="235" customFormat="1" ht="12" customHeight="1">
      <c r="A22" s="187" t="s">
        <v>108</v>
      </c>
      <c r="B22" s="382" t="s">
        <v>292</v>
      </c>
      <c r="C22" s="226"/>
      <c r="D22" s="226"/>
      <c r="E22" s="209"/>
    </row>
    <row r="23" spans="1:5" s="235" customFormat="1" ht="12" customHeight="1">
      <c r="A23" s="187" t="s">
        <v>109</v>
      </c>
      <c r="B23" s="382" t="s">
        <v>293</v>
      </c>
      <c r="C23" s="226"/>
      <c r="D23" s="226"/>
      <c r="E23" s="209"/>
    </row>
    <row r="24" spans="1:5" s="235" customFormat="1" ht="12" customHeight="1">
      <c r="A24" s="187" t="s">
        <v>110</v>
      </c>
      <c r="B24" s="382" t="s">
        <v>294</v>
      </c>
      <c r="C24" s="226"/>
      <c r="D24" s="226"/>
      <c r="E24" s="209"/>
    </row>
    <row r="25" spans="1:5" s="235" customFormat="1" ht="12" customHeight="1">
      <c r="A25" s="187" t="s">
        <v>150</v>
      </c>
      <c r="B25" s="382" t="s">
        <v>295</v>
      </c>
      <c r="C25" s="226">
        <v>13045</v>
      </c>
      <c r="D25" s="226">
        <v>12543</v>
      </c>
      <c r="E25" s="209">
        <v>12543</v>
      </c>
    </row>
    <row r="26" spans="1:5" s="235" customFormat="1" ht="12" customHeight="1" thickBot="1">
      <c r="A26" s="189" t="s">
        <v>151</v>
      </c>
      <c r="B26" s="383" t="s">
        <v>296</v>
      </c>
      <c r="C26" s="228"/>
      <c r="D26" s="228"/>
      <c r="E26" s="211"/>
    </row>
    <row r="27" spans="1:5" s="235" customFormat="1" ht="12" customHeight="1" thickBot="1">
      <c r="A27" s="193" t="s">
        <v>152</v>
      </c>
      <c r="B27" s="380" t="s">
        <v>297</v>
      </c>
      <c r="C27" s="231">
        <f>+C28+C31+C32+C33</f>
        <v>34050</v>
      </c>
      <c r="D27" s="231">
        <f>+D28+D31+D32+D33</f>
        <v>17460</v>
      </c>
      <c r="E27" s="244">
        <f>+E28+E31+E32+E33</f>
        <v>15975</v>
      </c>
    </row>
    <row r="28" spans="1:5" s="235" customFormat="1" ht="12" customHeight="1">
      <c r="A28" s="188" t="s">
        <v>298</v>
      </c>
      <c r="B28" s="381" t="s">
        <v>299</v>
      </c>
      <c r="C28" s="246">
        <f>+C29+C30</f>
        <v>32383</v>
      </c>
      <c r="D28" s="246">
        <f>+D29+D30</f>
        <v>15420</v>
      </c>
      <c r="E28" s="245">
        <f>+E29+E30</f>
        <v>14173</v>
      </c>
    </row>
    <row r="29" spans="1:5" s="235" customFormat="1" ht="12" customHeight="1">
      <c r="A29" s="187" t="s">
        <v>300</v>
      </c>
      <c r="B29" s="382" t="s">
        <v>301</v>
      </c>
      <c r="C29" s="226">
        <v>412</v>
      </c>
      <c r="D29" s="226">
        <v>420</v>
      </c>
      <c r="E29" s="209">
        <v>421</v>
      </c>
    </row>
    <row r="30" spans="1:5" s="235" customFormat="1" ht="12" customHeight="1">
      <c r="A30" s="187" t="s">
        <v>302</v>
      </c>
      <c r="B30" s="382" t="s">
        <v>303</v>
      </c>
      <c r="C30" s="226">
        <v>31971</v>
      </c>
      <c r="D30" s="226">
        <v>15000</v>
      </c>
      <c r="E30" s="209">
        <v>13752</v>
      </c>
    </row>
    <row r="31" spans="1:5" s="235" customFormat="1" ht="12" customHeight="1">
      <c r="A31" s="187" t="s">
        <v>304</v>
      </c>
      <c r="B31" s="382" t="s">
        <v>305</v>
      </c>
      <c r="C31" s="226">
        <v>1502</v>
      </c>
      <c r="D31" s="226">
        <v>1620</v>
      </c>
      <c r="E31" s="209">
        <v>1498</v>
      </c>
    </row>
    <row r="32" spans="1:5" s="235" customFormat="1" ht="12" customHeight="1">
      <c r="A32" s="187" t="s">
        <v>306</v>
      </c>
      <c r="B32" s="382" t="s">
        <v>307</v>
      </c>
      <c r="C32" s="226"/>
      <c r="D32" s="226"/>
      <c r="E32" s="209"/>
    </row>
    <row r="33" spans="1:5" s="235" customFormat="1" ht="12" customHeight="1" thickBot="1">
      <c r="A33" s="189" t="s">
        <v>308</v>
      </c>
      <c r="B33" s="383" t="s">
        <v>309</v>
      </c>
      <c r="C33" s="228">
        <v>165</v>
      </c>
      <c r="D33" s="228">
        <v>420</v>
      </c>
      <c r="E33" s="211">
        <v>304</v>
      </c>
    </row>
    <row r="34" spans="1:5" s="235" customFormat="1" ht="12" customHeight="1" thickBot="1">
      <c r="A34" s="193" t="s">
        <v>62</v>
      </c>
      <c r="B34" s="380" t="s">
        <v>310</v>
      </c>
      <c r="C34" s="225">
        <f>SUM(C35:C44)</f>
        <v>2779</v>
      </c>
      <c r="D34" s="225">
        <f>SUM(D35:D44)</f>
        <v>1845</v>
      </c>
      <c r="E34" s="208">
        <f>SUM(E35:E44)</f>
        <v>1959</v>
      </c>
    </row>
    <row r="35" spans="1:5" s="235" customFormat="1" ht="12" customHeight="1">
      <c r="A35" s="188" t="s">
        <v>111</v>
      </c>
      <c r="B35" s="381" t="s">
        <v>311</v>
      </c>
      <c r="C35" s="227">
        <v>1362</v>
      </c>
      <c r="D35" s="227">
        <v>1500</v>
      </c>
      <c r="E35" s="210">
        <v>1594</v>
      </c>
    </row>
    <row r="36" spans="1:5" s="235" customFormat="1" ht="12" customHeight="1">
      <c r="A36" s="187" t="s">
        <v>112</v>
      </c>
      <c r="B36" s="382" t="s">
        <v>312</v>
      </c>
      <c r="C36" s="226"/>
      <c r="D36" s="226">
        <v>50</v>
      </c>
      <c r="E36" s="209">
        <v>68</v>
      </c>
    </row>
    <row r="37" spans="1:5" s="235" customFormat="1" ht="12" customHeight="1">
      <c r="A37" s="187" t="s">
        <v>113</v>
      </c>
      <c r="B37" s="382" t="s">
        <v>313</v>
      </c>
      <c r="C37" s="226"/>
      <c r="D37" s="226"/>
      <c r="E37" s="209"/>
    </row>
    <row r="38" spans="1:5" s="235" customFormat="1" ht="12" customHeight="1">
      <c r="A38" s="187" t="s">
        <v>154</v>
      </c>
      <c r="B38" s="382" t="s">
        <v>314</v>
      </c>
      <c r="C38" s="226">
        <v>391</v>
      </c>
      <c r="D38" s="226">
        <v>41</v>
      </c>
      <c r="E38" s="209">
        <v>42</v>
      </c>
    </row>
    <row r="39" spans="1:5" s="235" customFormat="1" ht="12" customHeight="1">
      <c r="A39" s="187" t="s">
        <v>155</v>
      </c>
      <c r="B39" s="382" t="s">
        <v>315</v>
      </c>
      <c r="C39" s="226"/>
      <c r="D39" s="226"/>
      <c r="E39" s="209"/>
    </row>
    <row r="40" spans="1:5" s="235" customFormat="1" ht="12" customHeight="1">
      <c r="A40" s="187" t="s">
        <v>156</v>
      </c>
      <c r="B40" s="382" t="s">
        <v>316</v>
      </c>
      <c r="C40" s="226"/>
      <c r="D40" s="226"/>
      <c r="E40" s="209"/>
    </row>
    <row r="41" spans="1:5" s="235" customFormat="1" ht="12" customHeight="1">
      <c r="A41" s="187" t="s">
        <v>157</v>
      </c>
      <c r="B41" s="382" t="s">
        <v>317</v>
      </c>
      <c r="C41" s="226"/>
      <c r="D41" s="226"/>
      <c r="E41" s="209"/>
    </row>
    <row r="42" spans="1:5" s="235" customFormat="1" ht="12" customHeight="1">
      <c r="A42" s="187" t="s">
        <v>158</v>
      </c>
      <c r="B42" s="382" t="s">
        <v>318</v>
      </c>
      <c r="C42" s="226">
        <v>609</v>
      </c>
      <c r="D42" s="226">
        <v>222</v>
      </c>
      <c r="E42" s="209">
        <v>222</v>
      </c>
    </row>
    <row r="43" spans="1:5" s="235" customFormat="1" ht="12" customHeight="1">
      <c r="A43" s="187" t="s">
        <v>319</v>
      </c>
      <c r="B43" s="382" t="s">
        <v>320</v>
      </c>
      <c r="C43" s="229"/>
      <c r="D43" s="229"/>
      <c r="E43" s="212"/>
    </row>
    <row r="44" spans="1:5" s="235" customFormat="1" ht="12" customHeight="1" thickBot="1">
      <c r="A44" s="189" t="s">
        <v>321</v>
      </c>
      <c r="B44" s="383" t="s">
        <v>322</v>
      </c>
      <c r="C44" s="230">
        <v>417</v>
      </c>
      <c r="D44" s="230">
        <v>32</v>
      </c>
      <c r="E44" s="213">
        <v>33</v>
      </c>
    </row>
    <row r="45" spans="1:5" s="235" customFormat="1" ht="12" customHeight="1" thickBot="1">
      <c r="A45" s="193" t="s">
        <v>63</v>
      </c>
      <c r="B45" s="380" t="s">
        <v>323</v>
      </c>
      <c r="C45" s="225"/>
      <c r="D45" s="225">
        <f>SUM(D46:D50)</f>
        <v>0</v>
      </c>
      <c r="E45" s="208">
        <f>SUM(E46:E50)</f>
        <v>0</v>
      </c>
    </row>
    <row r="46" spans="1:5" s="235" customFormat="1" ht="12" customHeight="1">
      <c r="A46" s="188" t="s">
        <v>114</v>
      </c>
      <c r="B46" s="381" t="s">
        <v>324</v>
      </c>
      <c r="C46" s="248"/>
      <c r="D46" s="248"/>
      <c r="E46" s="214"/>
    </row>
    <row r="47" spans="1:5" s="235" customFormat="1" ht="12" customHeight="1">
      <c r="A47" s="187" t="s">
        <v>115</v>
      </c>
      <c r="B47" s="382" t="s">
        <v>325</v>
      </c>
      <c r="C47" s="229"/>
      <c r="D47" s="229"/>
      <c r="E47" s="212"/>
    </row>
    <row r="48" spans="1:5" s="235" customFormat="1" ht="12" customHeight="1">
      <c r="A48" s="187" t="s">
        <v>326</v>
      </c>
      <c r="B48" s="382" t="s">
        <v>327</v>
      </c>
      <c r="C48" s="229"/>
      <c r="D48" s="229"/>
      <c r="E48" s="212"/>
    </row>
    <row r="49" spans="1:5" s="235" customFormat="1" ht="12" customHeight="1">
      <c r="A49" s="187" t="s">
        <v>328</v>
      </c>
      <c r="B49" s="382" t="s">
        <v>329</v>
      </c>
      <c r="C49" s="229"/>
      <c r="D49" s="229"/>
      <c r="E49" s="212"/>
    </row>
    <row r="50" spans="1:5" s="235" customFormat="1" ht="12" customHeight="1" thickBot="1">
      <c r="A50" s="189" t="s">
        <v>330</v>
      </c>
      <c r="B50" s="383" t="s">
        <v>331</v>
      </c>
      <c r="C50" s="230"/>
      <c r="D50" s="230"/>
      <c r="E50" s="213"/>
    </row>
    <row r="51" spans="1:5" s="235" customFormat="1" ht="13.5" thickBot="1">
      <c r="A51" s="193" t="s">
        <v>159</v>
      </c>
      <c r="B51" s="380" t="s">
        <v>332</v>
      </c>
      <c r="C51" s="225">
        <f>SUM(C52:C54)</f>
        <v>0</v>
      </c>
      <c r="D51" s="225">
        <f>SUM(D52:D54)</f>
        <v>210</v>
      </c>
      <c r="E51" s="208">
        <f>SUM(E52:E54)</f>
        <v>40</v>
      </c>
    </row>
    <row r="52" spans="1:5" s="235" customFormat="1" ht="12.75">
      <c r="A52" s="188" t="s">
        <v>116</v>
      </c>
      <c r="B52" s="381" t="s">
        <v>333</v>
      </c>
      <c r="C52" s="227"/>
      <c r="D52" s="227"/>
      <c r="E52" s="210"/>
    </row>
    <row r="53" spans="1:5" s="235" customFormat="1" ht="14.25" customHeight="1">
      <c r="A53" s="187" t="s">
        <v>117</v>
      </c>
      <c r="B53" s="382" t="s">
        <v>490</v>
      </c>
      <c r="C53" s="226"/>
      <c r="D53" s="226">
        <v>170</v>
      </c>
      <c r="E53" s="209"/>
    </row>
    <row r="54" spans="1:5" s="235" customFormat="1" ht="12.75">
      <c r="A54" s="187" t="s">
        <v>335</v>
      </c>
      <c r="B54" s="382" t="s">
        <v>336</v>
      </c>
      <c r="C54" s="226"/>
      <c r="D54" s="226">
        <v>40</v>
      </c>
      <c r="E54" s="209">
        <v>40</v>
      </c>
    </row>
    <row r="55" spans="1:5" s="235" customFormat="1" ht="13.5" thickBot="1">
      <c r="A55" s="189" t="s">
        <v>337</v>
      </c>
      <c r="B55" s="383" t="s">
        <v>338</v>
      </c>
      <c r="C55" s="228"/>
      <c r="D55" s="228"/>
      <c r="E55" s="211"/>
    </row>
    <row r="56" spans="1:5" s="235" customFormat="1" ht="13.5" thickBot="1">
      <c r="A56" s="193" t="s">
        <v>65</v>
      </c>
      <c r="B56" s="384" t="s">
        <v>339</v>
      </c>
      <c r="C56" s="225">
        <f>SUM(C57:C59)</f>
        <v>0</v>
      </c>
      <c r="D56" s="225">
        <f>SUM(D57:D59)</f>
        <v>11515</v>
      </c>
      <c r="E56" s="208">
        <f>SUM(E57:E59)</f>
        <v>0</v>
      </c>
    </row>
    <row r="57" spans="1:5" s="235" customFormat="1" ht="12.75">
      <c r="A57" s="187" t="s">
        <v>160</v>
      </c>
      <c r="B57" s="381" t="s">
        <v>340</v>
      </c>
      <c r="C57" s="229"/>
      <c r="D57" s="229"/>
      <c r="E57" s="212"/>
    </row>
    <row r="58" spans="1:5" s="235" customFormat="1" ht="12.75" customHeight="1">
      <c r="A58" s="187" t="s">
        <v>161</v>
      </c>
      <c r="B58" s="382" t="s">
        <v>491</v>
      </c>
      <c r="C58" s="229"/>
      <c r="D58" s="229">
        <v>11515</v>
      </c>
      <c r="E58" s="212"/>
    </row>
    <row r="59" spans="1:5" s="235" customFormat="1" ht="12.75">
      <c r="A59" s="187" t="s">
        <v>181</v>
      </c>
      <c r="B59" s="382" t="s">
        <v>342</v>
      </c>
      <c r="C59" s="229"/>
      <c r="D59" s="229"/>
      <c r="E59" s="212"/>
    </row>
    <row r="60" spans="1:5" s="235" customFormat="1" ht="13.5" thickBot="1">
      <c r="A60" s="187" t="s">
        <v>343</v>
      </c>
      <c r="B60" s="383" t="s">
        <v>344</v>
      </c>
      <c r="C60" s="229"/>
      <c r="D60" s="229"/>
      <c r="E60" s="212"/>
    </row>
    <row r="61" spans="1:5" s="235" customFormat="1" ht="13.5" thickBot="1">
      <c r="A61" s="193" t="s">
        <v>66</v>
      </c>
      <c r="B61" s="380" t="s">
        <v>345</v>
      </c>
      <c r="C61" s="231">
        <f>+C6+C13+C20+C27+C34+C45+C51+C56</f>
        <v>87771</v>
      </c>
      <c r="D61" s="231">
        <f>+D6+D13+D20+D27+D34+D45+D51+D56</f>
        <v>82937</v>
      </c>
      <c r="E61" s="244">
        <f>+E6+E13+E20+E27+E34+E45+E51+E56</f>
        <v>69881</v>
      </c>
    </row>
    <row r="62" spans="1:5" s="235" customFormat="1" ht="13.5" thickBot="1">
      <c r="A62" s="249" t="s">
        <v>346</v>
      </c>
      <c r="B62" s="384" t="s">
        <v>585</v>
      </c>
      <c r="C62" s="225">
        <f>SUM(C63:C65)</f>
        <v>0</v>
      </c>
      <c r="D62" s="225">
        <f>+D63+D64+D65</f>
        <v>0</v>
      </c>
      <c r="E62" s="208">
        <f>+E63+E64+E65</f>
        <v>0</v>
      </c>
    </row>
    <row r="63" spans="1:5" s="235" customFormat="1" ht="12.75">
      <c r="A63" s="187" t="s">
        <v>348</v>
      </c>
      <c r="B63" s="381" t="s">
        <v>349</v>
      </c>
      <c r="C63" s="229"/>
      <c r="D63" s="229"/>
      <c r="E63" s="212"/>
    </row>
    <row r="64" spans="1:5" s="235" customFormat="1" ht="12.75">
      <c r="A64" s="187" t="s">
        <v>350</v>
      </c>
      <c r="B64" s="382" t="s">
        <v>351</v>
      </c>
      <c r="C64" s="229"/>
      <c r="D64" s="229"/>
      <c r="E64" s="212"/>
    </row>
    <row r="65" spans="1:5" s="235" customFormat="1" ht="13.5" thickBot="1">
      <c r="A65" s="187" t="s">
        <v>352</v>
      </c>
      <c r="B65" s="173" t="s">
        <v>397</v>
      </c>
      <c r="C65" s="229"/>
      <c r="D65" s="229"/>
      <c r="E65" s="212"/>
    </row>
    <row r="66" spans="1:5" s="235" customFormat="1" ht="13.5" thickBot="1">
      <c r="A66" s="249" t="s">
        <v>354</v>
      </c>
      <c r="B66" s="384" t="s">
        <v>355</v>
      </c>
      <c r="C66" s="225">
        <f>SUM(C67:C70)</f>
        <v>0</v>
      </c>
      <c r="D66" s="225">
        <f>+D67+D68+D69+D70</f>
        <v>0</v>
      </c>
      <c r="E66" s="208">
        <f>+E67+E68+E69+E70</f>
        <v>0</v>
      </c>
    </row>
    <row r="67" spans="1:5" s="235" customFormat="1" ht="12.75">
      <c r="A67" s="187" t="s">
        <v>140</v>
      </c>
      <c r="B67" s="381" t="s">
        <v>356</v>
      </c>
      <c r="C67" s="229"/>
      <c r="D67" s="229"/>
      <c r="E67" s="212"/>
    </row>
    <row r="68" spans="1:5" s="235" customFormat="1" ht="12.75">
      <c r="A68" s="187" t="s">
        <v>141</v>
      </c>
      <c r="B68" s="382" t="s">
        <v>357</v>
      </c>
      <c r="C68" s="229"/>
      <c r="D68" s="229"/>
      <c r="E68" s="212"/>
    </row>
    <row r="69" spans="1:5" s="235" customFormat="1" ht="12" customHeight="1">
      <c r="A69" s="187" t="s">
        <v>358</v>
      </c>
      <c r="B69" s="382" t="s">
        <v>359</v>
      </c>
      <c r="C69" s="229"/>
      <c r="D69" s="229"/>
      <c r="E69" s="212"/>
    </row>
    <row r="70" spans="1:5" s="235" customFormat="1" ht="12" customHeight="1" thickBot="1">
      <c r="A70" s="187" t="s">
        <v>360</v>
      </c>
      <c r="B70" s="383" t="s">
        <v>361</v>
      </c>
      <c r="C70" s="229"/>
      <c r="D70" s="229"/>
      <c r="E70" s="212"/>
    </row>
    <row r="71" spans="1:5" s="235" customFormat="1" ht="12" customHeight="1" thickBot="1">
      <c r="A71" s="249" t="s">
        <v>362</v>
      </c>
      <c r="B71" s="384" t="s">
        <v>363</v>
      </c>
      <c r="C71" s="225">
        <f>SUM(C72:C73)</f>
        <v>18365</v>
      </c>
      <c r="D71" s="225">
        <f>+D72+D73</f>
        <v>36321</v>
      </c>
      <c r="E71" s="208">
        <f>+E72+E73</f>
        <v>36321</v>
      </c>
    </row>
    <row r="72" spans="1:5" s="235" customFormat="1" ht="12" customHeight="1">
      <c r="A72" s="187" t="s">
        <v>364</v>
      </c>
      <c r="B72" s="381" t="s">
        <v>365</v>
      </c>
      <c r="C72" s="229">
        <v>18365</v>
      </c>
      <c r="D72" s="229">
        <v>36321</v>
      </c>
      <c r="E72" s="212">
        <v>36321</v>
      </c>
    </row>
    <row r="73" spans="1:5" s="235" customFormat="1" ht="12" customHeight="1" thickBot="1">
      <c r="A73" s="187" t="s">
        <v>366</v>
      </c>
      <c r="B73" s="383" t="s">
        <v>367</v>
      </c>
      <c r="C73" s="229"/>
      <c r="D73" s="229"/>
      <c r="E73" s="212"/>
    </row>
    <row r="74" spans="1:5" s="235" customFormat="1" ht="12" customHeight="1" thickBot="1">
      <c r="A74" s="249" t="s">
        <v>368</v>
      </c>
      <c r="B74" s="384" t="s">
        <v>369</v>
      </c>
      <c r="C74" s="225">
        <f>SUM(C75:C77)</f>
        <v>0</v>
      </c>
      <c r="D74" s="225">
        <f>+D75+D76+D77</f>
        <v>226</v>
      </c>
      <c r="E74" s="208">
        <f>+E75+E76+E77</f>
        <v>226</v>
      </c>
    </row>
    <row r="75" spans="1:5" s="235" customFormat="1" ht="12" customHeight="1">
      <c r="A75" s="187" t="s">
        <v>370</v>
      </c>
      <c r="B75" s="381" t="s">
        <v>371</v>
      </c>
      <c r="C75" s="229"/>
      <c r="D75" s="229">
        <v>226</v>
      </c>
      <c r="E75" s="212">
        <v>226</v>
      </c>
    </row>
    <row r="76" spans="1:5" s="235" customFormat="1" ht="12" customHeight="1">
      <c r="A76" s="187" t="s">
        <v>372</v>
      </c>
      <c r="B76" s="382" t="s">
        <v>373</v>
      </c>
      <c r="C76" s="229"/>
      <c r="D76" s="229"/>
      <c r="E76" s="212"/>
    </row>
    <row r="77" spans="1:5" s="235" customFormat="1" ht="12" customHeight="1" thickBot="1">
      <c r="A77" s="187" t="s">
        <v>374</v>
      </c>
      <c r="B77" s="383" t="s">
        <v>375</v>
      </c>
      <c r="C77" s="229"/>
      <c r="D77" s="229"/>
      <c r="E77" s="212"/>
    </row>
    <row r="78" spans="1:5" s="235" customFormat="1" ht="12" customHeight="1" thickBot="1">
      <c r="A78" s="249" t="s">
        <v>376</v>
      </c>
      <c r="B78" s="384" t="s">
        <v>377</v>
      </c>
      <c r="C78" s="225">
        <f>SUM(C79:C82)</f>
        <v>0</v>
      </c>
      <c r="D78" s="225">
        <f>+D79+D80+D81+D82</f>
        <v>0</v>
      </c>
      <c r="E78" s="208">
        <f>+E79+E80+E81+E82</f>
        <v>0</v>
      </c>
    </row>
    <row r="79" spans="1:5" s="235" customFormat="1" ht="12" customHeight="1">
      <c r="A79" s="376" t="s">
        <v>378</v>
      </c>
      <c r="B79" s="381" t="s">
        <v>379</v>
      </c>
      <c r="C79" s="229"/>
      <c r="D79" s="229"/>
      <c r="E79" s="212"/>
    </row>
    <row r="80" spans="1:5" s="235" customFormat="1" ht="12" customHeight="1">
      <c r="A80" s="377" t="s">
        <v>380</v>
      </c>
      <c r="B80" s="382" t="s">
        <v>381</v>
      </c>
      <c r="C80" s="229"/>
      <c r="D80" s="229"/>
      <c r="E80" s="212"/>
    </row>
    <row r="81" spans="1:5" s="235" customFormat="1" ht="12" customHeight="1">
      <c r="A81" s="377" t="s">
        <v>382</v>
      </c>
      <c r="B81" s="382" t="s">
        <v>383</v>
      </c>
      <c r="C81" s="229"/>
      <c r="D81" s="229"/>
      <c r="E81" s="212"/>
    </row>
    <row r="82" spans="1:5" s="235" customFormat="1" ht="12" customHeight="1" thickBot="1">
      <c r="A82" s="250" t="s">
        <v>384</v>
      </c>
      <c r="B82" s="383" t="s">
        <v>385</v>
      </c>
      <c r="C82" s="229"/>
      <c r="D82" s="229"/>
      <c r="E82" s="212"/>
    </row>
    <row r="83" spans="1:5" s="235" customFormat="1" ht="12" customHeight="1" thickBot="1">
      <c r="A83" s="249" t="s">
        <v>386</v>
      </c>
      <c r="B83" s="384" t="s">
        <v>387</v>
      </c>
      <c r="C83" s="252"/>
      <c r="D83" s="252"/>
      <c r="E83" s="253"/>
    </row>
    <row r="84" spans="1:5" s="235" customFormat="1" ht="13.5" customHeight="1" thickBot="1">
      <c r="A84" s="249" t="s">
        <v>388</v>
      </c>
      <c r="B84" s="171" t="s">
        <v>389</v>
      </c>
      <c r="C84" s="231">
        <f>+C62+C66+C71+C74+C78+C83</f>
        <v>18365</v>
      </c>
      <c r="D84" s="231">
        <f>+D62+D66+D71+D74+D78+D83</f>
        <v>36547</v>
      </c>
      <c r="E84" s="244">
        <f>+E62+E66+E71+E74+E78+E83</f>
        <v>36547</v>
      </c>
    </row>
    <row r="85" spans="1:5" s="235" customFormat="1" ht="12" customHeight="1" thickBot="1">
      <c r="A85" s="251" t="s">
        <v>390</v>
      </c>
      <c r="B85" s="174" t="s">
        <v>391</v>
      </c>
      <c r="C85" s="231">
        <f>+C61+C84</f>
        <v>106136</v>
      </c>
      <c r="D85" s="231">
        <f>+D61+D84</f>
        <v>119484</v>
      </c>
      <c r="E85" s="244">
        <f>+E61+E84</f>
        <v>106428</v>
      </c>
    </row>
    <row r="86" spans="1:5" ht="16.5" customHeight="1">
      <c r="A86" s="567" t="s">
        <v>87</v>
      </c>
      <c r="B86" s="567"/>
      <c r="C86" s="567"/>
      <c r="D86" s="567"/>
      <c r="E86" s="567"/>
    </row>
    <row r="87" spans="1:5" s="241" customFormat="1" ht="16.5" customHeight="1" thickBot="1">
      <c r="A87" s="30" t="s">
        <v>143</v>
      </c>
      <c r="B87" s="30"/>
      <c r="C87" s="30"/>
      <c r="D87" s="202"/>
      <c r="E87" s="202" t="s">
        <v>180</v>
      </c>
    </row>
    <row r="88" spans="1:5" s="241" customFormat="1" ht="16.5" customHeight="1">
      <c r="A88" s="568" t="s">
        <v>106</v>
      </c>
      <c r="B88" s="570" t="s">
        <v>201</v>
      </c>
      <c r="C88" s="574" t="s">
        <v>202</v>
      </c>
      <c r="D88" s="572" t="s">
        <v>737</v>
      </c>
      <c r="E88" s="573"/>
    </row>
    <row r="89" spans="1:5" ht="37.5" customHeight="1" thickBot="1">
      <c r="A89" s="569"/>
      <c r="B89" s="571"/>
      <c r="C89" s="575"/>
      <c r="D89" s="31" t="s">
        <v>203</v>
      </c>
      <c r="E89" s="32" t="s">
        <v>204</v>
      </c>
    </row>
    <row r="90" spans="1:5" s="234" customFormat="1" ht="12" customHeight="1" thickBot="1">
      <c r="A90" s="198" t="s">
        <v>392</v>
      </c>
      <c r="B90" s="199" t="s">
        <v>393</v>
      </c>
      <c r="C90" s="199" t="s">
        <v>394</v>
      </c>
      <c r="D90" s="199" t="s">
        <v>396</v>
      </c>
      <c r="E90" s="247" t="s">
        <v>473</v>
      </c>
    </row>
    <row r="91" spans="1:5" ht="12" customHeight="1" thickBot="1">
      <c r="A91" s="195" t="s">
        <v>58</v>
      </c>
      <c r="B91" s="197" t="s">
        <v>492</v>
      </c>
      <c r="C91" s="224">
        <f>SUM(C92:C96)</f>
        <v>61966</v>
      </c>
      <c r="D91" s="224">
        <f>+D92+D93+D94+D95+D96</f>
        <v>55447</v>
      </c>
      <c r="E91" s="179">
        <f>+E92+E93+E94+E95+E96</f>
        <v>49217</v>
      </c>
    </row>
    <row r="92" spans="1:5" ht="12" customHeight="1">
      <c r="A92" s="190" t="s">
        <v>118</v>
      </c>
      <c r="B92" s="385" t="s">
        <v>88</v>
      </c>
      <c r="C92" s="38">
        <v>24017</v>
      </c>
      <c r="D92" s="38">
        <v>23852</v>
      </c>
      <c r="E92" s="178">
        <v>23852</v>
      </c>
    </row>
    <row r="93" spans="1:5" ht="12" customHeight="1">
      <c r="A93" s="187" t="s">
        <v>119</v>
      </c>
      <c r="B93" s="386" t="s">
        <v>162</v>
      </c>
      <c r="C93" s="226">
        <v>3421</v>
      </c>
      <c r="D93" s="226">
        <v>3738</v>
      </c>
      <c r="E93" s="209">
        <v>3738</v>
      </c>
    </row>
    <row r="94" spans="1:5" ht="12" customHeight="1">
      <c r="A94" s="187" t="s">
        <v>120</v>
      </c>
      <c r="B94" s="386" t="s">
        <v>138</v>
      </c>
      <c r="C94" s="228">
        <v>18285</v>
      </c>
      <c r="D94" s="228">
        <v>18192</v>
      </c>
      <c r="E94" s="211">
        <v>14699</v>
      </c>
    </row>
    <row r="95" spans="1:5" ht="12" customHeight="1">
      <c r="A95" s="187" t="s">
        <v>121</v>
      </c>
      <c r="B95" s="387" t="s">
        <v>163</v>
      </c>
      <c r="C95" s="228">
        <v>1116</v>
      </c>
      <c r="D95" s="228">
        <v>1371</v>
      </c>
      <c r="E95" s="211">
        <v>984</v>
      </c>
    </row>
    <row r="96" spans="1:5" ht="12" customHeight="1">
      <c r="A96" s="187" t="s">
        <v>129</v>
      </c>
      <c r="B96" s="388" t="s">
        <v>164</v>
      </c>
      <c r="C96" s="228">
        <v>15127</v>
      </c>
      <c r="D96" s="228">
        <v>8294</v>
      </c>
      <c r="E96" s="211">
        <v>5944</v>
      </c>
    </row>
    <row r="97" spans="1:5" ht="12" customHeight="1">
      <c r="A97" s="187" t="s">
        <v>122</v>
      </c>
      <c r="B97" s="386" t="s">
        <v>399</v>
      </c>
      <c r="C97" s="228"/>
      <c r="D97" s="228"/>
      <c r="E97" s="211"/>
    </row>
    <row r="98" spans="1:5" ht="12" customHeight="1">
      <c r="A98" s="187" t="s">
        <v>123</v>
      </c>
      <c r="B98" s="389" t="s">
        <v>400</v>
      </c>
      <c r="C98" s="228"/>
      <c r="D98" s="228"/>
      <c r="E98" s="211"/>
    </row>
    <row r="99" spans="1:5" ht="12" customHeight="1">
      <c r="A99" s="187" t="s">
        <v>130</v>
      </c>
      <c r="B99" s="386" t="s">
        <v>401</v>
      </c>
      <c r="C99" s="228"/>
      <c r="D99" s="228"/>
      <c r="E99" s="211"/>
    </row>
    <row r="100" spans="1:5" ht="12" customHeight="1">
      <c r="A100" s="187" t="s">
        <v>131</v>
      </c>
      <c r="B100" s="386" t="s">
        <v>402</v>
      </c>
      <c r="C100" s="228"/>
      <c r="D100" s="228"/>
      <c r="E100" s="211"/>
    </row>
    <row r="101" spans="1:5" ht="12" customHeight="1">
      <c r="A101" s="187" t="s">
        <v>132</v>
      </c>
      <c r="B101" s="389" t="s">
        <v>403</v>
      </c>
      <c r="C101" s="228">
        <v>14128</v>
      </c>
      <c r="D101" s="228">
        <v>7671</v>
      </c>
      <c r="E101" s="211">
        <v>5525</v>
      </c>
    </row>
    <row r="102" spans="1:5" ht="12" customHeight="1">
      <c r="A102" s="187" t="s">
        <v>133</v>
      </c>
      <c r="B102" s="389" t="s">
        <v>404</v>
      </c>
      <c r="C102" s="228"/>
      <c r="D102" s="228"/>
      <c r="E102" s="211"/>
    </row>
    <row r="103" spans="1:5" ht="12" customHeight="1">
      <c r="A103" s="187" t="s">
        <v>135</v>
      </c>
      <c r="B103" s="386" t="s">
        <v>405</v>
      </c>
      <c r="C103" s="228"/>
      <c r="D103" s="228">
        <v>170</v>
      </c>
      <c r="E103" s="211">
        <v>170</v>
      </c>
    </row>
    <row r="104" spans="1:5" ht="12" customHeight="1">
      <c r="A104" s="186" t="s">
        <v>165</v>
      </c>
      <c r="B104" s="390" t="s">
        <v>406</v>
      </c>
      <c r="C104" s="228"/>
      <c r="D104" s="228"/>
      <c r="E104" s="211"/>
    </row>
    <row r="105" spans="1:5" ht="12" customHeight="1">
      <c r="A105" s="187" t="s">
        <v>407</v>
      </c>
      <c r="B105" s="390" t="s">
        <v>408</v>
      </c>
      <c r="C105" s="228"/>
      <c r="D105" s="228"/>
      <c r="E105" s="211"/>
    </row>
    <row r="106" spans="1:5" ht="12" customHeight="1" thickBot="1">
      <c r="A106" s="191" t="s">
        <v>409</v>
      </c>
      <c r="B106" s="391" t="s">
        <v>410</v>
      </c>
      <c r="C106" s="39">
        <v>909</v>
      </c>
      <c r="D106" s="39">
        <v>453</v>
      </c>
      <c r="E106" s="172">
        <v>249</v>
      </c>
    </row>
    <row r="107" spans="1:5" ht="12" customHeight="1" thickBot="1">
      <c r="A107" s="193" t="s">
        <v>59</v>
      </c>
      <c r="B107" s="196" t="s">
        <v>493</v>
      </c>
      <c r="C107" s="225">
        <f>+C108+C110+C112</f>
        <v>26718</v>
      </c>
      <c r="D107" s="225">
        <f>+D108+D110+D112</f>
        <v>38148</v>
      </c>
      <c r="E107" s="208">
        <f>+E108+E110+E112</f>
        <v>38148</v>
      </c>
    </row>
    <row r="108" spans="1:5" ht="12" customHeight="1">
      <c r="A108" s="188" t="s">
        <v>124</v>
      </c>
      <c r="B108" s="386" t="s">
        <v>179</v>
      </c>
      <c r="C108" s="227">
        <v>22604</v>
      </c>
      <c r="D108" s="227">
        <v>18036</v>
      </c>
      <c r="E108" s="210">
        <v>18036</v>
      </c>
    </row>
    <row r="109" spans="1:5" ht="12" customHeight="1">
      <c r="A109" s="188" t="s">
        <v>125</v>
      </c>
      <c r="B109" s="390" t="s">
        <v>412</v>
      </c>
      <c r="C109" s="227"/>
      <c r="D109" s="227"/>
      <c r="E109" s="210"/>
    </row>
    <row r="110" spans="1:5" ht="15.75">
      <c r="A110" s="188" t="s">
        <v>126</v>
      </c>
      <c r="B110" s="390" t="s">
        <v>166</v>
      </c>
      <c r="C110" s="226">
        <v>3857</v>
      </c>
      <c r="D110" s="226">
        <v>7998</v>
      </c>
      <c r="E110" s="209">
        <v>7998</v>
      </c>
    </row>
    <row r="111" spans="1:5" ht="12" customHeight="1">
      <c r="A111" s="188" t="s">
        <v>127</v>
      </c>
      <c r="B111" s="390" t="s">
        <v>413</v>
      </c>
      <c r="C111" s="226"/>
      <c r="D111" s="226"/>
      <c r="E111" s="209"/>
    </row>
    <row r="112" spans="1:5" ht="12" customHeight="1">
      <c r="A112" s="188" t="s">
        <v>128</v>
      </c>
      <c r="B112" s="383" t="s">
        <v>182</v>
      </c>
      <c r="C112" s="226">
        <v>257</v>
      </c>
      <c r="D112" s="226">
        <v>12114</v>
      </c>
      <c r="E112" s="209">
        <v>12114</v>
      </c>
    </row>
    <row r="113" spans="1:5" ht="15.75">
      <c r="A113" s="188" t="s">
        <v>134</v>
      </c>
      <c r="B113" s="382" t="s">
        <v>414</v>
      </c>
      <c r="C113" s="226"/>
      <c r="D113" s="226"/>
      <c r="E113" s="209"/>
    </row>
    <row r="114" spans="1:5" ht="15.75">
      <c r="A114" s="188" t="s">
        <v>136</v>
      </c>
      <c r="B114" s="392" t="s">
        <v>415</v>
      </c>
      <c r="C114" s="226"/>
      <c r="D114" s="226"/>
      <c r="E114" s="209"/>
    </row>
    <row r="115" spans="1:5" ht="12" customHeight="1">
      <c r="A115" s="188" t="s">
        <v>167</v>
      </c>
      <c r="B115" s="386" t="s">
        <v>402</v>
      </c>
      <c r="C115" s="226"/>
      <c r="D115" s="226"/>
      <c r="E115" s="209"/>
    </row>
    <row r="116" spans="1:5" ht="12" customHeight="1">
      <c r="A116" s="188" t="s">
        <v>168</v>
      </c>
      <c r="B116" s="386" t="s">
        <v>416</v>
      </c>
      <c r="C116" s="226"/>
      <c r="D116" s="226"/>
      <c r="E116" s="209"/>
    </row>
    <row r="117" spans="1:5" ht="12" customHeight="1">
      <c r="A117" s="188" t="s">
        <v>169</v>
      </c>
      <c r="B117" s="386" t="s">
        <v>417</v>
      </c>
      <c r="C117" s="226"/>
      <c r="D117" s="226"/>
      <c r="E117" s="209"/>
    </row>
    <row r="118" spans="1:5" s="254" customFormat="1" ht="12" customHeight="1">
      <c r="A118" s="188" t="s">
        <v>418</v>
      </c>
      <c r="B118" s="386" t="s">
        <v>405</v>
      </c>
      <c r="C118" s="226"/>
      <c r="D118" s="226">
        <v>11514</v>
      </c>
      <c r="E118" s="209">
        <v>11514</v>
      </c>
    </row>
    <row r="119" spans="1:5" ht="12" customHeight="1">
      <c r="A119" s="188" t="s">
        <v>419</v>
      </c>
      <c r="B119" s="386" t="s">
        <v>420</v>
      </c>
      <c r="C119" s="226"/>
      <c r="D119" s="226"/>
      <c r="E119" s="209"/>
    </row>
    <row r="120" spans="1:5" ht="12" customHeight="1" thickBot="1">
      <c r="A120" s="186" t="s">
        <v>421</v>
      </c>
      <c r="B120" s="386" t="s">
        <v>422</v>
      </c>
      <c r="C120" s="228">
        <v>157</v>
      </c>
      <c r="D120" s="228">
        <v>600</v>
      </c>
      <c r="E120" s="211">
        <v>600</v>
      </c>
    </row>
    <row r="121" spans="1:5" ht="12" customHeight="1" thickBot="1">
      <c r="A121" s="193" t="s">
        <v>60</v>
      </c>
      <c r="B121" s="372" t="s">
        <v>423</v>
      </c>
      <c r="C121" s="225">
        <f>+C122+C123</f>
        <v>0</v>
      </c>
      <c r="D121" s="225">
        <f>+D122+D123</f>
        <v>25889</v>
      </c>
      <c r="E121" s="208">
        <f>+E122+E123</f>
        <v>0</v>
      </c>
    </row>
    <row r="122" spans="1:5" ht="12" customHeight="1">
      <c r="A122" s="188" t="s">
        <v>107</v>
      </c>
      <c r="B122" s="392" t="s">
        <v>96</v>
      </c>
      <c r="C122" s="227">
        <v>0</v>
      </c>
      <c r="D122" s="227">
        <v>25889</v>
      </c>
      <c r="E122" s="210"/>
    </row>
    <row r="123" spans="1:5" ht="12" customHeight="1" thickBot="1">
      <c r="A123" s="189" t="s">
        <v>108</v>
      </c>
      <c r="B123" s="390" t="s">
        <v>97</v>
      </c>
      <c r="C123" s="228"/>
      <c r="D123" s="228"/>
      <c r="E123" s="211"/>
    </row>
    <row r="124" spans="1:5" ht="12" customHeight="1" thickBot="1">
      <c r="A124" s="193" t="s">
        <v>61</v>
      </c>
      <c r="B124" s="372" t="s">
        <v>424</v>
      </c>
      <c r="C124" s="225">
        <f>+C91+C107+C121</f>
        <v>88684</v>
      </c>
      <c r="D124" s="225">
        <f>+D91+D107+D121</f>
        <v>119484</v>
      </c>
      <c r="E124" s="208">
        <f>+E91+E107+E121</f>
        <v>87365</v>
      </c>
    </row>
    <row r="125" spans="1:5" ht="12" customHeight="1" thickBot="1">
      <c r="A125" s="193" t="s">
        <v>62</v>
      </c>
      <c r="B125" s="372" t="s">
        <v>425</v>
      </c>
      <c r="C125" s="225">
        <f>+C126+C127+C128</f>
        <v>0</v>
      </c>
      <c r="D125" s="225">
        <f>+D126+D127+D128</f>
        <v>0</v>
      </c>
      <c r="E125" s="208">
        <f>+E126+E127+E128</f>
        <v>0</v>
      </c>
    </row>
    <row r="126" spans="1:5" ht="12" customHeight="1">
      <c r="A126" s="188" t="s">
        <v>111</v>
      </c>
      <c r="B126" s="392" t="s">
        <v>494</v>
      </c>
      <c r="C126" s="226"/>
      <c r="D126" s="226"/>
      <c r="E126" s="209"/>
    </row>
    <row r="127" spans="1:5" ht="12" customHeight="1">
      <c r="A127" s="188" t="s">
        <v>112</v>
      </c>
      <c r="B127" s="392" t="s">
        <v>495</v>
      </c>
      <c r="C127" s="226"/>
      <c r="D127" s="226"/>
      <c r="E127" s="209"/>
    </row>
    <row r="128" spans="1:5" ht="12" customHeight="1" thickBot="1">
      <c r="A128" s="186" t="s">
        <v>113</v>
      </c>
      <c r="B128" s="393" t="s">
        <v>496</v>
      </c>
      <c r="C128" s="226"/>
      <c r="D128" s="226"/>
      <c r="E128" s="209"/>
    </row>
    <row r="129" spans="1:5" ht="12" customHeight="1" thickBot="1">
      <c r="A129" s="193" t="s">
        <v>63</v>
      </c>
      <c r="B129" s="372" t="s">
        <v>429</v>
      </c>
      <c r="C129" s="225">
        <f>+C130+C131+C132+C133</f>
        <v>0</v>
      </c>
      <c r="D129" s="225">
        <f>+D130+D131+D132+D133</f>
        <v>0</v>
      </c>
      <c r="E129" s="208">
        <f>+E130+E131+E132+E133</f>
        <v>0</v>
      </c>
    </row>
    <row r="130" spans="1:5" ht="12" customHeight="1">
      <c r="A130" s="188" t="s">
        <v>114</v>
      </c>
      <c r="B130" s="392" t="s">
        <v>497</v>
      </c>
      <c r="C130" s="226"/>
      <c r="D130" s="226"/>
      <c r="E130" s="209"/>
    </row>
    <row r="131" spans="1:5" ht="12" customHeight="1">
      <c r="A131" s="188" t="s">
        <v>115</v>
      </c>
      <c r="B131" s="392" t="s">
        <v>498</v>
      </c>
      <c r="C131" s="226"/>
      <c r="D131" s="226"/>
      <c r="E131" s="209"/>
    </row>
    <row r="132" spans="1:5" ht="12" customHeight="1">
      <c r="A132" s="188" t="s">
        <v>326</v>
      </c>
      <c r="B132" s="392" t="s">
        <v>499</v>
      </c>
      <c r="C132" s="226"/>
      <c r="D132" s="226"/>
      <c r="E132" s="209"/>
    </row>
    <row r="133" spans="1:5" ht="12" customHeight="1" thickBot="1">
      <c r="A133" s="186" t="s">
        <v>328</v>
      </c>
      <c r="B133" s="393" t="s">
        <v>500</v>
      </c>
      <c r="C133" s="226"/>
      <c r="D133" s="226"/>
      <c r="E133" s="209"/>
    </row>
    <row r="134" spans="1:5" ht="12" customHeight="1" thickBot="1">
      <c r="A134" s="193" t="s">
        <v>64</v>
      </c>
      <c r="B134" s="372" t="s">
        <v>434</v>
      </c>
      <c r="C134" s="231">
        <f>+C135+C136+C137+C138</f>
        <v>0</v>
      </c>
      <c r="D134" s="231">
        <f>+D135+D136+D137+D138</f>
        <v>0</v>
      </c>
      <c r="E134" s="244">
        <f>+E135+E136+E137+E138</f>
        <v>0</v>
      </c>
    </row>
    <row r="135" spans="1:5" ht="12" customHeight="1">
      <c r="A135" s="188" t="s">
        <v>116</v>
      </c>
      <c r="B135" s="392" t="s">
        <v>435</v>
      </c>
      <c r="C135" s="226"/>
      <c r="D135" s="226"/>
      <c r="E135" s="209"/>
    </row>
    <row r="136" spans="1:5" ht="12" customHeight="1">
      <c r="A136" s="188" t="s">
        <v>117</v>
      </c>
      <c r="B136" s="392" t="s">
        <v>436</v>
      </c>
      <c r="C136" s="226"/>
      <c r="D136" s="226"/>
      <c r="E136" s="209"/>
    </row>
    <row r="137" spans="1:5" ht="12" customHeight="1">
      <c r="A137" s="188" t="s">
        <v>335</v>
      </c>
      <c r="B137" s="392" t="s">
        <v>501</v>
      </c>
      <c r="C137" s="226"/>
      <c r="D137" s="226"/>
      <c r="E137" s="209"/>
    </row>
    <row r="138" spans="1:5" ht="12" customHeight="1" thickBot="1">
      <c r="A138" s="186" t="s">
        <v>337</v>
      </c>
      <c r="B138" s="393" t="s">
        <v>480</v>
      </c>
      <c r="C138" s="226"/>
      <c r="D138" s="226"/>
      <c r="E138" s="209"/>
    </row>
    <row r="139" spans="1:9" ht="15" customHeight="1" thickBot="1">
      <c r="A139" s="193" t="s">
        <v>65</v>
      </c>
      <c r="B139" s="372" t="s">
        <v>489</v>
      </c>
      <c r="C139" s="40">
        <f>+C140+C141+C142+C143</f>
        <v>0</v>
      </c>
      <c r="D139" s="40">
        <f>+D140+D141+D142+D143</f>
        <v>0</v>
      </c>
      <c r="E139" s="177">
        <f>+E140+E141+E142+E143</f>
        <v>0</v>
      </c>
      <c r="F139" s="242"/>
      <c r="G139" s="243"/>
      <c r="H139" s="243"/>
      <c r="I139" s="243"/>
    </row>
    <row r="140" spans="1:5" s="235" customFormat="1" ht="12.75" customHeight="1">
      <c r="A140" s="188" t="s">
        <v>160</v>
      </c>
      <c r="B140" s="392" t="s">
        <v>440</v>
      </c>
      <c r="C140" s="226"/>
      <c r="D140" s="226"/>
      <c r="E140" s="209"/>
    </row>
    <row r="141" spans="1:5" ht="13.5" customHeight="1">
      <c r="A141" s="188" t="s">
        <v>161</v>
      </c>
      <c r="B141" s="392" t="s">
        <v>441</v>
      </c>
      <c r="C141" s="226"/>
      <c r="D141" s="226"/>
      <c r="E141" s="209"/>
    </row>
    <row r="142" spans="1:5" ht="13.5" customHeight="1">
      <c r="A142" s="188" t="s">
        <v>181</v>
      </c>
      <c r="B142" s="392" t="s">
        <v>442</v>
      </c>
      <c r="C142" s="226"/>
      <c r="D142" s="226"/>
      <c r="E142" s="209"/>
    </row>
    <row r="143" spans="1:5" ht="13.5" customHeight="1" thickBot="1">
      <c r="A143" s="188" t="s">
        <v>343</v>
      </c>
      <c r="B143" s="392" t="s">
        <v>443</v>
      </c>
      <c r="C143" s="226"/>
      <c r="D143" s="226"/>
      <c r="E143" s="209"/>
    </row>
    <row r="144" spans="1:5" ht="12.75" customHeight="1" thickBot="1">
      <c r="A144" s="193" t="s">
        <v>66</v>
      </c>
      <c r="B144" s="372" t="s">
        <v>444</v>
      </c>
      <c r="C144" s="175">
        <f>+C125+C129+C134+C139</f>
        <v>0</v>
      </c>
      <c r="D144" s="175">
        <f>+D125+D129+D134+D139</f>
        <v>0</v>
      </c>
      <c r="E144" s="176">
        <f>+E125+E129+E134+E139</f>
        <v>0</v>
      </c>
    </row>
    <row r="145" spans="1:5" ht="13.5" customHeight="1" thickBot="1">
      <c r="A145" s="218" t="s">
        <v>67</v>
      </c>
      <c r="B145" s="394" t="s">
        <v>445</v>
      </c>
      <c r="C145" s="175">
        <f>+C124+C144</f>
        <v>88684</v>
      </c>
      <c r="D145" s="175">
        <f>+D124+D144</f>
        <v>119484</v>
      </c>
      <c r="E145" s="176">
        <f>+E124+E144</f>
        <v>87365</v>
      </c>
    </row>
    <row r="146" ht="13.5" customHeight="1"/>
    <row r="147" ht="13.5" customHeight="1"/>
    <row r="148" ht="7.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</sheetData>
  <sheetProtection/>
  <mergeCells count="9">
    <mergeCell ref="A88:A89"/>
    <mergeCell ref="B88:B89"/>
    <mergeCell ref="D88:E88"/>
    <mergeCell ref="C88:C89"/>
    <mergeCell ref="A86:E86"/>
    <mergeCell ref="A1:E1"/>
    <mergeCell ref="A3:A4"/>
    <mergeCell ref="B3:B4"/>
    <mergeCell ref="C3:E3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61" r:id="rId1"/>
  <headerFooter alignWithMargins="0">
    <oddHeader>&amp;C&amp;"Times New Roman CE,Félkövér"&amp;12
Csikvánd Község Önkormányzat
2014. ÉVI ZÁRSZÁMADÁSÁNAK PÉNZÜGYI MÉRLEGE&amp;10
</oddHeader>
  </headerFooter>
  <rowBreaks count="1" manualBreakCount="1">
    <brk id="85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J30"/>
  <sheetViews>
    <sheetView view="pageBreakPreview" zoomScaleSheetLayoutView="100" workbookViewId="0" topLeftCell="B1">
      <selection activeCell="F1" sqref="F1"/>
    </sheetView>
  </sheetViews>
  <sheetFormatPr defaultColWidth="9.00390625" defaultRowHeight="12.75"/>
  <cols>
    <col min="1" max="1" width="6.875" style="8" customWidth="1"/>
    <col min="2" max="2" width="55.125" style="19" customWidth="1"/>
    <col min="3" max="5" width="16.375" style="8" customWidth="1"/>
    <col min="6" max="6" width="55.125" style="8" customWidth="1"/>
    <col min="7" max="9" width="16.375" style="8" customWidth="1"/>
    <col min="10" max="10" width="4.875" style="8" customWidth="1"/>
    <col min="11" max="16384" width="9.375" style="8" customWidth="1"/>
  </cols>
  <sheetData>
    <row r="1" spans="2:10" ht="90.75" customHeight="1">
      <c r="B1" s="565" t="s">
        <v>146</v>
      </c>
      <c r="C1" s="268"/>
      <c r="D1" s="268"/>
      <c r="E1" s="268"/>
      <c r="F1" s="268"/>
      <c r="G1" s="268"/>
      <c r="H1" s="268"/>
      <c r="I1" s="268"/>
      <c r="J1" s="578" t="s">
        <v>738</v>
      </c>
    </row>
    <row r="2" spans="7:10" ht="19.5" customHeight="1" thickBot="1">
      <c r="G2" s="24"/>
      <c r="H2" s="24"/>
      <c r="I2" s="24" t="s">
        <v>98</v>
      </c>
      <c r="J2" s="578"/>
    </row>
    <row r="3" spans="1:10" ht="18" customHeight="1" thickBot="1">
      <c r="A3" s="576" t="s">
        <v>106</v>
      </c>
      <c r="B3" s="293" t="s">
        <v>94</v>
      </c>
      <c r="C3" s="294"/>
      <c r="D3" s="294"/>
      <c r="E3" s="294"/>
      <c r="F3" s="293" t="s">
        <v>95</v>
      </c>
      <c r="G3" s="295"/>
      <c r="H3" s="295"/>
      <c r="I3" s="295"/>
      <c r="J3" s="578"/>
    </row>
    <row r="4" spans="1:10" s="269" customFormat="1" ht="35.25" customHeight="1" thickBot="1">
      <c r="A4" s="577"/>
      <c r="B4" s="20" t="s">
        <v>99</v>
      </c>
      <c r="C4" s="21" t="str">
        <f>+CONCATENATE(LEFT('1.mell.1.old KVETÉSI, PÜ MÉRL'!C3,4),". évi eredeti előirányzat")</f>
        <v>2014. évi eredeti előirányzat</v>
      </c>
      <c r="D4" s="255" t="str">
        <f>+CONCATENATE(LEFT('1.mell.1.old KVETÉSI, PÜ MÉRL'!C3,4),". évi módosított előirányzat")</f>
        <v>2014. évi módosított előirányzat</v>
      </c>
      <c r="E4" s="21" t="str">
        <f>+CONCATENATE(LEFT('1.mell.1.old KVETÉSI, PÜ MÉRL'!C3,4),". évi teljesítés")</f>
        <v>2014. évi teljesítés</v>
      </c>
      <c r="F4" s="20" t="s">
        <v>99</v>
      </c>
      <c r="G4" s="21" t="str">
        <f>+C4</f>
        <v>2014. évi eredeti előirányzat</v>
      </c>
      <c r="H4" s="255" t="str">
        <f>+D4</f>
        <v>2014. évi módosított előirányzat</v>
      </c>
      <c r="I4" s="285" t="str">
        <f>+E4</f>
        <v>2014. évi teljesítés</v>
      </c>
      <c r="J4" s="578"/>
    </row>
    <row r="5" spans="1:10" s="270" customFormat="1" ht="12" customHeight="1" thickBot="1">
      <c r="A5" s="296" t="s">
        <v>392</v>
      </c>
      <c r="B5" s="297" t="s">
        <v>393</v>
      </c>
      <c r="C5" s="298" t="s">
        <v>394</v>
      </c>
      <c r="D5" s="298" t="s">
        <v>395</v>
      </c>
      <c r="E5" s="298" t="s">
        <v>396</v>
      </c>
      <c r="F5" s="297" t="s">
        <v>473</v>
      </c>
      <c r="G5" s="298" t="s">
        <v>474</v>
      </c>
      <c r="H5" s="298" t="s">
        <v>475</v>
      </c>
      <c r="I5" s="299" t="s">
        <v>476</v>
      </c>
      <c r="J5" s="578"/>
    </row>
    <row r="6" spans="1:10" ht="15" customHeight="1">
      <c r="A6" s="271" t="s">
        <v>58</v>
      </c>
      <c r="B6" s="272" t="s">
        <v>449</v>
      </c>
      <c r="C6" s="258">
        <v>5521</v>
      </c>
      <c r="D6" s="258">
        <v>7661</v>
      </c>
      <c r="E6" s="258">
        <v>7661</v>
      </c>
      <c r="F6" s="272" t="s">
        <v>100</v>
      </c>
      <c r="G6" s="258">
        <v>8228</v>
      </c>
      <c r="H6" s="258">
        <v>23852</v>
      </c>
      <c r="I6" s="264">
        <v>23852</v>
      </c>
      <c r="J6" s="578"/>
    </row>
    <row r="7" spans="1:10" ht="15" customHeight="1">
      <c r="A7" s="273" t="s">
        <v>59</v>
      </c>
      <c r="B7" s="274" t="s">
        <v>450</v>
      </c>
      <c r="C7" s="259">
        <v>2263</v>
      </c>
      <c r="D7" s="259">
        <v>25203</v>
      </c>
      <c r="E7" s="259">
        <v>25203</v>
      </c>
      <c r="F7" s="274" t="s">
        <v>162</v>
      </c>
      <c r="G7" s="259">
        <v>1604</v>
      </c>
      <c r="H7" s="259">
        <v>3738</v>
      </c>
      <c r="I7" s="265">
        <v>3738</v>
      </c>
      <c r="J7" s="578"/>
    </row>
    <row r="8" spans="1:10" ht="15" customHeight="1">
      <c r="A8" s="273" t="s">
        <v>60</v>
      </c>
      <c r="B8" s="274" t="s">
        <v>451</v>
      </c>
      <c r="C8" s="259"/>
      <c r="D8" s="259"/>
      <c r="E8" s="259"/>
      <c r="F8" s="274" t="s">
        <v>185</v>
      </c>
      <c r="G8" s="259">
        <v>15299</v>
      </c>
      <c r="H8" s="259">
        <v>18192</v>
      </c>
      <c r="I8" s="265">
        <v>14699</v>
      </c>
      <c r="J8" s="578"/>
    </row>
    <row r="9" spans="1:10" ht="15" customHeight="1">
      <c r="A9" s="273" t="s">
        <v>61</v>
      </c>
      <c r="B9" s="274" t="s">
        <v>153</v>
      </c>
      <c r="C9" s="259">
        <v>21690</v>
      </c>
      <c r="D9" s="259">
        <v>17460</v>
      </c>
      <c r="E9" s="259">
        <v>15975</v>
      </c>
      <c r="F9" s="274" t="s">
        <v>163</v>
      </c>
      <c r="G9" s="259">
        <v>1371</v>
      </c>
      <c r="H9" s="259">
        <v>1371</v>
      </c>
      <c r="I9" s="265">
        <v>984</v>
      </c>
      <c r="J9" s="578"/>
    </row>
    <row r="10" spans="1:10" ht="15" customHeight="1">
      <c r="A10" s="273" t="s">
        <v>62</v>
      </c>
      <c r="B10" s="275" t="s">
        <v>452</v>
      </c>
      <c r="C10" s="259"/>
      <c r="D10" s="259">
        <v>210</v>
      </c>
      <c r="E10" s="259">
        <v>40</v>
      </c>
      <c r="F10" s="274" t="s">
        <v>164</v>
      </c>
      <c r="G10" s="259">
        <v>2356</v>
      </c>
      <c r="H10" s="259">
        <v>8294</v>
      </c>
      <c r="I10" s="265">
        <v>5944</v>
      </c>
      <c r="J10" s="578"/>
    </row>
    <row r="11" spans="1:10" ht="15" customHeight="1">
      <c r="A11" s="273" t="s">
        <v>63</v>
      </c>
      <c r="B11" s="274" t="s">
        <v>579</v>
      </c>
      <c r="C11" s="260"/>
      <c r="D11" s="260"/>
      <c r="E11" s="260"/>
      <c r="F11" s="274" t="s">
        <v>89</v>
      </c>
      <c r="G11" s="259">
        <v>30445</v>
      </c>
      <c r="H11" s="259">
        <v>25889</v>
      </c>
      <c r="I11" s="265"/>
      <c r="J11" s="578"/>
    </row>
    <row r="12" spans="1:10" ht="15" customHeight="1">
      <c r="A12" s="273" t="s">
        <v>64</v>
      </c>
      <c r="B12" s="274" t="s">
        <v>322</v>
      </c>
      <c r="C12" s="259">
        <v>1658</v>
      </c>
      <c r="D12" s="259">
        <v>1845</v>
      </c>
      <c r="E12" s="259">
        <v>1959</v>
      </c>
      <c r="F12" s="6"/>
      <c r="G12" s="259"/>
      <c r="H12" s="259"/>
      <c r="I12" s="265"/>
      <c r="J12" s="578"/>
    </row>
    <row r="13" spans="1:10" ht="15" customHeight="1">
      <c r="A13" s="273" t="s">
        <v>65</v>
      </c>
      <c r="B13" s="6"/>
      <c r="C13" s="259"/>
      <c r="D13" s="259"/>
      <c r="E13" s="259"/>
      <c r="F13" s="6"/>
      <c r="G13" s="259"/>
      <c r="H13" s="259"/>
      <c r="I13" s="265"/>
      <c r="J13" s="578"/>
    </row>
    <row r="14" spans="1:10" ht="15" customHeight="1">
      <c r="A14" s="273" t="s">
        <v>66</v>
      </c>
      <c r="B14" s="284"/>
      <c r="C14" s="260"/>
      <c r="D14" s="260"/>
      <c r="E14" s="260"/>
      <c r="F14" s="6"/>
      <c r="G14" s="259"/>
      <c r="H14" s="259"/>
      <c r="I14" s="265"/>
      <c r="J14" s="578"/>
    </row>
    <row r="15" spans="1:10" ht="15" customHeight="1">
      <c r="A15" s="273" t="s">
        <v>67</v>
      </c>
      <c r="B15" s="6"/>
      <c r="C15" s="259"/>
      <c r="D15" s="259"/>
      <c r="E15" s="259"/>
      <c r="F15" s="6"/>
      <c r="G15" s="259"/>
      <c r="H15" s="259"/>
      <c r="I15" s="265"/>
      <c r="J15" s="578"/>
    </row>
    <row r="16" spans="1:10" ht="15" customHeight="1">
      <c r="A16" s="273" t="s">
        <v>68</v>
      </c>
      <c r="B16" s="6"/>
      <c r="C16" s="259"/>
      <c r="D16" s="259"/>
      <c r="E16" s="259"/>
      <c r="F16" s="6"/>
      <c r="G16" s="259"/>
      <c r="H16" s="259"/>
      <c r="I16" s="265"/>
      <c r="J16" s="578"/>
    </row>
    <row r="17" spans="1:10" ht="15" customHeight="1" thickBot="1">
      <c r="A17" s="273" t="s">
        <v>69</v>
      </c>
      <c r="B17" s="10"/>
      <c r="C17" s="261"/>
      <c r="D17" s="261"/>
      <c r="E17" s="261"/>
      <c r="F17" s="6"/>
      <c r="G17" s="261"/>
      <c r="H17" s="261"/>
      <c r="I17" s="266"/>
      <c r="J17" s="578"/>
    </row>
    <row r="18" spans="1:10" ht="17.25" customHeight="1" thickBot="1">
      <c r="A18" s="276" t="s">
        <v>70</v>
      </c>
      <c r="B18" s="257" t="s">
        <v>453</v>
      </c>
      <c r="C18" s="262">
        <f>+C6+C7+C9+C10+C12+C13+C14+C15+C16+C17</f>
        <v>31132</v>
      </c>
      <c r="D18" s="262">
        <f>+D6+D7+D9+D10+D12+D13+D14+D15+D16+D17</f>
        <v>52379</v>
      </c>
      <c r="E18" s="262">
        <f>+E6+E7+E9+E10+E12+E13+E14+E15+E16+E17</f>
        <v>50838</v>
      </c>
      <c r="F18" s="257" t="s">
        <v>460</v>
      </c>
      <c r="G18" s="262">
        <f>SUM(G6:G17)</f>
        <v>59303</v>
      </c>
      <c r="H18" s="262">
        <f>SUM(H6:H17)</f>
        <v>81336</v>
      </c>
      <c r="I18" s="262">
        <f>SUM(I6:I17)</f>
        <v>49217</v>
      </c>
      <c r="J18" s="578"/>
    </row>
    <row r="19" spans="1:10" ht="15" customHeight="1">
      <c r="A19" s="277" t="s">
        <v>71</v>
      </c>
      <c r="B19" s="278" t="s">
        <v>454</v>
      </c>
      <c r="C19" s="25">
        <f>+C20+C21+C22+C23</f>
        <v>28171</v>
      </c>
      <c r="D19" s="25">
        <f>+D20+D21+D22+D23</f>
        <v>28957</v>
      </c>
      <c r="E19" s="25">
        <f>+E20+E21+E22+E23</f>
        <v>17442</v>
      </c>
      <c r="F19" s="279" t="s">
        <v>170</v>
      </c>
      <c r="G19" s="263"/>
      <c r="H19" s="263"/>
      <c r="I19" s="263"/>
      <c r="J19" s="578"/>
    </row>
    <row r="20" spans="1:10" ht="15" customHeight="1">
      <c r="A20" s="280" t="s">
        <v>72</v>
      </c>
      <c r="B20" s="279" t="s">
        <v>177</v>
      </c>
      <c r="C20" s="256">
        <v>28171</v>
      </c>
      <c r="D20" s="256">
        <v>28731</v>
      </c>
      <c r="E20" s="256">
        <v>17216</v>
      </c>
      <c r="F20" s="279" t="s">
        <v>461</v>
      </c>
      <c r="G20" s="256"/>
      <c r="H20" s="256"/>
      <c r="I20" s="256"/>
      <c r="J20" s="578"/>
    </row>
    <row r="21" spans="1:10" ht="15" customHeight="1">
      <c r="A21" s="280" t="s">
        <v>73</v>
      </c>
      <c r="B21" s="279" t="s">
        <v>178</v>
      </c>
      <c r="C21" s="256"/>
      <c r="D21" s="256"/>
      <c r="E21" s="256"/>
      <c r="F21" s="279" t="s">
        <v>144</v>
      </c>
      <c r="G21" s="256"/>
      <c r="H21" s="256"/>
      <c r="I21" s="256"/>
      <c r="J21" s="578"/>
    </row>
    <row r="22" spans="1:10" ht="15" customHeight="1">
      <c r="A22" s="280" t="s">
        <v>74</v>
      </c>
      <c r="B22" s="279" t="s">
        <v>183</v>
      </c>
      <c r="C22" s="256"/>
      <c r="D22" s="256"/>
      <c r="E22" s="256"/>
      <c r="F22" s="279" t="s">
        <v>145</v>
      </c>
      <c r="G22" s="256"/>
      <c r="H22" s="256"/>
      <c r="I22" s="256"/>
      <c r="J22" s="578"/>
    </row>
    <row r="23" spans="1:10" ht="15" customHeight="1">
      <c r="A23" s="280" t="s">
        <v>75</v>
      </c>
      <c r="B23" s="279" t="s">
        <v>184</v>
      </c>
      <c r="C23" s="256"/>
      <c r="D23" s="256">
        <v>226</v>
      </c>
      <c r="E23" s="256">
        <v>226</v>
      </c>
      <c r="F23" s="278" t="s">
        <v>186</v>
      </c>
      <c r="G23" s="256"/>
      <c r="H23" s="256"/>
      <c r="I23" s="256"/>
      <c r="J23" s="578"/>
    </row>
    <row r="24" spans="1:10" ht="15" customHeight="1">
      <c r="A24" s="280" t="s">
        <v>76</v>
      </c>
      <c r="B24" s="279" t="s">
        <v>455</v>
      </c>
      <c r="C24" s="281">
        <f>+C25+C26</f>
        <v>0</v>
      </c>
      <c r="D24" s="281">
        <f>+D25+D26</f>
        <v>0</v>
      </c>
      <c r="E24" s="281">
        <f>+E25+E26</f>
        <v>0</v>
      </c>
      <c r="F24" s="279" t="s">
        <v>171</v>
      </c>
      <c r="G24" s="256"/>
      <c r="H24" s="256"/>
      <c r="I24" s="256"/>
      <c r="J24" s="578"/>
    </row>
    <row r="25" spans="1:10" ht="15" customHeight="1">
      <c r="A25" s="277" t="s">
        <v>77</v>
      </c>
      <c r="B25" s="278" t="s">
        <v>456</v>
      </c>
      <c r="C25" s="263"/>
      <c r="D25" s="263"/>
      <c r="E25" s="263"/>
      <c r="F25" s="272" t="s">
        <v>172</v>
      </c>
      <c r="G25" s="263"/>
      <c r="H25" s="263"/>
      <c r="I25" s="263"/>
      <c r="J25" s="578"/>
    </row>
    <row r="26" spans="1:10" ht="15" customHeight="1" thickBot="1">
      <c r="A26" s="280" t="s">
        <v>78</v>
      </c>
      <c r="B26" s="279" t="s">
        <v>457</v>
      </c>
      <c r="C26" s="256"/>
      <c r="D26" s="256"/>
      <c r="E26" s="256"/>
      <c r="F26" s="6"/>
      <c r="G26" s="256"/>
      <c r="H26" s="256"/>
      <c r="I26" s="256"/>
      <c r="J26" s="578"/>
    </row>
    <row r="27" spans="1:10" ht="17.25" customHeight="1" thickBot="1">
      <c r="A27" s="276" t="s">
        <v>79</v>
      </c>
      <c r="B27" s="257" t="s">
        <v>458</v>
      </c>
      <c r="C27" s="262">
        <f>+C19+C24</f>
        <v>28171</v>
      </c>
      <c r="D27" s="262">
        <f>+D19+D24</f>
        <v>28957</v>
      </c>
      <c r="E27" s="262">
        <f>+E19+E24</f>
        <v>17442</v>
      </c>
      <c r="F27" s="257" t="s">
        <v>462</v>
      </c>
      <c r="G27" s="262">
        <f>SUM(G19:G26)</f>
        <v>0</v>
      </c>
      <c r="H27" s="262">
        <f>SUM(H19:H26)</f>
        <v>0</v>
      </c>
      <c r="I27" s="262">
        <f>SUM(I19:I26)</f>
        <v>0</v>
      </c>
      <c r="J27" s="578"/>
    </row>
    <row r="28" spans="1:10" ht="17.25" customHeight="1" thickBot="1">
      <c r="A28" s="276" t="s">
        <v>80</v>
      </c>
      <c r="B28" s="282" t="s">
        <v>459</v>
      </c>
      <c r="C28" s="41">
        <f>+C18+C27</f>
        <v>59303</v>
      </c>
      <c r="D28" s="41">
        <f>+D18+D27</f>
        <v>81336</v>
      </c>
      <c r="E28" s="283">
        <f>+E18+E27</f>
        <v>68280</v>
      </c>
      <c r="F28" s="282" t="s">
        <v>463</v>
      </c>
      <c r="G28" s="41">
        <f>+G18+G27</f>
        <v>59303</v>
      </c>
      <c r="H28" s="41">
        <f>+H18+H27</f>
        <v>81336</v>
      </c>
      <c r="I28" s="41">
        <f>+I18+I27</f>
        <v>49217</v>
      </c>
      <c r="J28" s="578"/>
    </row>
    <row r="29" spans="1:10" ht="17.25" customHeight="1" thickBot="1">
      <c r="A29" s="276" t="s">
        <v>81</v>
      </c>
      <c r="B29" s="282" t="s">
        <v>148</v>
      </c>
      <c r="C29" s="41">
        <f>IF(C18-G18&lt;0,G18-C18,"-")</f>
        <v>28171</v>
      </c>
      <c r="D29" s="41">
        <f>IF(D18-H18&lt;0,H18-D18,"-")</f>
        <v>28957</v>
      </c>
      <c r="E29" s="283" t="str">
        <f>IF(E18-I18&lt;0,I18-E18,"-")</f>
        <v>-</v>
      </c>
      <c r="F29" s="282" t="s">
        <v>149</v>
      </c>
      <c r="G29" s="41" t="str">
        <f>IF(C18-G18&gt;0,C18-G18,"-")</f>
        <v>-</v>
      </c>
      <c r="H29" s="41" t="str">
        <f>IF(D18-H18&gt;0,D18-H18,"-")</f>
        <v>-</v>
      </c>
      <c r="I29" s="41">
        <f>IF(E18-I18&gt;0,E18-I18,"-")</f>
        <v>1621</v>
      </c>
      <c r="J29" s="578"/>
    </row>
    <row r="30" spans="1:10" ht="17.25" customHeight="1" thickBot="1">
      <c r="A30" s="276" t="s">
        <v>82</v>
      </c>
      <c r="B30" s="282" t="s">
        <v>187</v>
      </c>
      <c r="C30" s="41" t="str">
        <f>IF(C28-G28&lt;0,G28-C28,"-")</f>
        <v>-</v>
      </c>
      <c r="D30" s="41" t="str">
        <f>IF(D28-H28&lt;0,H28-D28,"-")</f>
        <v>-</v>
      </c>
      <c r="E30" s="283" t="str">
        <f>IF(E28-I28&lt;0,I28-E28,"-")</f>
        <v>-</v>
      </c>
      <c r="F30" s="282" t="s">
        <v>188</v>
      </c>
      <c r="G30" s="41" t="str">
        <f>IF(C28-G28&gt;0,C28-G28,"-")</f>
        <v>-</v>
      </c>
      <c r="H30" s="41" t="str">
        <f>IF(D28-H28&gt;0,D28-H28,"-")</f>
        <v>-</v>
      </c>
      <c r="I30" s="41">
        <f>IF(E28-I28&gt;0,E28-I28,"-")</f>
        <v>19063</v>
      </c>
      <c r="J30" s="578"/>
    </row>
  </sheetData>
  <sheetProtection/>
  <mergeCells count="2">
    <mergeCell ref="A3:A4"/>
    <mergeCell ref="J1:J30"/>
  </mergeCells>
  <printOptions horizontalCentered="1"/>
  <pageMargins left="0.33" right="0.48" top="0.9055118110236221" bottom="0.5" header="0.6692913385826772" footer="0.28"/>
  <pageSetup horizontalDpi="600" verticalDpi="600" orientation="landscape" paperSize="9" scale="70" r:id="rId1"/>
  <headerFooter alignWithMargins="0">
    <oddHeader xml:space="preserve">&amp;C&amp;"Times New Roman CE,Félkövér"&amp;11
Csikvánd Önkormányzat
2014. évi zárszámadás bevételek és kiadások mérlegei&amp;R&amp;"Times New Roman CE,Félkövér dőlt"&amp;11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J33"/>
  <sheetViews>
    <sheetView view="pageBreakPreview" zoomScale="115" zoomScaleSheetLayoutView="115" workbookViewId="0" topLeftCell="C5">
      <selection activeCell="G23" sqref="G23"/>
    </sheetView>
  </sheetViews>
  <sheetFormatPr defaultColWidth="9.00390625" defaultRowHeight="12.75"/>
  <cols>
    <col min="1" max="1" width="6.875" style="8" customWidth="1"/>
    <col min="2" max="2" width="55.125" style="19" customWidth="1"/>
    <col min="3" max="5" width="16.375" style="8" customWidth="1"/>
    <col min="6" max="6" width="55.125" style="8" customWidth="1"/>
    <col min="7" max="9" width="16.375" style="8" customWidth="1"/>
    <col min="10" max="10" width="4.875" style="8" customWidth="1"/>
    <col min="11" max="16384" width="9.375" style="8" customWidth="1"/>
  </cols>
  <sheetData>
    <row r="1" spans="2:10" ht="39.75" customHeight="1">
      <c r="B1" s="267" t="s">
        <v>147</v>
      </c>
      <c r="C1" s="268"/>
      <c r="D1" s="268"/>
      <c r="E1" s="268"/>
      <c r="F1" s="268"/>
      <c r="G1" s="268"/>
      <c r="H1" s="268"/>
      <c r="I1" s="268"/>
      <c r="J1" s="581"/>
    </row>
    <row r="2" spans="7:10" ht="14.25" thickBot="1">
      <c r="G2" s="24"/>
      <c r="H2" s="24"/>
      <c r="I2" s="24" t="s">
        <v>98</v>
      </c>
      <c r="J2" s="581"/>
    </row>
    <row r="3" spans="1:10" ht="24" customHeight="1" thickBot="1">
      <c r="A3" s="579" t="s">
        <v>106</v>
      </c>
      <c r="B3" s="293" t="s">
        <v>94</v>
      </c>
      <c r="C3" s="294"/>
      <c r="D3" s="294"/>
      <c r="E3" s="294"/>
      <c r="F3" s="293" t="s">
        <v>95</v>
      </c>
      <c r="G3" s="295"/>
      <c r="H3" s="295"/>
      <c r="I3" s="295"/>
      <c r="J3" s="581"/>
    </row>
    <row r="4" spans="1:10" s="269" customFormat="1" ht="35.25" customHeight="1" thickBot="1">
      <c r="A4" s="580"/>
      <c r="B4" s="20" t="s">
        <v>99</v>
      </c>
      <c r="C4" s="21" t="str">
        <f>+'2.mell. 1. old BEV KIAD MÉRL '!C4</f>
        <v>2014. évi eredeti előirányzat</v>
      </c>
      <c r="D4" s="255" t="str">
        <f>+'2.mell. 1. old BEV KIAD MÉRL '!D4</f>
        <v>2014. évi módosított előirányzat</v>
      </c>
      <c r="E4" s="21" t="str">
        <f>+'2.mell. 1. old BEV KIAD MÉRL '!E4</f>
        <v>2014. évi teljesítés</v>
      </c>
      <c r="F4" s="20" t="s">
        <v>99</v>
      </c>
      <c r="G4" s="21" t="str">
        <f>+'2.mell. 1. old BEV KIAD MÉRL '!C4</f>
        <v>2014. évi eredeti előirányzat</v>
      </c>
      <c r="H4" s="255" t="str">
        <f>+'2.mell. 1. old BEV KIAD MÉRL '!D4</f>
        <v>2014. évi módosított előirányzat</v>
      </c>
      <c r="I4" s="285" t="str">
        <f>+'2.mell. 1. old BEV KIAD MÉRL '!E4</f>
        <v>2014. évi teljesítés</v>
      </c>
      <c r="J4" s="581"/>
    </row>
    <row r="5" spans="1:10" s="269" customFormat="1" ht="13.5" thickBot="1">
      <c r="A5" s="296" t="s">
        <v>392</v>
      </c>
      <c r="B5" s="297" t="s">
        <v>393</v>
      </c>
      <c r="C5" s="298" t="s">
        <v>394</v>
      </c>
      <c r="D5" s="298" t="s">
        <v>395</v>
      </c>
      <c r="E5" s="298" t="s">
        <v>396</v>
      </c>
      <c r="F5" s="297" t="s">
        <v>473</v>
      </c>
      <c r="G5" s="298" t="s">
        <v>474</v>
      </c>
      <c r="H5" s="298" t="s">
        <v>475</v>
      </c>
      <c r="I5" s="299" t="s">
        <v>476</v>
      </c>
      <c r="J5" s="581"/>
    </row>
    <row r="6" spans="1:10" ht="12.75" customHeight="1">
      <c r="A6" s="271" t="s">
        <v>58</v>
      </c>
      <c r="B6" s="272" t="s">
        <v>464</v>
      </c>
      <c r="C6" s="258"/>
      <c r="D6" s="258">
        <v>19043</v>
      </c>
      <c r="E6" s="258">
        <v>19043</v>
      </c>
      <c r="F6" s="272" t="s">
        <v>179</v>
      </c>
      <c r="G6" s="258">
        <v>3400</v>
      </c>
      <c r="H6" s="258">
        <v>18036</v>
      </c>
      <c r="I6" s="264">
        <v>18036</v>
      </c>
      <c r="J6" s="581"/>
    </row>
    <row r="7" spans="1:10" ht="12.75">
      <c r="A7" s="273" t="s">
        <v>59</v>
      </c>
      <c r="B7" s="274" t="s">
        <v>465</v>
      </c>
      <c r="C7" s="259"/>
      <c r="D7" s="259"/>
      <c r="E7" s="259"/>
      <c r="F7" s="274" t="s">
        <v>477</v>
      </c>
      <c r="G7" s="259"/>
      <c r="H7" s="259"/>
      <c r="I7" s="265"/>
      <c r="J7" s="581"/>
    </row>
    <row r="8" spans="1:10" ht="12.75" customHeight="1">
      <c r="A8" s="273" t="s">
        <v>60</v>
      </c>
      <c r="B8" s="274" t="s">
        <v>466</v>
      </c>
      <c r="C8" s="259"/>
      <c r="D8" s="259"/>
      <c r="E8" s="259"/>
      <c r="F8" s="274" t="s">
        <v>166</v>
      </c>
      <c r="G8" s="259">
        <v>1750</v>
      </c>
      <c r="H8" s="259">
        <v>7998</v>
      </c>
      <c r="I8" s="265">
        <v>7998</v>
      </c>
      <c r="J8" s="581"/>
    </row>
    <row r="9" spans="1:10" ht="12.75" customHeight="1">
      <c r="A9" s="273" t="s">
        <v>61</v>
      </c>
      <c r="B9" s="274" t="s">
        <v>467</v>
      </c>
      <c r="C9" s="259">
        <v>4515</v>
      </c>
      <c r="D9" s="259">
        <v>11515</v>
      </c>
      <c r="E9" s="259"/>
      <c r="F9" s="274" t="s">
        <v>478</v>
      </c>
      <c r="G9" s="259"/>
      <c r="H9" s="259"/>
      <c r="I9" s="265"/>
      <c r="J9" s="581"/>
    </row>
    <row r="10" spans="1:10" ht="12.75" customHeight="1">
      <c r="A10" s="273" t="s">
        <v>62</v>
      </c>
      <c r="B10" s="274" t="s">
        <v>468</v>
      </c>
      <c r="C10" s="259"/>
      <c r="D10" s="259"/>
      <c r="E10" s="259"/>
      <c r="F10" s="274" t="s">
        <v>182</v>
      </c>
      <c r="G10" s="259">
        <v>7515</v>
      </c>
      <c r="H10" s="259">
        <v>12114</v>
      </c>
      <c r="I10" s="265">
        <v>12114</v>
      </c>
      <c r="J10" s="581"/>
    </row>
    <row r="11" spans="1:10" ht="12.75" customHeight="1">
      <c r="A11" s="273" t="s">
        <v>63</v>
      </c>
      <c r="B11" s="274" t="s">
        <v>469</v>
      </c>
      <c r="C11" s="260"/>
      <c r="D11" s="260"/>
      <c r="E11" s="260"/>
      <c r="F11" s="314"/>
      <c r="G11" s="259"/>
      <c r="H11" s="259"/>
      <c r="I11" s="265"/>
      <c r="J11" s="581"/>
    </row>
    <row r="12" spans="1:10" ht="12.75" customHeight="1">
      <c r="A12" s="273" t="s">
        <v>64</v>
      </c>
      <c r="B12" s="6"/>
      <c r="C12" s="259"/>
      <c r="D12" s="259"/>
      <c r="E12" s="259"/>
      <c r="F12" s="314"/>
      <c r="G12" s="259"/>
      <c r="H12" s="259"/>
      <c r="I12" s="265"/>
      <c r="J12" s="581"/>
    </row>
    <row r="13" spans="1:10" ht="12.75" customHeight="1">
      <c r="A13" s="273" t="s">
        <v>65</v>
      </c>
      <c r="B13" s="6"/>
      <c r="C13" s="259"/>
      <c r="D13" s="259"/>
      <c r="E13" s="259"/>
      <c r="F13" s="315"/>
      <c r="G13" s="259"/>
      <c r="H13" s="259"/>
      <c r="I13" s="265"/>
      <c r="J13" s="581"/>
    </row>
    <row r="14" spans="1:10" ht="12.75" customHeight="1">
      <c r="A14" s="273" t="s">
        <v>66</v>
      </c>
      <c r="B14" s="312"/>
      <c r="C14" s="260"/>
      <c r="D14" s="260"/>
      <c r="E14" s="260"/>
      <c r="F14" s="314"/>
      <c r="G14" s="259"/>
      <c r="H14" s="259"/>
      <c r="I14" s="265"/>
      <c r="J14" s="581"/>
    </row>
    <row r="15" spans="1:10" ht="12.75">
      <c r="A15" s="273" t="s">
        <v>67</v>
      </c>
      <c r="B15" s="6"/>
      <c r="C15" s="260"/>
      <c r="D15" s="260"/>
      <c r="E15" s="260"/>
      <c r="F15" s="314"/>
      <c r="G15" s="259"/>
      <c r="H15" s="259"/>
      <c r="I15" s="265"/>
      <c r="J15" s="581"/>
    </row>
    <row r="16" spans="1:10" ht="12.75" customHeight="1" thickBot="1">
      <c r="A16" s="309" t="s">
        <v>68</v>
      </c>
      <c r="B16" s="313"/>
      <c r="C16" s="311"/>
      <c r="D16" s="46"/>
      <c r="E16" s="52"/>
      <c r="F16" s="310" t="s">
        <v>89</v>
      </c>
      <c r="G16" s="259"/>
      <c r="H16" s="259"/>
      <c r="I16" s="265"/>
      <c r="J16" s="581"/>
    </row>
    <row r="17" spans="1:10" ht="15.75" customHeight="1" thickBot="1">
      <c r="A17" s="276" t="s">
        <v>69</v>
      </c>
      <c r="B17" s="257" t="s">
        <v>470</v>
      </c>
      <c r="C17" s="262">
        <f>+C6+C8+C9+C11+C12+C13+C14+C15+C16</f>
        <v>4515</v>
      </c>
      <c r="D17" s="262">
        <f>+D6+D8+D9+D11+D12+D13+D14+D15+D16</f>
        <v>30558</v>
      </c>
      <c r="E17" s="262">
        <f>+E6+E8+E9+E11+E12+E13+E14+E15+E16</f>
        <v>19043</v>
      </c>
      <c r="F17" s="257" t="s">
        <v>479</v>
      </c>
      <c r="G17" s="262">
        <f>+G6+G8+G10+G11+G12+G13+G14+G15+G16</f>
        <v>12665</v>
      </c>
      <c r="H17" s="262">
        <f>+H6+H8+H10+H11+H12+H13+H14+H15+H16</f>
        <v>38148</v>
      </c>
      <c r="I17" s="292">
        <f>+I6+I8+I10+I11+I12+I13+I14+I15+I16</f>
        <v>38148</v>
      </c>
      <c r="J17" s="581"/>
    </row>
    <row r="18" spans="1:10" ht="12.75" customHeight="1">
      <c r="A18" s="271" t="s">
        <v>70</v>
      </c>
      <c r="B18" s="301" t="s">
        <v>200</v>
      </c>
      <c r="C18" s="308">
        <v>8150</v>
      </c>
      <c r="D18" s="308">
        <v>7590</v>
      </c>
      <c r="E18" s="308">
        <v>19105</v>
      </c>
      <c r="F18" s="279" t="s">
        <v>170</v>
      </c>
      <c r="G18" s="43"/>
      <c r="H18" s="43"/>
      <c r="I18" s="289"/>
      <c r="J18" s="581"/>
    </row>
    <row r="19" spans="1:10" ht="12.75" customHeight="1">
      <c r="A19" s="273" t="s">
        <v>71</v>
      </c>
      <c r="B19" s="302" t="s">
        <v>189</v>
      </c>
      <c r="C19" s="256">
        <v>8150</v>
      </c>
      <c r="D19" s="256">
        <v>7590</v>
      </c>
      <c r="E19" s="256">
        <v>19105</v>
      </c>
      <c r="F19" s="279" t="s">
        <v>173</v>
      </c>
      <c r="G19" s="256"/>
      <c r="H19" s="256"/>
      <c r="I19" s="290"/>
      <c r="J19" s="581"/>
    </row>
    <row r="20" spans="1:10" ht="12.75" customHeight="1">
      <c r="A20" s="271" t="s">
        <v>72</v>
      </c>
      <c r="B20" s="302" t="s">
        <v>190</v>
      </c>
      <c r="C20" s="256"/>
      <c r="D20" s="256"/>
      <c r="E20" s="256"/>
      <c r="F20" s="279" t="s">
        <v>144</v>
      </c>
      <c r="G20" s="256"/>
      <c r="H20" s="256"/>
      <c r="I20" s="290"/>
      <c r="J20" s="581"/>
    </row>
    <row r="21" spans="1:10" ht="12.75" customHeight="1">
      <c r="A21" s="273" t="s">
        <v>73</v>
      </c>
      <c r="B21" s="302" t="s">
        <v>191</v>
      </c>
      <c r="C21" s="256"/>
      <c r="D21" s="256"/>
      <c r="E21" s="256"/>
      <c r="F21" s="279" t="s">
        <v>145</v>
      </c>
      <c r="G21" s="256"/>
      <c r="H21" s="256"/>
      <c r="I21" s="290"/>
      <c r="J21" s="581"/>
    </row>
    <row r="22" spans="1:10" ht="12.75" customHeight="1">
      <c r="A22" s="271" t="s">
        <v>74</v>
      </c>
      <c r="B22" s="302" t="s">
        <v>192</v>
      </c>
      <c r="C22" s="256"/>
      <c r="D22" s="256"/>
      <c r="E22" s="256"/>
      <c r="F22" s="278" t="s">
        <v>186</v>
      </c>
      <c r="G22" s="256"/>
      <c r="H22" s="256"/>
      <c r="I22" s="290"/>
      <c r="J22" s="581"/>
    </row>
    <row r="23" spans="1:10" ht="12.75" customHeight="1">
      <c r="A23" s="273" t="s">
        <v>75</v>
      </c>
      <c r="B23" s="303" t="s">
        <v>193</v>
      </c>
      <c r="C23" s="256"/>
      <c r="D23" s="256"/>
      <c r="E23" s="256"/>
      <c r="F23" s="279" t="s">
        <v>174</v>
      </c>
      <c r="G23" s="256"/>
      <c r="H23" s="256"/>
      <c r="I23" s="290"/>
      <c r="J23" s="581"/>
    </row>
    <row r="24" spans="1:10" ht="12.75" customHeight="1">
      <c r="A24" s="271" t="s">
        <v>76</v>
      </c>
      <c r="B24" s="304" t="s">
        <v>194</v>
      </c>
      <c r="C24" s="281">
        <f>+C25+C26+C27+C28+C29</f>
        <v>0</v>
      </c>
      <c r="D24" s="281">
        <f>+D25+D26+D27+D28+D29</f>
        <v>0</v>
      </c>
      <c r="E24" s="281">
        <f>+E25+E26+E27+E28+E29</f>
        <v>0</v>
      </c>
      <c r="F24" s="305" t="s">
        <v>172</v>
      </c>
      <c r="G24" s="256"/>
      <c r="H24" s="256"/>
      <c r="I24" s="290"/>
      <c r="J24" s="581"/>
    </row>
    <row r="25" spans="1:10" ht="12.75" customHeight="1">
      <c r="A25" s="273" t="s">
        <v>77</v>
      </c>
      <c r="B25" s="303" t="s">
        <v>195</v>
      </c>
      <c r="C25" s="256"/>
      <c r="D25" s="256"/>
      <c r="E25" s="256"/>
      <c r="F25" s="305" t="s">
        <v>480</v>
      </c>
      <c r="G25" s="256"/>
      <c r="H25" s="256"/>
      <c r="I25" s="290"/>
      <c r="J25" s="581"/>
    </row>
    <row r="26" spans="1:10" ht="12.75" customHeight="1">
      <c r="A26" s="271" t="s">
        <v>78</v>
      </c>
      <c r="B26" s="303" t="s">
        <v>196</v>
      </c>
      <c r="C26" s="256"/>
      <c r="D26" s="256"/>
      <c r="E26" s="256"/>
      <c r="F26" s="300"/>
      <c r="G26" s="256"/>
      <c r="H26" s="256"/>
      <c r="I26" s="290"/>
      <c r="J26" s="581"/>
    </row>
    <row r="27" spans="1:10" ht="12.75" customHeight="1">
      <c r="A27" s="273" t="s">
        <v>79</v>
      </c>
      <c r="B27" s="302" t="s">
        <v>197</v>
      </c>
      <c r="C27" s="256"/>
      <c r="D27" s="256"/>
      <c r="E27" s="256"/>
      <c r="F27" s="291"/>
      <c r="G27" s="256"/>
      <c r="H27" s="256"/>
      <c r="I27" s="290"/>
      <c r="J27" s="581"/>
    </row>
    <row r="28" spans="1:10" ht="12.75" customHeight="1">
      <c r="A28" s="271" t="s">
        <v>80</v>
      </c>
      <c r="B28" s="306" t="s">
        <v>198</v>
      </c>
      <c r="C28" s="256"/>
      <c r="D28" s="256"/>
      <c r="E28" s="256"/>
      <c r="F28" s="6"/>
      <c r="G28" s="256"/>
      <c r="H28" s="256"/>
      <c r="I28" s="290"/>
      <c r="J28" s="581"/>
    </row>
    <row r="29" spans="1:10" ht="12.75" customHeight="1" thickBot="1">
      <c r="A29" s="273" t="s">
        <v>81</v>
      </c>
      <c r="B29" s="307" t="s">
        <v>199</v>
      </c>
      <c r="C29" s="256"/>
      <c r="D29" s="256"/>
      <c r="E29" s="256"/>
      <c r="F29" s="291"/>
      <c r="G29" s="256"/>
      <c r="H29" s="256"/>
      <c r="I29" s="290"/>
      <c r="J29" s="581"/>
    </row>
    <row r="30" spans="1:10" ht="16.5" customHeight="1" thickBot="1">
      <c r="A30" s="276" t="s">
        <v>82</v>
      </c>
      <c r="B30" s="257" t="s">
        <v>471</v>
      </c>
      <c r="C30" s="262">
        <f>+C18+C24</f>
        <v>8150</v>
      </c>
      <c r="D30" s="262">
        <f>+D18+D24</f>
        <v>7590</v>
      </c>
      <c r="E30" s="262">
        <f>+E18+E24</f>
        <v>19105</v>
      </c>
      <c r="F30" s="257" t="s">
        <v>482</v>
      </c>
      <c r="G30" s="262">
        <f>SUM(G18:G29)</f>
        <v>0</v>
      </c>
      <c r="H30" s="262">
        <f>SUM(H18:H29)</f>
        <v>0</v>
      </c>
      <c r="I30" s="292">
        <f>SUM(I18:I29)</f>
        <v>0</v>
      </c>
      <c r="J30" s="581"/>
    </row>
    <row r="31" spans="1:10" ht="16.5" customHeight="1" thickBot="1">
      <c r="A31" s="276" t="s">
        <v>83</v>
      </c>
      <c r="B31" s="282" t="s">
        <v>472</v>
      </c>
      <c r="C31" s="41">
        <f>+C17+C30</f>
        <v>12665</v>
      </c>
      <c r="D31" s="41">
        <f>+D17+D30</f>
        <v>38148</v>
      </c>
      <c r="E31" s="283">
        <f>+E17+E30</f>
        <v>38148</v>
      </c>
      <c r="F31" s="282" t="s">
        <v>481</v>
      </c>
      <c r="G31" s="41">
        <f>+G17+G30</f>
        <v>12665</v>
      </c>
      <c r="H31" s="41">
        <f>+H17+H30</f>
        <v>38148</v>
      </c>
      <c r="I31" s="42">
        <f>+I17+I30</f>
        <v>38148</v>
      </c>
      <c r="J31" s="581"/>
    </row>
    <row r="32" spans="1:10" ht="16.5" customHeight="1" thickBot="1">
      <c r="A32" s="276" t="s">
        <v>84</v>
      </c>
      <c r="B32" s="282" t="s">
        <v>148</v>
      </c>
      <c r="C32" s="41">
        <f>IF(C17-G17&lt;0,G17-C17,"-")</f>
        <v>8150</v>
      </c>
      <c r="D32" s="41">
        <f>IF(D17-H17&lt;0,H17-D17,"-")</f>
        <v>7590</v>
      </c>
      <c r="E32" s="283">
        <f>IF(E17-I17&lt;0,I17-E17,"-")</f>
        <v>19105</v>
      </c>
      <c r="F32" s="282" t="s">
        <v>149</v>
      </c>
      <c r="G32" s="41" t="str">
        <f>IF(C17-G17&gt;0,C17-G17,"-")</f>
        <v>-</v>
      </c>
      <c r="H32" s="41" t="str">
        <f>IF(D17-H17&gt;0,D17-H17,"-")</f>
        <v>-</v>
      </c>
      <c r="I32" s="42" t="str">
        <f>IF(E17-I17&gt;0,E17-I17,"-")</f>
        <v>-</v>
      </c>
      <c r="J32" s="581"/>
    </row>
    <row r="33" spans="1:10" ht="16.5" customHeight="1" thickBot="1">
      <c r="A33" s="276" t="s">
        <v>85</v>
      </c>
      <c r="B33" s="282" t="s">
        <v>187</v>
      </c>
      <c r="C33" s="41" t="str">
        <f>IF(C26-G26&lt;0,G26-C26,"-")</f>
        <v>-</v>
      </c>
      <c r="D33" s="41" t="str">
        <f>IF(D26-H26&lt;0,H26-D26,"-")</f>
        <v>-</v>
      </c>
      <c r="E33" s="283" t="str">
        <f>IF(E26-I26&lt;0,I26-E26,"-")</f>
        <v>-</v>
      </c>
      <c r="F33" s="282" t="s">
        <v>188</v>
      </c>
      <c r="G33" s="41" t="str">
        <f>IF(C26-G26&gt;0,C26-G26,"-")</f>
        <v>-</v>
      </c>
      <c r="H33" s="41" t="str">
        <f>IF(D26-H26&gt;0,D26-H26,"-")</f>
        <v>-</v>
      </c>
      <c r="I33" s="42" t="str">
        <f>IF(E26-I26&gt;0,E26-I26,"-")</f>
        <v>-</v>
      </c>
      <c r="J33" s="581"/>
    </row>
  </sheetData>
  <sheetProtection/>
  <mergeCells count="2">
    <mergeCell ref="A3:A4"/>
    <mergeCell ref="J1:J3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H33"/>
  <sheetViews>
    <sheetView view="pageBreakPreview" zoomScale="60" workbookViewId="0" topLeftCell="A1">
      <selection activeCell="F7" sqref="F7"/>
    </sheetView>
  </sheetViews>
  <sheetFormatPr defaultColWidth="9.00390625" defaultRowHeight="12.75"/>
  <cols>
    <col min="1" max="1" width="39.625" style="4" customWidth="1"/>
    <col min="2" max="7" width="15.625" style="3" customWidth="1"/>
    <col min="8" max="8" width="5.125" style="3" customWidth="1"/>
    <col min="9" max="16384" width="9.375" style="3" customWidth="1"/>
  </cols>
  <sheetData>
    <row r="1" spans="1:8" ht="18" customHeight="1">
      <c r="A1" s="583" t="s">
        <v>53</v>
      </c>
      <c r="B1" s="583"/>
      <c r="C1" s="583"/>
      <c r="D1" s="583"/>
      <c r="E1" s="583"/>
      <c r="F1" s="583"/>
      <c r="G1" s="583"/>
      <c r="H1" s="578" t="s">
        <v>739</v>
      </c>
    </row>
    <row r="2" spans="1:8" ht="22.5" customHeight="1" thickBot="1">
      <c r="A2" s="19"/>
      <c r="B2" s="8"/>
      <c r="C2" s="8"/>
      <c r="D2" s="8"/>
      <c r="E2" s="8"/>
      <c r="F2" s="582" t="s">
        <v>98</v>
      </c>
      <c r="G2" s="582"/>
      <c r="H2" s="578"/>
    </row>
    <row r="3" spans="1:8" s="5" customFormat="1" ht="50.25" customHeight="1" thickBot="1">
      <c r="A3" s="20" t="s">
        <v>102</v>
      </c>
      <c r="B3" s="21" t="s">
        <v>103</v>
      </c>
      <c r="C3" s="21" t="s">
        <v>104</v>
      </c>
      <c r="D3" s="21" t="str">
        <f>+CONCATENATE("Felhasználás ",LEFT('[2]ÖSSZEFÜGGÉSEK'!A4,4)-1,". XII.31-ig")</f>
        <v>Felhasználás 2013. XII.31-ig</v>
      </c>
      <c r="E3" s="21" t="str">
        <f>+CONCATENATE(LEFT('[2]ÖSSZEFÜGGÉSEK'!A4,4),". évi módosított előirányzat")</f>
        <v>2014. évi módosított előirányzat</v>
      </c>
      <c r="F3" s="45" t="str">
        <f>+CONCATENATE(LEFT('[2]ÖSSZEFÜGGÉSEK'!A4,4),". évi teljesítés")</f>
        <v>2014. évi teljesítés</v>
      </c>
      <c r="G3" s="44" t="str">
        <f>+CONCATENATE("Összes teljesítés ",LEFT('[2]ÖSSZEFÜGGÉSEK'!A4,4),". dec. 31-ig")</f>
        <v>Összes teljesítés 2014. dec. 31-ig</v>
      </c>
      <c r="H3" s="578"/>
    </row>
    <row r="4" spans="1:8" s="8" customFormat="1" ht="12" customHeight="1" thickBot="1">
      <c r="A4" s="286" t="s">
        <v>392</v>
      </c>
      <c r="B4" s="287" t="s">
        <v>393</v>
      </c>
      <c r="C4" s="287" t="s">
        <v>394</v>
      </c>
      <c r="D4" s="287" t="s">
        <v>395</v>
      </c>
      <c r="E4" s="287" t="s">
        <v>396</v>
      </c>
      <c r="F4" s="33" t="s">
        <v>473</v>
      </c>
      <c r="G4" s="288" t="s">
        <v>483</v>
      </c>
      <c r="H4" s="578"/>
    </row>
    <row r="5" spans="1:8" ht="15.75" customHeight="1">
      <c r="A5" s="6" t="s">
        <v>620</v>
      </c>
      <c r="B5" s="1">
        <v>1249</v>
      </c>
      <c r="C5" s="9">
        <v>2014</v>
      </c>
      <c r="D5" s="1"/>
      <c r="E5" s="1">
        <v>1249</v>
      </c>
      <c r="F5" s="34">
        <v>1249</v>
      </c>
      <c r="G5" s="35">
        <f>+D5+F5</f>
        <v>1249</v>
      </c>
      <c r="H5" s="578"/>
    </row>
    <row r="6" spans="1:8" ht="15.75" customHeight="1">
      <c r="A6" s="6" t="s">
        <v>621</v>
      </c>
      <c r="B6" s="1">
        <v>12672</v>
      </c>
      <c r="C6" s="9">
        <v>2014</v>
      </c>
      <c r="D6" s="1"/>
      <c r="E6" s="1">
        <v>12672</v>
      </c>
      <c r="F6" s="34">
        <v>12672</v>
      </c>
      <c r="G6" s="35">
        <f aca="true" t="shared" si="0" ref="G6:G23">+D6+F6</f>
        <v>12672</v>
      </c>
      <c r="H6" s="578"/>
    </row>
    <row r="7" spans="1:8" ht="15.75" customHeight="1">
      <c r="A7" s="6" t="s">
        <v>622</v>
      </c>
      <c r="B7" s="1">
        <v>154</v>
      </c>
      <c r="C7" s="9">
        <v>2014</v>
      </c>
      <c r="D7" s="1"/>
      <c r="E7" s="1">
        <v>154</v>
      </c>
      <c r="F7" s="34">
        <v>154</v>
      </c>
      <c r="G7" s="35">
        <f t="shared" si="0"/>
        <v>154</v>
      </c>
      <c r="H7" s="578"/>
    </row>
    <row r="8" spans="1:8" ht="15.75" customHeight="1">
      <c r="A8" s="6" t="s">
        <v>623</v>
      </c>
      <c r="B8" s="1">
        <v>851</v>
      </c>
      <c r="C8" s="9">
        <v>2014</v>
      </c>
      <c r="D8" s="1"/>
      <c r="E8" s="1">
        <v>851</v>
      </c>
      <c r="F8" s="34">
        <v>851</v>
      </c>
      <c r="G8" s="35">
        <f t="shared" si="0"/>
        <v>851</v>
      </c>
      <c r="H8" s="578"/>
    </row>
    <row r="9" spans="1:8" ht="15.75" customHeight="1">
      <c r="A9" s="6" t="s">
        <v>624</v>
      </c>
      <c r="B9" s="1">
        <v>500</v>
      </c>
      <c r="C9" s="9">
        <v>2014</v>
      </c>
      <c r="D9" s="1"/>
      <c r="E9" s="1">
        <v>500</v>
      </c>
      <c r="F9" s="34">
        <v>500</v>
      </c>
      <c r="G9" s="35">
        <f t="shared" si="0"/>
        <v>500</v>
      </c>
      <c r="H9" s="578"/>
    </row>
    <row r="10" spans="1:8" ht="15.75" customHeight="1">
      <c r="A10" s="6" t="s">
        <v>625</v>
      </c>
      <c r="B10" s="1">
        <v>174</v>
      </c>
      <c r="C10" s="9">
        <v>2014</v>
      </c>
      <c r="D10" s="1"/>
      <c r="E10" s="1">
        <v>174</v>
      </c>
      <c r="F10" s="34">
        <v>174</v>
      </c>
      <c r="G10" s="35">
        <f t="shared" si="0"/>
        <v>174</v>
      </c>
      <c r="H10" s="578"/>
    </row>
    <row r="11" spans="1:8" ht="15.75" customHeight="1">
      <c r="A11" s="6" t="s">
        <v>626</v>
      </c>
      <c r="B11" s="1">
        <v>2362</v>
      </c>
      <c r="C11" s="9">
        <v>2014</v>
      </c>
      <c r="D11" s="1"/>
      <c r="E11" s="1">
        <v>2362</v>
      </c>
      <c r="F11" s="34">
        <v>2362</v>
      </c>
      <c r="G11" s="35">
        <f t="shared" si="0"/>
        <v>2362</v>
      </c>
      <c r="H11" s="578"/>
    </row>
    <row r="12" spans="1:8" ht="15.75" customHeight="1">
      <c r="A12" s="6" t="s">
        <v>627</v>
      </c>
      <c r="B12" s="1">
        <v>74</v>
      </c>
      <c r="C12" s="9">
        <v>2014</v>
      </c>
      <c r="D12" s="1"/>
      <c r="E12" s="1">
        <v>74</v>
      </c>
      <c r="F12" s="34">
        <v>74</v>
      </c>
      <c r="G12" s="35">
        <f t="shared" si="0"/>
        <v>74</v>
      </c>
      <c r="H12" s="578"/>
    </row>
    <row r="13" spans="1:8" ht="15.75" customHeight="1">
      <c r="A13" s="6"/>
      <c r="B13" s="1"/>
      <c r="C13" s="9"/>
      <c r="D13" s="1"/>
      <c r="E13" s="1"/>
      <c r="F13" s="34"/>
      <c r="G13" s="35">
        <f t="shared" si="0"/>
        <v>0</v>
      </c>
      <c r="H13" s="578"/>
    </row>
    <row r="14" spans="1:8" ht="15.75" customHeight="1">
      <c r="A14" s="6"/>
      <c r="B14" s="1"/>
      <c r="C14" s="9"/>
      <c r="D14" s="1"/>
      <c r="E14" s="1"/>
      <c r="F14" s="34"/>
      <c r="G14" s="35">
        <f t="shared" si="0"/>
        <v>0</v>
      </c>
      <c r="H14" s="578"/>
    </row>
    <row r="15" spans="1:8" ht="15.75" customHeight="1">
      <c r="A15" s="6"/>
      <c r="B15" s="1"/>
      <c r="C15" s="9"/>
      <c r="D15" s="1"/>
      <c r="E15" s="1"/>
      <c r="F15" s="34"/>
      <c r="G15" s="35">
        <f t="shared" si="0"/>
        <v>0</v>
      </c>
      <c r="H15" s="578"/>
    </row>
    <row r="16" spans="1:8" ht="15.75" customHeight="1">
      <c r="A16" s="6"/>
      <c r="B16" s="1"/>
      <c r="C16" s="9"/>
      <c r="D16" s="1"/>
      <c r="E16" s="1"/>
      <c r="F16" s="34"/>
      <c r="G16" s="35">
        <f t="shared" si="0"/>
        <v>0</v>
      </c>
      <c r="H16" s="578"/>
    </row>
    <row r="17" spans="1:8" ht="15.75" customHeight="1">
      <c r="A17" s="6"/>
      <c r="B17" s="1"/>
      <c r="C17" s="9"/>
      <c r="D17" s="1"/>
      <c r="E17" s="1"/>
      <c r="F17" s="34"/>
      <c r="G17" s="35">
        <f t="shared" si="0"/>
        <v>0</v>
      </c>
      <c r="H17" s="578"/>
    </row>
    <row r="18" spans="1:8" ht="15.75" customHeight="1">
      <c r="A18" s="6"/>
      <c r="B18" s="1"/>
      <c r="C18" s="9"/>
      <c r="D18" s="1"/>
      <c r="E18" s="1"/>
      <c r="F18" s="34"/>
      <c r="G18" s="35">
        <f t="shared" si="0"/>
        <v>0</v>
      </c>
      <c r="H18" s="578"/>
    </row>
    <row r="19" spans="1:8" ht="15.75" customHeight="1">
      <c r="A19" s="6"/>
      <c r="B19" s="1"/>
      <c r="C19" s="9"/>
      <c r="D19" s="1"/>
      <c r="E19" s="1"/>
      <c r="F19" s="34"/>
      <c r="G19" s="35">
        <f t="shared" si="0"/>
        <v>0</v>
      </c>
      <c r="H19" s="578"/>
    </row>
    <row r="20" spans="1:8" ht="15.75" customHeight="1">
      <c r="A20" s="6"/>
      <c r="B20" s="1"/>
      <c r="C20" s="9"/>
      <c r="D20" s="1"/>
      <c r="E20" s="1"/>
      <c r="F20" s="34"/>
      <c r="G20" s="35">
        <f t="shared" si="0"/>
        <v>0</v>
      </c>
      <c r="H20" s="578"/>
    </row>
    <row r="21" spans="1:8" ht="15.75" customHeight="1">
      <c r="A21" s="6"/>
      <c r="B21" s="1"/>
      <c r="C21" s="9"/>
      <c r="D21" s="1"/>
      <c r="E21" s="1"/>
      <c r="F21" s="34"/>
      <c r="G21" s="35">
        <f t="shared" si="0"/>
        <v>0</v>
      </c>
      <c r="H21" s="578"/>
    </row>
    <row r="22" spans="1:8" ht="15.75" customHeight="1">
      <c r="A22" s="6"/>
      <c r="B22" s="1"/>
      <c r="C22" s="9"/>
      <c r="D22" s="1"/>
      <c r="E22" s="1"/>
      <c r="F22" s="34"/>
      <c r="G22" s="35">
        <f t="shared" si="0"/>
        <v>0</v>
      </c>
      <c r="H22" s="578"/>
    </row>
    <row r="23" spans="1:8" ht="15.75" customHeight="1" thickBot="1">
      <c r="A23" s="6"/>
      <c r="B23" s="2"/>
      <c r="C23" s="11"/>
      <c r="D23" s="2"/>
      <c r="E23" s="2"/>
      <c r="F23" s="36"/>
      <c r="G23" s="35">
        <f t="shared" si="0"/>
        <v>0</v>
      </c>
      <c r="H23" s="578"/>
    </row>
    <row r="24" spans="1:8" s="14" customFormat="1" ht="16.5" customHeight="1" thickBot="1">
      <c r="A24" s="22" t="s">
        <v>101</v>
      </c>
      <c r="B24" s="12">
        <f>SUM(B5:B23)</f>
        <v>18036</v>
      </c>
      <c r="C24" s="18"/>
      <c r="D24" s="12">
        <f>SUM(D5:D23)</f>
        <v>0</v>
      </c>
      <c r="E24" s="12">
        <f>SUM(E5:E23)</f>
        <v>18036</v>
      </c>
      <c r="F24" s="12">
        <f>SUM(F5:F23)</f>
        <v>18036</v>
      </c>
      <c r="G24" s="13">
        <f>SUM(G5:G23)</f>
        <v>18036</v>
      </c>
      <c r="H24" s="578"/>
    </row>
    <row r="25" spans="6:8" ht="12.75" hidden="1">
      <c r="F25" s="14"/>
      <c r="G25" s="14"/>
      <c r="H25" s="578"/>
    </row>
    <row r="26" ht="12.75" hidden="1">
      <c r="H26" s="578"/>
    </row>
    <row r="27" ht="12.75" hidden="1">
      <c r="H27" s="578"/>
    </row>
    <row r="28" ht="12.75" hidden="1">
      <c r="H28" s="578"/>
    </row>
    <row r="29" ht="12.75" hidden="1">
      <c r="H29" s="578"/>
    </row>
    <row r="30" ht="12.75" hidden="1">
      <c r="H30" s="578"/>
    </row>
    <row r="31" ht="12.75">
      <c r="H31" s="425"/>
    </row>
    <row r="32" ht="12.75">
      <c r="H32" s="425"/>
    </row>
    <row r="33" ht="12.75">
      <c r="H33" s="425"/>
    </row>
  </sheetData>
  <sheetProtection/>
  <mergeCells count="3">
    <mergeCell ref="F2:G2"/>
    <mergeCell ref="A1:G1"/>
    <mergeCell ref="H1:H30"/>
  </mergeCells>
  <printOptions horizontalCentered="1"/>
  <pageMargins left="0.7874015748031497" right="0.7874015748031497" top="1" bottom="0.984251968503937" header="0.7874015748031497" footer="0.7874015748031497"/>
  <pageSetup horizontalDpi="300" verticalDpi="300" orientation="landscape" paperSize="9" scale="10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H24"/>
  <sheetViews>
    <sheetView tabSelected="1" view="pageBreakPreview" zoomScale="130" zoomScaleSheetLayoutView="130" workbookViewId="0" topLeftCell="A1">
      <selection activeCell="E14" sqref="E14"/>
    </sheetView>
  </sheetViews>
  <sheetFormatPr defaultColWidth="9.00390625" defaultRowHeight="12.75"/>
  <cols>
    <col min="1" max="1" width="48.125" style="4" customWidth="1"/>
    <col min="2" max="7" width="15.875" style="3" customWidth="1"/>
    <col min="8" max="8" width="4.125" style="3" customWidth="1"/>
    <col min="9" max="9" width="13.875" style="3" customWidth="1"/>
    <col min="10" max="16384" width="9.375" style="3" customWidth="1"/>
  </cols>
  <sheetData>
    <row r="1" spans="1:8" ht="24.75" customHeight="1">
      <c r="A1" s="583" t="s">
        <v>54</v>
      </c>
      <c r="B1" s="583"/>
      <c r="C1" s="583"/>
      <c r="D1" s="583"/>
      <c r="E1" s="583"/>
      <c r="F1" s="583"/>
      <c r="G1" s="583"/>
      <c r="H1" s="584" t="s">
        <v>740</v>
      </c>
    </row>
    <row r="2" spans="1:8" ht="23.25" customHeight="1" thickBot="1">
      <c r="A2" s="19"/>
      <c r="B2" s="8"/>
      <c r="C2" s="8"/>
      <c r="D2" s="8"/>
      <c r="E2" s="8"/>
      <c r="F2" s="582" t="s">
        <v>98</v>
      </c>
      <c r="G2" s="582"/>
      <c r="H2" s="584"/>
    </row>
    <row r="3" spans="1:8" s="5" customFormat="1" ht="48.75" customHeight="1" thickBot="1">
      <c r="A3" s="20" t="s">
        <v>105</v>
      </c>
      <c r="B3" s="21" t="s">
        <v>103</v>
      </c>
      <c r="C3" s="21" t="s">
        <v>104</v>
      </c>
      <c r="D3" s="21" t="str">
        <f>+'[2]3.sz.mell.'!D3</f>
        <v>Felhasználás 2013. XII.31-ig</v>
      </c>
      <c r="E3" s="21" t="str">
        <f>+'[2]3.sz.mell.'!E3</f>
        <v>2014. évi módosított előirányzat</v>
      </c>
      <c r="F3" s="45" t="str">
        <f>+'[2]3.sz.mell.'!F3</f>
        <v>2014. évi teljesítés</v>
      </c>
      <c r="G3" s="44" t="str">
        <f>+'[2]3.sz.mell.'!G3</f>
        <v>Összes teljesítés 2014. dec. 31-ig</v>
      </c>
      <c r="H3" s="584"/>
    </row>
    <row r="4" spans="1:8" s="8" customFormat="1" ht="15" customHeight="1" thickBot="1">
      <c r="A4" s="286" t="s">
        <v>392</v>
      </c>
      <c r="B4" s="287" t="s">
        <v>393</v>
      </c>
      <c r="C4" s="287" t="s">
        <v>394</v>
      </c>
      <c r="D4" s="287" t="s">
        <v>395</v>
      </c>
      <c r="E4" s="287" t="s">
        <v>396</v>
      </c>
      <c r="F4" s="33" t="s">
        <v>473</v>
      </c>
      <c r="G4" s="288" t="s">
        <v>483</v>
      </c>
      <c r="H4" s="584"/>
    </row>
    <row r="5" spans="1:8" ht="15.75" customHeight="1">
      <c r="A5" s="15" t="s">
        <v>628</v>
      </c>
      <c r="B5" s="1">
        <v>219</v>
      </c>
      <c r="C5" s="163">
        <v>2014</v>
      </c>
      <c r="D5" s="1"/>
      <c r="E5" s="1">
        <v>219</v>
      </c>
      <c r="F5" s="34">
        <v>219</v>
      </c>
      <c r="G5" s="35">
        <f>+D5+F5</f>
        <v>219</v>
      </c>
      <c r="H5" s="584"/>
    </row>
    <row r="6" spans="1:8" ht="15.75" customHeight="1">
      <c r="A6" s="15" t="s">
        <v>629</v>
      </c>
      <c r="B6" s="1">
        <v>1840</v>
      </c>
      <c r="C6" s="163">
        <v>2014</v>
      </c>
      <c r="D6" s="1"/>
      <c r="E6" s="1">
        <v>1840</v>
      </c>
      <c r="F6" s="34">
        <v>1840</v>
      </c>
      <c r="G6" s="35">
        <f aca="true" t="shared" si="0" ref="G6:G23">+D6+F6</f>
        <v>1840</v>
      </c>
      <c r="H6" s="584"/>
    </row>
    <row r="7" spans="1:8" ht="15.75" customHeight="1">
      <c r="A7" s="15" t="s">
        <v>630</v>
      </c>
      <c r="B7" s="1">
        <v>5304</v>
      </c>
      <c r="C7" s="163">
        <v>2014</v>
      </c>
      <c r="D7" s="1"/>
      <c r="E7" s="1">
        <v>5304</v>
      </c>
      <c r="F7" s="34">
        <v>5304</v>
      </c>
      <c r="G7" s="35">
        <f t="shared" si="0"/>
        <v>5304</v>
      </c>
      <c r="H7" s="584"/>
    </row>
    <row r="8" spans="1:8" ht="15.75" customHeight="1">
      <c r="A8" s="15" t="s">
        <v>631</v>
      </c>
      <c r="B8" s="1">
        <v>514</v>
      </c>
      <c r="C8" s="163">
        <v>2014</v>
      </c>
      <c r="D8" s="1"/>
      <c r="E8" s="1">
        <v>514</v>
      </c>
      <c r="F8" s="34">
        <v>514</v>
      </c>
      <c r="G8" s="35">
        <f t="shared" si="0"/>
        <v>514</v>
      </c>
      <c r="H8" s="584"/>
    </row>
    <row r="9" spans="1:8" ht="15.75" customHeight="1">
      <c r="A9" s="15" t="s">
        <v>632</v>
      </c>
      <c r="B9" s="1">
        <v>121</v>
      </c>
      <c r="C9" s="163">
        <v>2014</v>
      </c>
      <c r="D9" s="1"/>
      <c r="E9" s="1">
        <v>121</v>
      </c>
      <c r="F9" s="34">
        <v>121</v>
      </c>
      <c r="G9" s="35">
        <f t="shared" si="0"/>
        <v>121</v>
      </c>
      <c r="H9" s="584"/>
    </row>
    <row r="10" spans="1:8" ht="15.75" customHeight="1">
      <c r="A10" s="15"/>
      <c r="B10" s="1"/>
      <c r="C10" s="163"/>
      <c r="D10" s="1"/>
      <c r="E10" s="1"/>
      <c r="F10" s="34"/>
      <c r="G10" s="35">
        <f t="shared" si="0"/>
        <v>0</v>
      </c>
      <c r="H10" s="584"/>
    </row>
    <row r="11" spans="1:8" ht="15.75" customHeight="1">
      <c r="A11" s="15"/>
      <c r="B11" s="1"/>
      <c r="C11" s="163"/>
      <c r="D11" s="1"/>
      <c r="E11" s="1"/>
      <c r="F11" s="34"/>
      <c r="G11" s="35">
        <f t="shared" si="0"/>
        <v>0</v>
      </c>
      <c r="H11" s="584"/>
    </row>
    <row r="12" spans="1:8" ht="15.75" customHeight="1">
      <c r="A12" s="15"/>
      <c r="B12" s="1"/>
      <c r="C12" s="163"/>
      <c r="D12" s="1"/>
      <c r="E12" s="1"/>
      <c r="F12" s="34"/>
      <c r="G12" s="35">
        <f t="shared" si="0"/>
        <v>0</v>
      </c>
      <c r="H12" s="584"/>
    </row>
    <row r="13" spans="1:8" ht="15.75" customHeight="1">
      <c r="A13" s="15"/>
      <c r="B13" s="1"/>
      <c r="C13" s="163"/>
      <c r="D13" s="1"/>
      <c r="E13" s="1"/>
      <c r="F13" s="34"/>
      <c r="G13" s="35">
        <f t="shared" si="0"/>
        <v>0</v>
      </c>
      <c r="H13" s="584"/>
    </row>
    <row r="14" spans="1:8" ht="15.75" customHeight="1">
      <c r="A14" s="15"/>
      <c r="B14" s="1"/>
      <c r="C14" s="163"/>
      <c r="D14" s="1"/>
      <c r="E14" s="1"/>
      <c r="F14" s="34"/>
      <c r="G14" s="35">
        <f t="shared" si="0"/>
        <v>0</v>
      </c>
      <c r="H14" s="584"/>
    </row>
    <row r="15" spans="1:8" ht="15.75" customHeight="1">
      <c r="A15" s="15"/>
      <c r="B15" s="1"/>
      <c r="C15" s="163"/>
      <c r="D15" s="1"/>
      <c r="E15" s="1"/>
      <c r="F15" s="34"/>
      <c r="G15" s="35">
        <f t="shared" si="0"/>
        <v>0</v>
      </c>
      <c r="H15" s="584"/>
    </row>
    <row r="16" spans="1:8" ht="15.75" customHeight="1">
      <c r="A16" s="15"/>
      <c r="B16" s="1"/>
      <c r="C16" s="163"/>
      <c r="D16" s="1"/>
      <c r="E16" s="1"/>
      <c r="F16" s="34"/>
      <c r="G16" s="35">
        <f t="shared" si="0"/>
        <v>0</v>
      </c>
      <c r="H16" s="584"/>
    </row>
    <row r="17" spans="1:8" ht="15.75" customHeight="1">
      <c r="A17" s="15"/>
      <c r="B17" s="1"/>
      <c r="C17" s="163"/>
      <c r="D17" s="1"/>
      <c r="E17" s="1"/>
      <c r="F17" s="34"/>
      <c r="G17" s="35">
        <f t="shared" si="0"/>
        <v>0</v>
      </c>
      <c r="H17" s="584"/>
    </row>
    <row r="18" spans="1:8" ht="15.75" customHeight="1">
      <c r="A18" s="15"/>
      <c r="B18" s="1"/>
      <c r="C18" s="163"/>
      <c r="D18" s="1"/>
      <c r="E18" s="1"/>
      <c r="F18" s="34"/>
      <c r="G18" s="35">
        <f t="shared" si="0"/>
        <v>0</v>
      </c>
      <c r="H18" s="584"/>
    </row>
    <row r="19" spans="1:8" ht="15.75" customHeight="1">
      <c r="A19" s="15"/>
      <c r="B19" s="1"/>
      <c r="C19" s="163"/>
      <c r="D19" s="1"/>
      <c r="E19" s="1"/>
      <c r="F19" s="34"/>
      <c r="G19" s="35">
        <f t="shared" si="0"/>
        <v>0</v>
      </c>
      <c r="H19" s="584"/>
    </row>
    <row r="20" spans="1:8" ht="15.75" customHeight="1">
      <c r="A20" s="15"/>
      <c r="B20" s="1"/>
      <c r="C20" s="163"/>
      <c r="D20" s="1"/>
      <c r="E20" s="1"/>
      <c r="F20" s="34"/>
      <c r="G20" s="35">
        <f t="shared" si="0"/>
        <v>0</v>
      </c>
      <c r="H20" s="584"/>
    </row>
    <row r="21" spans="1:8" ht="15.75" customHeight="1">
      <c r="A21" s="15"/>
      <c r="B21" s="1"/>
      <c r="C21" s="163"/>
      <c r="D21" s="1"/>
      <c r="E21" s="1"/>
      <c r="F21" s="34"/>
      <c r="G21" s="35">
        <f t="shared" si="0"/>
        <v>0</v>
      </c>
      <c r="H21" s="584"/>
    </row>
    <row r="22" spans="1:8" ht="15.75" customHeight="1">
      <c r="A22" s="15"/>
      <c r="B22" s="1"/>
      <c r="C22" s="163"/>
      <c r="D22" s="1"/>
      <c r="E22" s="1"/>
      <c r="F22" s="34"/>
      <c r="G22" s="35">
        <f t="shared" si="0"/>
        <v>0</v>
      </c>
      <c r="H22" s="584"/>
    </row>
    <row r="23" spans="1:8" ht="15.75" customHeight="1" thickBot="1">
      <c r="A23" s="16"/>
      <c r="B23" s="2"/>
      <c r="C23" s="164"/>
      <c r="D23" s="2"/>
      <c r="E23" s="2"/>
      <c r="F23" s="36"/>
      <c r="G23" s="35">
        <f t="shared" si="0"/>
        <v>0</v>
      </c>
      <c r="H23" s="584"/>
    </row>
    <row r="24" spans="1:8" s="14" customFormat="1" ht="18" customHeight="1" thickBot="1">
      <c r="A24" s="22" t="s">
        <v>101</v>
      </c>
      <c r="B24" s="12">
        <f>SUM(B5:B23)</f>
        <v>7998</v>
      </c>
      <c r="C24" s="18"/>
      <c r="D24" s="12">
        <f>SUM(D5:D23)</f>
        <v>0</v>
      </c>
      <c r="E24" s="12">
        <f>SUM(E5:E23)</f>
        <v>7998</v>
      </c>
      <c r="F24" s="12">
        <f>SUM(F5:F23)</f>
        <v>7998</v>
      </c>
      <c r="G24" s="13">
        <f>SUM(G5:G23)</f>
        <v>7998</v>
      </c>
      <c r="H24" s="584"/>
    </row>
  </sheetData>
  <sheetProtection/>
  <mergeCells count="3">
    <mergeCell ref="F2:G2"/>
    <mergeCell ref="A1:G1"/>
    <mergeCell ref="H1:H24"/>
  </mergeCells>
  <printOptions horizontalCentered="1"/>
  <pageMargins left="0.7874015748031497" right="0.7874015748031497" top="0.984251968503937" bottom="0.984251968503937" header="0.7874015748031497" footer="0.7874015748031497"/>
  <pageSetup fitToHeight="1" fitToWidth="1" horizontalDpi="300" verticalDpi="300" orientation="landscape" paperSize="9" scale="9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N48"/>
  <sheetViews>
    <sheetView view="pageBreakPreview" zoomScaleNormal="130" zoomScaleSheetLayoutView="100" workbookViewId="0" topLeftCell="A1">
      <selection activeCell="N1" sqref="N1:N33"/>
    </sheetView>
  </sheetViews>
  <sheetFormatPr defaultColWidth="9.00390625" defaultRowHeight="12.75"/>
  <cols>
    <col min="1" max="1" width="28.50390625" style="7" customWidth="1"/>
    <col min="2" max="13" width="10.00390625" style="7" customWidth="1"/>
    <col min="14" max="14" width="4.00390625" style="7" customWidth="1"/>
    <col min="15" max="16384" width="9.375" style="7" customWidth="1"/>
  </cols>
  <sheetData>
    <row r="1" spans="1:14" ht="15.75" customHeight="1">
      <c r="A1" s="595" t="s">
        <v>733</v>
      </c>
      <c r="B1" s="595"/>
      <c r="C1" s="595"/>
      <c r="D1" s="596"/>
      <c r="E1" s="596"/>
      <c r="F1" s="596"/>
      <c r="G1" s="596"/>
      <c r="H1" s="596"/>
      <c r="I1" s="596"/>
      <c r="J1" s="596"/>
      <c r="K1" s="596"/>
      <c r="L1" s="596"/>
      <c r="M1" s="596"/>
      <c r="N1" s="585" t="s">
        <v>741</v>
      </c>
    </row>
    <row r="2" spans="1:14" ht="15.75" thickBo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601" t="s">
        <v>98</v>
      </c>
      <c r="M2" s="601"/>
      <c r="N2" s="585"/>
    </row>
    <row r="3" spans="1:14" ht="13.5" thickBot="1">
      <c r="A3" s="602" t="s">
        <v>714</v>
      </c>
      <c r="B3" s="607" t="s">
        <v>715</v>
      </c>
      <c r="C3" s="607"/>
      <c r="D3" s="607"/>
      <c r="E3" s="607"/>
      <c r="F3" s="607"/>
      <c r="G3" s="607"/>
      <c r="H3" s="607"/>
      <c r="I3" s="607"/>
      <c r="J3" s="590" t="s">
        <v>204</v>
      </c>
      <c r="K3" s="590"/>
      <c r="L3" s="590"/>
      <c r="M3" s="590"/>
      <c r="N3" s="585"/>
    </row>
    <row r="4" spans="1:14" ht="15" customHeight="1" thickBot="1">
      <c r="A4" s="603"/>
      <c r="B4" s="605" t="s">
        <v>716</v>
      </c>
      <c r="C4" s="606" t="s">
        <v>717</v>
      </c>
      <c r="D4" s="594" t="s">
        <v>718</v>
      </c>
      <c r="E4" s="594"/>
      <c r="F4" s="594"/>
      <c r="G4" s="594"/>
      <c r="H4" s="594"/>
      <c r="I4" s="594"/>
      <c r="J4" s="591"/>
      <c r="K4" s="591"/>
      <c r="L4" s="591"/>
      <c r="M4" s="591"/>
      <c r="N4" s="585"/>
    </row>
    <row r="5" spans="1:14" ht="21.75" thickBot="1">
      <c r="A5" s="603"/>
      <c r="B5" s="605"/>
      <c r="C5" s="606"/>
      <c r="D5" s="521" t="s">
        <v>716</v>
      </c>
      <c r="E5" s="521" t="s">
        <v>717</v>
      </c>
      <c r="F5" s="521" t="s">
        <v>716</v>
      </c>
      <c r="G5" s="521" t="s">
        <v>717</v>
      </c>
      <c r="H5" s="521" t="s">
        <v>716</v>
      </c>
      <c r="I5" s="521" t="s">
        <v>717</v>
      </c>
      <c r="J5" s="591"/>
      <c r="K5" s="591"/>
      <c r="L5" s="591"/>
      <c r="M5" s="591"/>
      <c r="N5" s="585"/>
    </row>
    <row r="6" spans="1:14" ht="32.25" thickBot="1">
      <c r="A6" s="604"/>
      <c r="B6" s="606" t="s">
        <v>719</v>
      </c>
      <c r="C6" s="606"/>
      <c r="D6" s="606" t="str">
        <f>+CONCATENATE(LEFT('[1]ÖSSZEFÜGGÉSEK'!A4,4),". előtt")</f>
        <v>2014. előtt</v>
      </c>
      <c r="E6" s="606"/>
      <c r="F6" s="606" t="str">
        <f>+CONCATENATE(LEFT('[1]ÖSSZEFÜGGÉSEK'!A4,4),". évi")</f>
        <v>2014. évi</v>
      </c>
      <c r="G6" s="606"/>
      <c r="H6" s="605" t="str">
        <f>+CONCATENATE(LEFT('[1]ÖSSZEFÜGGÉSEK'!A4,4),". után")</f>
        <v>2014. után</v>
      </c>
      <c r="I6" s="605"/>
      <c r="J6" s="520" t="str">
        <f>+D6</f>
        <v>2014. előtt</v>
      </c>
      <c r="K6" s="521" t="str">
        <f>+F6</f>
        <v>2014. évi</v>
      </c>
      <c r="L6" s="520" t="s">
        <v>90</v>
      </c>
      <c r="M6" s="521" t="str">
        <f>+CONCATENATE("Teljesítés %-a ",LEFT('[1]ÖSSZEFÜGGÉSEK'!A4,4),". XII. 31-ig")</f>
        <v>Teljesítés %-a 2014. XII. 31-ig</v>
      </c>
      <c r="N6" s="585"/>
    </row>
    <row r="7" spans="1:14" ht="13.5" thickBot="1">
      <c r="A7" s="522" t="s">
        <v>392</v>
      </c>
      <c r="B7" s="520" t="s">
        <v>393</v>
      </c>
      <c r="C7" s="520" t="s">
        <v>394</v>
      </c>
      <c r="D7" s="523" t="s">
        <v>395</v>
      </c>
      <c r="E7" s="521" t="s">
        <v>396</v>
      </c>
      <c r="F7" s="521" t="s">
        <v>473</v>
      </c>
      <c r="G7" s="521" t="s">
        <v>474</v>
      </c>
      <c r="H7" s="520" t="s">
        <v>475</v>
      </c>
      <c r="I7" s="523" t="s">
        <v>476</v>
      </c>
      <c r="J7" s="523" t="s">
        <v>720</v>
      </c>
      <c r="K7" s="523" t="s">
        <v>721</v>
      </c>
      <c r="L7" s="523" t="s">
        <v>722</v>
      </c>
      <c r="M7" s="524" t="s">
        <v>723</v>
      </c>
      <c r="N7" s="585"/>
    </row>
    <row r="8" spans="1:14" ht="12.75">
      <c r="A8" s="525" t="s">
        <v>724</v>
      </c>
      <c r="B8" s="526"/>
      <c r="C8" s="527"/>
      <c r="D8" s="527"/>
      <c r="E8" s="528"/>
      <c r="F8" s="527"/>
      <c r="G8" s="527"/>
      <c r="H8" s="527"/>
      <c r="I8" s="527"/>
      <c r="J8" s="527"/>
      <c r="K8" s="527"/>
      <c r="L8" s="529">
        <f aca="true" t="shared" si="0" ref="L8:L14">+J8+K8</f>
        <v>0</v>
      </c>
      <c r="M8" s="530">
        <f>IF((C8&lt;&gt;0),ROUND((L8/C8)*100,1),"")</f>
      </c>
      <c r="N8" s="585"/>
    </row>
    <row r="9" spans="1:14" ht="12.75">
      <c r="A9" s="531" t="s">
        <v>725</v>
      </c>
      <c r="B9" s="532"/>
      <c r="C9" s="533"/>
      <c r="D9" s="533"/>
      <c r="E9" s="533"/>
      <c r="F9" s="533"/>
      <c r="G9" s="533"/>
      <c r="H9" s="533"/>
      <c r="I9" s="533"/>
      <c r="J9" s="533"/>
      <c r="K9" s="533"/>
      <c r="L9" s="534">
        <f t="shared" si="0"/>
        <v>0</v>
      </c>
      <c r="M9" s="535">
        <f aca="true" t="shared" si="1" ref="M9:M14">IF((C9&lt;&gt;0),ROUND((L9/C9)*100,1),"")</f>
      </c>
      <c r="N9" s="585"/>
    </row>
    <row r="10" spans="1:14" ht="12.75">
      <c r="A10" s="536" t="s">
        <v>726</v>
      </c>
      <c r="B10" s="537"/>
      <c r="C10" s="538"/>
      <c r="D10" s="538"/>
      <c r="E10" s="538"/>
      <c r="F10" s="538"/>
      <c r="G10" s="538"/>
      <c r="H10" s="538"/>
      <c r="I10" s="538"/>
      <c r="J10" s="538"/>
      <c r="K10" s="538"/>
      <c r="L10" s="534">
        <f t="shared" si="0"/>
        <v>0</v>
      </c>
      <c r="M10" s="535">
        <f t="shared" si="1"/>
      </c>
      <c r="N10" s="585"/>
    </row>
    <row r="11" spans="1:14" ht="12.75">
      <c r="A11" s="536" t="s">
        <v>727</v>
      </c>
      <c r="B11" s="537"/>
      <c r="C11" s="538"/>
      <c r="D11" s="538"/>
      <c r="E11" s="538"/>
      <c r="F11" s="538"/>
      <c r="G11" s="538"/>
      <c r="H11" s="538"/>
      <c r="I11" s="538"/>
      <c r="J11" s="538"/>
      <c r="K11" s="538"/>
      <c r="L11" s="534">
        <f t="shared" si="0"/>
        <v>0</v>
      </c>
      <c r="M11" s="535">
        <f t="shared" si="1"/>
      </c>
      <c r="N11" s="585"/>
    </row>
    <row r="12" spans="1:14" ht="12.75">
      <c r="A12" s="536" t="s">
        <v>728</v>
      </c>
      <c r="B12" s="537"/>
      <c r="C12" s="538"/>
      <c r="D12" s="538"/>
      <c r="E12" s="538"/>
      <c r="F12" s="538"/>
      <c r="G12" s="538"/>
      <c r="H12" s="538"/>
      <c r="I12" s="538"/>
      <c r="J12" s="538"/>
      <c r="K12" s="538"/>
      <c r="L12" s="534">
        <f t="shared" si="0"/>
        <v>0</v>
      </c>
      <c r="M12" s="535">
        <f t="shared" si="1"/>
      </c>
      <c r="N12" s="585"/>
    </row>
    <row r="13" spans="1:14" ht="12.75">
      <c r="A13" s="536" t="s">
        <v>729</v>
      </c>
      <c r="B13" s="537"/>
      <c r="C13" s="538"/>
      <c r="D13" s="538"/>
      <c r="E13" s="538"/>
      <c r="F13" s="538"/>
      <c r="G13" s="538"/>
      <c r="H13" s="538"/>
      <c r="I13" s="538"/>
      <c r="J13" s="538"/>
      <c r="K13" s="538"/>
      <c r="L13" s="534">
        <f t="shared" si="0"/>
        <v>0</v>
      </c>
      <c r="M13" s="535">
        <f t="shared" si="1"/>
      </c>
      <c r="N13" s="585"/>
    </row>
    <row r="14" spans="1:14" ht="15" customHeight="1" thickBot="1">
      <c r="A14" s="539"/>
      <c r="B14" s="540"/>
      <c r="C14" s="541"/>
      <c r="D14" s="541"/>
      <c r="E14" s="541"/>
      <c r="F14" s="541"/>
      <c r="G14" s="541"/>
      <c r="H14" s="541"/>
      <c r="I14" s="541"/>
      <c r="J14" s="541"/>
      <c r="K14" s="541"/>
      <c r="L14" s="534">
        <f t="shared" si="0"/>
        <v>0</v>
      </c>
      <c r="M14" s="542">
        <f t="shared" si="1"/>
      </c>
      <c r="N14" s="585"/>
    </row>
    <row r="15" spans="1:14" ht="13.5" thickBot="1">
      <c r="A15" s="543" t="s">
        <v>730</v>
      </c>
      <c r="B15" s="544">
        <f>B8+SUM(B10:B14)</f>
        <v>0</v>
      </c>
      <c r="C15" s="544">
        <f aca="true" t="shared" si="2" ref="C15:L15">C8+SUM(C10:C14)</f>
        <v>0</v>
      </c>
      <c r="D15" s="544">
        <f t="shared" si="2"/>
        <v>0</v>
      </c>
      <c r="E15" s="544">
        <f t="shared" si="2"/>
        <v>0</v>
      </c>
      <c r="F15" s="544">
        <f t="shared" si="2"/>
        <v>0</v>
      </c>
      <c r="G15" s="544">
        <f t="shared" si="2"/>
        <v>0</v>
      </c>
      <c r="H15" s="544">
        <f t="shared" si="2"/>
        <v>0</v>
      </c>
      <c r="I15" s="544">
        <f t="shared" si="2"/>
        <v>0</v>
      </c>
      <c r="J15" s="544">
        <f t="shared" si="2"/>
        <v>0</v>
      </c>
      <c r="K15" s="544">
        <f t="shared" si="2"/>
        <v>0</v>
      </c>
      <c r="L15" s="544">
        <f t="shared" si="2"/>
        <v>0</v>
      </c>
      <c r="M15" s="545">
        <f>IF((C15&lt;&gt;0),ROUND((L15/C15)*100,1),"")</f>
      </c>
      <c r="N15" s="585"/>
    </row>
    <row r="16" spans="1:14" ht="12.75">
      <c r="A16" s="546"/>
      <c r="B16" s="547"/>
      <c r="C16" s="548"/>
      <c r="D16" s="548"/>
      <c r="E16" s="548"/>
      <c r="F16" s="548"/>
      <c r="G16" s="548"/>
      <c r="H16" s="548"/>
      <c r="I16" s="548"/>
      <c r="J16" s="548"/>
      <c r="K16" s="548"/>
      <c r="L16" s="548"/>
      <c r="M16" s="548"/>
      <c r="N16" s="585"/>
    </row>
    <row r="17" spans="1:14" ht="13.5" thickBot="1">
      <c r="A17" s="549" t="s">
        <v>731</v>
      </c>
      <c r="B17" s="550"/>
      <c r="C17" s="551"/>
      <c r="D17" s="551"/>
      <c r="E17" s="551"/>
      <c r="F17" s="551"/>
      <c r="G17" s="551"/>
      <c r="H17" s="551"/>
      <c r="I17" s="551"/>
      <c r="J17" s="551"/>
      <c r="K17" s="551"/>
      <c r="L17" s="551"/>
      <c r="M17" s="551"/>
      <c r="N17" s="585"/>
    </row>
    <row r="18" spans="1:14" ht="12.75">
      <c r="A18" s="552" t="s">
        <v>732</v>
      </c>
      <c r="B18" s="526"/>
      <c r="C18" s="527"/>
      <c r="D18" s="527"/>
      <c r="E18" s="528"/>
      <c r="F18" s="527"/>
      <c r="G18" s="527"/>
      <c r="H18" s="527"/>
      <c r="I18" s="527"/>
      <c r="J18" s="527"/>
      <c r="K18" s="527"/>
      <c r="L18" s="553">
        <f aca="true" t="shared" si="3" ref="L18:L23">+J18+K18</f>
        <v>0</v>
      </c>
      <c r="M18" s="530">
        <f aca="true" t="shared" si="4" ref="M18:M24">IF((C18&lt;&gt;0),ROUND((L18/C18)*100,1),"")</f>
      </c>
      <c r="N18" s="585"/>
    </row>
    <row r="19" spans="1:14" ht="12.75">
      <c r="A19" s="554" t="s">
        <v>0</v>
      </c>
      <c r="B19" s="532"/>
      <c r="C19" s="538"/>
      <c r="D19" s="538"/>
      <c r="E19" s="538"/>
      <c r="F19" s="538"/>
      <c r="G19" s="538"/>
      <c r="H19" s="538"/>
      <c r="I19" s="538"/>
      <c r="J19" s="538"/>
      <c r="K19" s="538"/>
      <c r="L19" s="555">
        <f t="shared" si="3"/>
        <v>0</v>
      </c>
      <c r="M19" s="535">
        <f t="shared" si="4"/>
      </c>
      <c r="N19" s="585"/>
    </row>
    <row r="20" spans="1:14" ht="12.75">
      <c r="A20" s="554" t="s">
        <v>1</v>
      </c>
      <c r="B20" s="537"/>
      <c r="C20" s="538"/>
      <c r="D20" s="538"/>
      <c r="E20" s="538"/>
      <c r="F20" s="538"/>
      <c r="G20" s="538"/>
      <c r="H20" s="538"/>
      <c r="I20" s="538"/>
      <c r="J20" s="538"/>
      <c r="K20" s="538"/>
      <c r="L20" s="555">
        <f t="shared" si="3"/>
        <v>0</v>
      </c>
      <c r="M20" s="535">
        <f t="shared" si="4"/>
      </c>
      <c r="N20" s="585"/>
    </row>
    <row r="21" spans="1:14" ht="12.75">
      <c r="A21" s="554" t="s">
        <v>2</v>
      </c>
      <c r="B21" s="537"/>
      <c r="C21" s="538"/>
      <c r="D21" s="538"/>
      <c r="E21" s="538"/>
      <c r="F21" s="538"/>
      <c r="G21" s="538"/>
      <c r="H21" s="538"/>
      <c r="I21" s="538"/>
      <c r="J21" s="538"/>
      <c r="K21" s="538"/>
      <c r="L21" s="555">
        <f t="shared" si="3"/>
        <v>0</v>
      </c>
      <c r="M21" s="535">
        <f t="shared" si="4"/>
      </c>
      <c r="N21" s="585"/>
    </row>
    <row r="22" spans="1:14" ht="12.75">
      <c r="A22" s="556"/>
      <c r="B22" s="537"/>
      <c r="C22" s="538"/>
      <c r="D22" s="538"/>
      <c r="E22" s="538"/>
      <c r="F22" s="538"/>
      <c r="G22" s="538"/>
      <c r="H22" s="538"/>
      <c r="I22" s="538"/>
      <c r="J22" s="538"/>
      <c r="K22" s="538"/>
      <c r="L22" s="555">
        <f t="shared" si="3"/>
        <v>0</v>
      </c>
      <c r="M22" s="535">
        <f t="shared" si="4"/>
      </c>
      <c r="N22" s="585"/>
    </row>
    <row r="23" spans="1:14" ht="13.5" thickBot="1">
      <c r="A23" s="557"/>
      <c r="B23" s="540"/>
      <c r="C23" s="541"/>
      <c r="D23" s="541"/>
      <c r="E23" s="541"/>
      <c r="F23" s="541"/>
      <c r="G23" s="541"/>
      <c r="H23" s="541"/>
      <c r="I23" s="541"/>
      <c r="J23" s="541"/>
      <c r="K23" s="541"/>
      <c r="L23" s="555">
        <f t="shared" si="3"/>
        <v>0</v>
      </c>
      <c r="M23" s="542">
        <f t="shared" si="4"/>
      </c>
      <c r="N23" s="585"/>
    </row>
    <row r="24" spans="1:14" ht="13.5" thickBot="1">
      <c r="A24" s="558" t="s">
        <v>3</v>
      </c>
      <c r="B24" s="544">
        <f aca="true" t="shared" si="5" ref="B24:L24">SUM(B18:B23)</f>
        <v>0</v>
      </c>
      <c r="C24" s="544">
        <f t="shared" si="5"/>
        <v>0</v>
      </c>
      <c r="D24" s="544">
        <f t="shared" si="5"/>
        <v>0</v>
      </c>
      <c r="E24" s="544">
        <f t="shared" si="5"/>
        <v>0</v>
      </c>
      <c r="F24" s="544">
        <f t="shared" si="5"/>
        <v>0</v>
      </c>
      <c r="G24" s="544">
        <f t="shared" si="5"/>
        <v>0</v>
      </c>
      <c r="H24" s="544">
        <f t="shared" si="5"/>
        <v>0</v>
      </c>
      <c r="I24" s="544">
        <f t="shared" si="5"/>
        <v>0</v>
      </c>
      <c r="J24" s="544">
        <f t="shared" si="5"/>
        <v>0</v>
      </c>
      <c r="K24" s="544">
        <f t="shared" si="5"/>
        <v>0</v>
      </c>
      <c r="L24" s="544">
        <f t="shared" si="5"/>
        <v>0</v>
      </c>
      <c r="M24" s="545">
        <f t="shared" si="4"/>
      </c>
      <c r="N24" s="585"/>
    </row>
    <row r="25" spans="1:14" ht="12.75">
      <c r="A25" s="597" t="s">
        <v>4</v>
      </c>
      <c r="B25" s="597"/>
      <c r="C25" s="597"/>
      <c r="D25" s="597"/>
      <c r="E25" s="597"/>
      <c r="F25" s="597"/>
      <c r="G25" s="597"/>
      <c r="H25" s="597"/>
      <c r="I25" s="597"/>
      <c r="J25" s="597"/>
      <c r="K25" s="597"/>
      <c r="L25" s="597"/>
      <c r="M25" s="597"/>
      <c r="N25" s="585"/>
    </row>
    <row r="26" spans="1:14" ht="5.25" customHeight="1">
      <c r="A26" s="559"/>
      <c r="B26" s="559"/>
      <c r="C26" s="559"/>
      <c r="D26" s="559"/>
      <c r="E26" s="559"/>
      <c r="F26" s="559"/>
      <c r="G26" s="559"/>
      <c r="H26" s="559"/>
      <c r="I26" s="559"/>
      <c r="J26" s="559"/>
      <c r="K26" s="559"/>
      <c r="L26" s="559"/>
      <c r="M26" s="559"/>
      <c r="N26" s="585"/>
    </row>
    <row r="27" spans="1:14" ht="15.75">
      <c r="A27" s="598" t="str">
        <f>+CONCATENATE("Önkormányzaton kívüli EU-s projekthez történő hozzájárulás ",LEFT('[1]ÖSSZEFÜGGÉSEK'!A4,4),". évi előirányzata és teljesítése")</f>
        <v>Önkormányzaton kívüli EU-s projekthez történő hozzájárulás 2014. évi előirányzata és teljesítése</v>
      </c>
      <c r="B27" s="598"/>
      <c r="C27" s="598"/>
      <c r="D27" s="598"/>
      <c r="E27" s="598"/>
      <c r="F27" s="598"/>
      <c r="G27" s="598"/>
      <c r="H27" s="598"/>
      <c r="I27" s="598"/>
      <c r="J27" s="598"/>
      <c r="K27" s="598"/>
      <c r="L27" s="598"/>
      <c r="M27" s="598"/>
      <c r="N27" s="585"/>
    </row>
    <row r="28" spans="1:14" ht="12" customHeight="1" thickBo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601" t="s">
        <v>98</v>
      </c>
      <c r="M28" s="601"/>
      <c r="N28" s="585"/>
    </row>
    <row r="29" spans="1:14" ht="21.75" thickBot="1">
      <c r="A29" s="592" t="s">
        <v>5</v>
      </c>
      <c r="B29" s="593"/>
      <c r="C29" s="593"/>
      <c r="D29" s="593"/>
      <c r="E29" s="593"/>
      <c r="F29" s="593"/>
      <c r="G29" s="593"/>
      <c r="H29" s="593"/>
      <c r="I29" s="593"/>
      <c r="J29" s="593"/>
      <c r="K29" s="560" t="s">
        <v>6</v>
      </c>
      <c r="L29" s="560" t="s">
        <v>7</v>
      </c>
      <c r="M29" s="560" t="s">
        <v>204</v>
      </c>
      <c r="N29" s="585"/>
    </row>
    <row r="30" spans="1:14" ht="12.75">
      <c r="A30" s="586"/>
      <c r="B30" s="587"/>
      <c r="C30" s="587"/>
      <c r="D30" s="587"/>
      <c r="E30" s="587"/>
      <c r="F30" s="587"/>
      <c r="G30" s="587"/>
      <c r="H30" s="587"/>
      <c r="I30" s="587"/>
      <c r="J30" s="587"/>
      <c r="K30" s="528"/>
      <c r="L30" s="561"/>
      <c r="M30" s="561"/>
      <c r="N30" s="585"/>
    </row>
    <row r="31" spans="1:14" ht="13.5" thickBot="1">
      <c r="A31" s="588"/>
      <c r="B31" s="589"/>
      <c r="C31" s="589"/>
      <c r="D31" s="589"/>
      <c r="E31" s="589"/>
      <c r="F31" s="589"/>
      <c r="G31" s="589"/>
      <c r="H31" s="589"/>
      <c r="I31" s="589"/>
      <c r="J31" s="589"/>
      <c r="K31" s="562"/>
      <c r="L31" s="541"/>
      <c r="M31" s="541"/>
      <c r="N31" s="585"/>
    </row>
    <row r="32" spans="1:14" ht="13.5" thickBot="1">
      <c r="A32" s="599" t="s">
        <v>91</v>
      </c>
      <c r="B32" s="600"/>
      <c r="C32" s="600"/>
      <c r="D32" s="600"/>
      <c r="E32" s="600"/>
      <c r="F32" s="600"/>
      <c r="G32" s="600"/>
      <c r="H32" s="600"/>
      <c r="I32" s="600"/>
      <c r="J32" s="600"/>
      <c r="K32" s="563">
        <f>SUM(K30:K31)</f>
        <v>0</v>
      </c>
      <c r="L32" s="563">
        <f>SUM(L30:L31)</f>
        <v>0</v>
      </c>
      <c r="M32" s="563">
        <f>SUM(M30:M31)</f>
        <v>0</v>
      </c>
      <c r="N32" s="585"/>
    </row>
    <row r="33" ht="12.75" hidden="1">
      <c r="N33" s="585"/>
    </row>
    <row r="48" ht="12.75">
      <c r="A48" s="564"/>
    </row>
  </sheetData>
  <sheetProtection/>
  <mergeCells count="21">
    <mergeCell ref="B6:C6"/>
    <mergeCell ref="A32:J32"/>
    <mergeCell ref="L28:M28"/>
    <mergeCell ref="A3:A6"/>
    <mergeCell ref="H6:I6"/>
    <mergeCell ref="L2:M2"/>
    <mergeCell ref="C4:C5"/>
    <mergeCell ref="D6:E6"/>
    <mergeCell ref="B3:I3"/>
    <mergeCell ref="B4:B5"/>
    <mergeCell ref="F6:G6"/>
    <mergeCell ref="N1:N33"/>
    <mergeCell ref="A30:J30"/>
    <mergeCell ref="A31:J31"/>
    <mergeCell ref="J3:M5"/>
    <mergeCell ref="A29:J29"/>
    <mergeCell ref="D4:I4"/>
    <mergeCell ref="A1:C1"/>
    <mergeCell ref="D1:M1"/>
    <mergeCell ref="A25:M25"/>
    <mergeCell ref="A27:M27"/>
  </mergeCells>
  <printOptions horizontalCentered="1"/>
  <pageMargins left="0.7874015748031497" right="0.7874015748031497" top="1.39" bottom="0.78" header="0.7874015748031497" footer="0.7874015748031497"/>
  <pageSetup horizontalDpi="600" verticalDpi="600" orientation="landscape" paperSize="9" scale="94" r:id="rId1"/>
  <headerFooter alignWithMargins="0">
    <oddHeader>&amp;C&amp;"Times New Roman CE,Félkövér"&amp;12
Európai uniós támogatással megvalósuló projektek 
bevételei, kiadásai, hozzájárulások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9"/>
  <sheetViews>
    <sheetView view="pageBreakPreview" zoomScaleSheetLayoutView="100" workbookViewId="0" topLeftCell="A1">
      <selection activeCell="B3" sqref="B3:D3"/>
    </sheetView>
  </sheetViews>
  <sheetFormatPr defaultColWidth="9.00390625" defaultRowHeight="12.75"/>
  <cols>
    <col min="1" max="1" width="14.875" style="345" customWidth="1"/>
    <col min="2" max="2" width="65.375" style="346" customWidth="1"/>
    <col min="3" max="5" width="17.00390625" style="347" customWidth="1"/>
    <col min="6" max="16384" width="9.375" style="23" customWidth="1"/>
  </cols>
  <sheetData>
    <row r="1" spans="1:5" s="321" customFormat="1" ht="48" customHeight="1" thickBot="1">
      <c r="A1" s="608" t="s">
        <v>734</v>
      </c>
      <c r="B1" s="609"/>
      <c r="C1" s="609"/>
      <c r="D1" s="609"/>
      <c r="E1" s="609"/>
    </row>
    <row r="2" spans="1:5" s="368" customFormat="1" ht="15.75" customHeight="1">
      <c r="A2" s="348" t="s">
        <v>99</v>
      </c>
      <c r="B2" s="613" t="s">
        <v>736</v>
      </c>
      <c r="C2" s="614"/>
      <c r="D2" s="615"/>
      <c r="E2" s="341"/>
    </row>
    <row r="3" spans="1:5" s="368" customFormat="1" ht="24.75" thickBot="1">
      <c r="A3" s="366" t="s">
        <v>484</v>
      </c>
      <c r="B3" s="616"/>
      <c r="C3" s="617"/>
      <c r="D3" s="618"/>
      <c r="E3" s="316"/>
    </row>
    <row r="4" spans="1:5" s="369" customFormat="1" ht="15.75" customHeight="1" thickBot="1">
      <c r="A4" s="323"/>
      <c r="B4" s="323"/>
      <c r="C4" s="324"/>
      <c r="D4" s="324"/>
      <c r="E4" s="324" t="s">
        <v>92</v>
      </c>
    </row>
    <row r="5" spans="1:5" ht="24.75" thickBot="1">
      <c r="A5" s="166" t="s">
        <v>175</v>
      </c>
      <c r="B5" s="167" t="s">
        <v>93</v>
      </c>
      <c r="C5" s="37" t="s">
        <v>202</v>
      </c>
      <c r="D5" s="37" t="s">
        <v>203</v>
      </c>
      <c r="E5" s="325" t="s">
        <v>204</v>
      </c>
    </row>
    <row r="6" spans="1:5" s="370" customFormat="1" ht="12.75" customHeight="1" thickBot="1">
      <c r="A6" s="318" t="s">
        <v>392</v>
      </c>
      <c r="B6" s="319" t="s">
        <v>393</v>
      </c>
      <c r="C6" s="319" t="s">
        <v>394</v>
      </c>
      <c r="D6" s="49" t="s">
        <v>395</v>
      </c>
      <c r="E6" s="47" t="s">
        <v>396</v>
      </c>
    </row>
    <row r="7" spans="1:5" s="370" customFormat="1" ht="15.75" customHeight="1" thickBot="1">
      <c r="A7" s="610" t="s">
        <v>94</v>
      </c>
      <c r="B7" s="611"/>
      <c r="C7" s="611"/>
      <c r="D7" s="611"/>
      <c r="E7" s="612"/>
    </row>
    <row r="8" spans="1:5" s="370" customFormat="1" ht="12" customHeight="1" thickBot="1">
      <c r="A8" s="198" t="s">
        <v>58</v>
      </c>
      <c r="B8" s="194" t="s">
        <v>276</v>
      </c>
      <c r="C8" s="225">
        <f>SUM(C9:C14)</f>
        <v>5521</v>
      </c>
      <c r="D8" s="225">
        <f>SUM(D9:D14)</f>
        <v>7661</v>
      </c>
      <c r="E8" s="208">
        <f>SUM(E9:E14)</f>
        <v>7661</v>
      </c>
    </row>
    <row r="9" spans="1:5" s="344" customFormat="1" ht="12" customHeight="1">
      <c r="A9" s="354" t="s">
        <v>118</v>
      </c>
      <c r="B9" s="236" t="s">
        <v>277</v>
      </c>
      <c r="C9" s="227">
        <v>2465</v>
      </c>
      <c r="D9" s="227">
        <v>2465</v>
      </c>
      <c r="E9" s="210">
        <v>2465</v>
      </c>
    </row>
    <row r="10" spans="1:5" s="371" customFormat="1" ht="12" customHeight="1">
      <c r="A10" s="355" t="s">
        <v>119</v>
      </c>
      <c r="B10" s="237" t="s">
        <v>278</v>
      </c>
      <c r="C10" s="226"/>
      <c r="D10" s="226"/>
      <c r="E10" s="209"/>
    </row>
    <row r="11" spans="1:5" s="371" customFormat="1" ht="12" customHeight="1">
      <c r="A11" s="355" t="s">
        <v>120</v>
      </c>
      <c r="B11" s="237" t="s">
        <v>279</v>
      </c>
      <c r="C11" s="226">
        <v>2500</v>
      </c>
      <c r="D11" s="226">
        <v>3973</v>
      </c>
      <c r="E11" s="209">
        <v>3973</v>
      </c>
    </row>
    <row r="12" spans="1:5" s="371" customFormat="1" ht="12" customHeight="1">
      <c r="A12" s="355" t="s">
        <v>121</v>
      </c>
      <c r="B12" s="237" t="s">
        <v>280</v>
      </c>
      <c r="C12" s="226">
        <v>556</v>
      </c>
      <c r="D12" s="226">
        <v>556</v>
      </c>
      <c r="E12" s="209">
        <v>556</v>
      </c>
    </row>
    <row r="13" spans="1:5" s="371" customFormat="1" ht="12" customHeight="1">
      <c r="A13" s="355" t="s">
        <v>139</v>
      </c>
      <c r="B13" s="237" t="s">
        <v>281</v>
      </c>
      <c r="C13" s="226"/>
      <c r="D13" s="226">
        <v>176</v>
      </c>
      <c r="E13" s="209">
        <v>176</v>
      </c>
    </row>
    <row r="14" spans="1:5" s="344" customFormat="1" ht="12" customHeight="1" thickBot="1">
      <c r="A14" s="356" t="s">
        <v>122</v>
      </c>
      <c r="B14" s="217" t="s">
        <v>282</v>
      </c>
      <c r="C14" s="228"/>
      <c r="D14" s="228">
        <v>491</v>
      </c>
      <c r="E14" s="211">
        <v>491</v>
      </c>
    </row>
    <row r="15" spans="1:5" s="344" customFormat="1" ht="12" customHeight="1" thickBot="1">
      <c r="A15" s="198" t="s">
        <v>59</v>
      </c>
      <c r="B15" s="215" t="s">
        <v>283</v>
      </c>
      <c r="C15" s="225">
        <f>SUM(C16:C20)</f>
        <v>2263</v>
      </c>
      <c r="D15" s="225">
        <f>SUM(D16:D20)</f>
        <v>25203</v>
      </c>
      <c r="E15" s="208">
        <f>SUM(E16:E20)</f>
        <v>25203</v>
      </c>
    </row>
    <row r="16" spans="1:5" s="344" customFormat="1" ht="12" customHeight="1">
      <c r="A16" s="354" t="s">
        <v>124</v>
      </c>
      <c r="B16" s="236" t="s">
        <v>284</v>
      </c>
      <c r="C16" s="227"/>
      <c r="D16" s="227"/>
      <c r="E16" s="210"/>
    </row>
    <row r="17" spans="1:5" s="344" customFormat="1" ht="12" customHeight="1">
      <c r="A17" s="355" t="s">
        <v>125</v>
      </c>
      <c r="B17" s="237" t="s">
        <v>285</v>
      </c>
      <c r="C17" s="226"/>
      <c r="D17" s="226"/>
      <c r="E17" s="209"/>
    </row>
    <row r="18" spans="1:5" s="344" customFormat="1" ht="12" customHeight="1">
      <c r="A18" s="355" t="s">
        <v>126</v>
      </c>
      <c r="B18" s="237" t="s">
        <v>286</v>
      </c>
      <c r="C18" s="226"/>
      <c r="D18" s="226"/>
      <c r="E18" s="209"/>
    </row>
    <row r="19" spans="1:5" s="344" customFormat="1" ht="12" customHeight="1">
      <c r="A19" s="355" t="s">
        <v>127</v>
      </c>
      <c r="B19" s="237" t="s">
        <v>287</v>
      </c>
      <c r="C19" s="226"/>
      <c r="D19" s="226"/>
      <c r="E19" s="209"/>
    </row>
    <row r="20" spans="1:5" s="344" customFormat="1" ht="12" customHeight="1">
      <c r="A20" s="355" t="s">
        <v>128</v>
      </c>
      <c r="B20" s="237" t="s">
        <v>288</v>
      </c>
      <c r="C20" s="226">
        <v>2263</v>
      </c>
      <c r="D20" s="226">
        <v>25203</v>
      </c>
      <c r="E20" s="209">
        <v>25203</v>
      </c>
    </row>
    <row r="21" spans="1:5" s="371" customFormat="1" ht="12" customHeight="1" thickBot="1">
      <c r="A21" s="356" t="s">
        <v>134</v>
      </c>
      <c r="B21" s="217" t="s">
        <v>289</v>
      </c>
      <c r="C21" s="228"/>
      <c r="D21" s="228"/>
      <c r="E21" s="211"/>
    </row>
    <row r="22" spans="1:5" s="371" customFormat="1" ht="12" customHeight="1" thickBot="1">
      <c r="A22" s="198" t="s">
        <v>60</v>
      </c>
      <c r="B22" s="194" t="s">
        <v>290</v>
      </c>
      <c r="C22" s="225">
        <f>SUM(C23:C27)</f>
        <v>0</v>
      </c>
      <c r="D22" s="225">
        <f>SUM(D23:D27)</f>
        <v>19043</v>
      </c>
      <c r="E22" s="208">
        <f>SUM(E23:E27)</f>
        <v>19043</v>
      </c>
    </row>
    <row r="23" spans="1:5" s="371" customFormat="1" ht="12" customHeight="1">
      <c r="A23" s="354" t="s">
        <v>107</v>
      </c>
      <c r="B23" s="236" t="s">
        <v>291</v>
      </c>
      <c r="C23" s="227"/>
      <c r="D23" s="227">
        <v>6500</v>
      </c>
      <c r="E23" s="210">
        <v>6500</v>
      </c>
    </row>
    <row r="24" spans="1:5" s="344" customFormat="1" ht="12" customHeight="1">
      <c r="A24" s="355" t="s">
        <v>108</v>
      </c>
      <c r="B24" s="237" t="s">
        <v>292</v>
      </c>
      <c r="C24" s="226"/>
      <c r="D24" s="226"/>
      <c r="E24" s="209"/>
    </row>
    <row r="25" spans="1:5" s="371" customFormat="1" ht="12" customHeight="1">
      <c r="A25" s="355" t="s">
        <v>109</v>
      </c>
      <c r="B25" s="237" t="s">
        <v>293</v>
      </c>
      <c r="C25" s="226"/>
      <c r="D25" s="226"/>
      <c r="E25" s="209"/>
    </row>
    <row r="26" spans="1:5" s="371" customFormat="1" ht="12" customHeight="1">
      <c r="A26" s="355" t="s">
        <v>110</v>
      </c>
      <c r="B26" s="237" t="s">
        <v>294</v>
      </c>
      <c r="C26" s="226"/>
      <c r="D26" s="226"/>
      <c r="E26" s="209"/>
    </row>
    <row r="27" spans="1:5" s="371" customFormat="1" ht="12" customHeight="1">
      <c r="A27" s="355" t="s">
        <v>150</v>
      </c>
      <c r="B27" s="237" t="s">
        <v>295</v>
      </c>
      <c r="C27" s="226"/>
      <c r="D27" s="226">
        <v>12543</v>
      </c>
      <c r="E27" s="209">
        <v>12543</v>
      </c>
    </row>
    <row r="28" spans="1:5" s="371" customFormat="1" ht="12" customHeight="1" thickBot="1">
      <c r="A28" s="356" t="s">
        <v>151</v>
      </c>
      <c r="B28" s="238" t="s">
        <v>296</v>
      </c>
      <c r="C28" s="228"/>
      <c r="D28" s="228"/>
      <c r="E28" s="211"/>
    </row>
    <row r="29" spans="1:5" s="371" customFormat="1" ht="12" customHeight="1" thickBot="1">
      <c r="A29" s="198" t="s">
        <v>152</v>
      </c>
      <c r="B29" s="194" t="s">
        <v>297</v>
      </c>
      <c r="C29" s="231">
        <f>+C30+C33+C34+C35</f>
        <v>21690</v>
      </c>
      <c r="D29" s="231">
        <f>+D30+D33+D34+D35</f>
        <v>17460</v>
      </c>
      <c r="E29" s="244">
        <f>+E30+E33+E34+E35</f>
        <v>15975</v>
      </c>
    </row>
    <row r="30" spans="1:5" s="371" customFormat="1" ht="12" customHeight="1">
      <c r="A30" s="354" t="s">
        <v>298</v>
      </c>
      <c r="B30" s="236" t="s">
        <v>299</v>
      </c>
      <c r="C30" s="246">
        <v>20420</v>
      </c>
      <c r="D30" s="246">
        <v>15420</v>
      </c>
      <c r="E30" s="245">
        <v>14173</v>
      </c>
    </row>
    <row r="31" spans="1:5" s="371" customFormat="1" ht="12" customHeight="1">
      <c r="A31" s="355" t="s">
        <v>300</v>
      </c>
      <c r="B31" s="237" t="s">
        <v>301</v>
      </c>
      <c r="C31" s="226">
        <v>420</v>
      </c>
      <c r="D31" s="226">
        <v>420</v>
      </c>
      <c r="E31" s="209">
        <v>421</v>
      </c>
    </row>
    <row r="32" spans="1:5" s="371" customFormat="1" ht="12" customHeight="1">
      <c r="A32" s="355" t="s">
        <v>302</v>
      </c>
      <c r="B32" s="237" t="s">
        <v>303</v>
      </c>
      <c r="C32" s="226">
        <v>20000</v>
      </c>
      <c r="D32" s="226">
        <v>15000</v>
      </c>
      <c r="E32" s="209">
        <v>13752</v>
      </c>
    </row>
    <row r="33" spans="1:5" s="371" customFormat="1" ht="12" customHeight="1">
      <c r="A33" s="355" t="s">
        <v>304</v>
      </c>
      <c r="B33" s="237" t="s">
        <v>305</v>
      </c>
      <c r="C33" s="226">
        <v>1200</v>
      </c>
      <c r="D33" s="226">
        <v>1620</v>
      </c>
      <c r="E33" s="209">
        <v>1498</v>
      </c>
    </row>
    <row r="34" spans="1:5" s="371" customFormat="1" ht="12" customHeight="1">
      <c r="A34" s="355" t="s">
        <v>306</v>
      </c>
      <c r="B34" s="237" t="s">
        <v>307</v>
      </c>
      <c r="C34" s="226"/>
      <c r="D34" s="226"/>
      <c r="E34" s="209"/>
    </row>
    <row r="35" spans="1:5" s="371" customFormat="1" ht="12" customHeight="1" thickBot="1">
      <c r="A35" s="356" t="s">
        <v>308</v>
      </c>
      <c r="B35" s="238" t="s">
        <v>309</v>
      </c>
      <c r="C35" s="228">
        <v>70</v>
      </c>
      <c r="D35" s="228">
        <v>420</v>
      </c>
      <c r="E35" s="211">
        <v>304</v>
      </c>
    </row>
    <row r="36" spans="1:5" s="371" customFormat="1" ht="12" customHeight="1" thickBot="1">
      <c r="A36" s="198" t="s">
        <v>62</v>
      </c>
      <c r="B36" s="194" t="s">
        <v>310</v>
      </c>
      <c r="C36" s="225">
        <f>SUM(C37:C46)</f>
        <v>1658</v>
      </c>
      <c r="D36" s="225">
        <f>SUM(D37:D46)</f>
        <v>1845</v>
      </c>
      <c r="E36" s="208">
        <f>SUM(E37:E46)</f>
        <v>1959</v>
      </c>
    </row>
    <row r="37" spans="1:5" s="371" customFormat="1" ht="12" customHeight="1">
      <c r="A37" s="354" t="s">
        <v>111</v>
      </c>
      <c r="B37" s="236" t="s">
        <v>311</v>
      </c>
      <c r="C37" s="227">
        <v>1500</v>
      </c>
      <c r="D37" s="227">
        <v>1500</v>
      </c>
      <c r="E37" s="210">
        <v>1594</v>
      </c>
    </row>
    <row r="38" spans="1:5" s="371" customFormat="1" ht="12" customHeight="1">
      <c r="A38" s="355" t="s">
        <v>112</v>
      </c>
      <c r="B38" s="237" t="s">
        <v>312</v>
      </c>
      <c r="C38" s="226"/>
      <c r="D38" s="226">
        <v>50</v>
      </c>
      <c r="E38" s="209">
        <v>68</v>
      </c>
    </row>
    <row r="39" spans="1:5" s="371" customFormat="1" ht="12" customHeight="1">
      <c r="A39" s="355" t="s">
        <v>113</v>
      </c>
      <c r="B39" s="237" t="s">
        <v>313</v>
      </c>
      <c r="C39" s="226"/>
      <c r="D39" s="226"/>
      <c r="E39" s="209"/>
    </row>
    <row r="40" spans="1:5" s="371" customFormat="1" ht="12" customHeight="1">
      <c r="A40" s="355" t="s">
        <v>154</v>
      </c>
      <c r="B40" s="237" t="s">
        <v>314</v>
      </c>
      <c r="C40" s="226"/>
      <c r="D40" s="226">
        <v>41</v>
      </c>
      <c r="E40" s="209">
        <v>42</v>
      </c>
    </row>
    <row r="41" spans="1:5" s="371" customFormat="1" ht="12" customHeight="1">
      <c r="A41" s="355" t="s">
        <v>155</v>
      </c>
      <c r="B41" s="237" t="s">
        <v>315</v>
      </c>
      <c r="C41" s="226"/>
      <c r="D41" s="226"/>
      <c r="E41" s="209"/>
    </row>
    <row r="42" spans="1:5" s="371" customFormat="1" ht="12" customHeight="1">
      <c r="A42" s="355" t="s">
        <v>156</v>
      </c>
      <c r="B42" s="237" t="s">
        <v>316</v>
      </c>
      <c r="C42" s="226"/>
      <c r="D42" s="226"/>
      <c r="E42" s="209"/>
    </row>
    <row r="43" spans="1:5" s="371" customFormat="1" ht="12" customHeight="1">
      <c r="A43" s="355" t="s">
        <v>157</v>
      </c>
      <c r="B43" s="237" t="s">
        <v>317</v>
      </c>
      <c r="C43" s="226"/>
      <c r="D43" s="226"/>
      <c r="E43" s="209"/>
    </row>
    <row r="44" spans="1:5" s="371" customFormat="1" ht="12" customHeight="1">
      <c r="A44" s="355" t="s">
        <v>158</v>
      </c>
      <c r="B44" s="237" t="s">
        <v>318</v>
      </c>
      <c r="C44" s="226">
        <v>132</v>
      </c>
      <c r="D44" s="226">
        <v>222</v>
      </c>
      <c r="E44" s="209">
        <v>222</v>
      </c>
    </row>
    <row r="45" spans="1:5" s="371" customFormat="1" ht="12" customHeight="1">
      <c r="A45" s="355" t="s">
        <v>319</v>
      </c>
      <c r="B45" s="237" t="s">
        <v>320</v>
      </c>
      <c r="C45" s="229"/>
      <c r="D45" s="229"/>
      <c r="E45" s="212"/>
    </row>
    <row r="46" spans="1:5" s="344" customFormat="1" ht="12" customHeight="1" thickBot="1">
      <c r="A46" s="356" t="s">
        <v>321</v>
      </c>
      <c r="B46" s="238" t="s">
        <v>322</v>
      </c>
      <c r="C46" s="230">
        <v>26</v>
      </c>
      <c r="D46" s="230">
        <v>32</v>
      </c>
      <c r="E46" s="213">
        <v>33</v>
      </c>
    </row>
    <row r="47" spans="1:5" s="371" customFormat="1" ht="12" customHeight="1" thickBot="1">
      <c r="A47" s="198" t="s">
        <v>63</v>
      </c>
      <c r="B47" s="194" t="s">
        <v>323</v>
      </c>
      <c r="C47" s="225">
        <f>SUM(C48:C52)</f>
        <v>0</v>
      </c>
      <c r="D47" s="225">
        <f>SUM(D48:D52)</f>
        <v>0</v>
      </c>
      <c r="E47" s="208">
        <f>SUM(E48:E52)</f>
        <v>0</v>
      </c>
    </row>
    <row r="48" spans="1:5" s="371" customFormat="1" ht="12" customHeight="1">
      <c r="A48" s="354" t="s">
        <v>114</v>
      </c>
      <c r="B48" s="236" t="s">
        <v>324</v>
      </c>
      <c r="C48" s="248"/>
      <c r="D48" s="248"/>
      <c r="E48" s="214"/>
    </row>
    <row r="49" spans="1:5" s="371" customFormat="1" ht="12" customHeight="1">
      <c r="A49" s="355" t="s">
        <v>115</v>
      </c>
      <c r="B49" s="237" t="s">
        <v>325</v>
      </c>
      <c r="C49" s="229"/>
      <c r="D49" s="229"/>
      <c r="E49" s="212"/>
    </row>
    <row r="50" spans="1:5" s="371" customFormat="1" ht="12" customHeight="1">
      <c r="A50" s="355" t="s">
        <v>326</v>
      </c>
      <c r="B50" s="237" t="s">
        <v>327</v>
      </c>
      <c r="C50" s="229"/>
      <c r="D50" s="229"/>
      <c r="E50" s="212"/>
    </row>
    <row r="51" spans="1:5" s="371" customFormat="1" ht="12" customHeight="1">
      <c r="A51" s="355" t="s">
        <v>328</v>
      </c>
      <c r="B51" s="237" t="s">
        <v>329</v>
      </c>
      <c r="C51" s="229"/>
      <c r="D51" s="229"/>
      <c r="E51" s="212"/>
    </row>
    <row r="52" spans="1:5" s="371" customFormat="1" ht="12" customHeight="1" thickBot="1">
      <c r="A52" s="356" t="s">
        <v>330</v>
      </c>
      <c r="B52" s="238" t="s">
        <v>331</v>
      </c>
      <c r="C52" s="230"/>
      <c r="D52" s="230"/>
      <c r="E52" s="213"/>
    </row>
    <row r="53" spans="1:5" s="371" customFormat="1" ht="12" customHeight="1" thickBot="1">
      <c r="A53" s="198" t="s">
        <v>159</v>
      </c>
      <c r="B53" s="194" t="s">
        <v>332</v>
      </c>
      <c r="C53" s="225">
        <f>SUM(C54:C56)</f>
        <v>0</v>
      </c>
      <c r="D53" s="225">
        <f>SUM(D54:D56)</f>
        <v>210</v>
      </c>
      <c r="E53" s="208">
        <f>SUM(E54:E56)</f>
        <v>40</v>
      </c>
    </row>
    <row r="54" spans="1:5" s="344" customFormat="1" ht="12" customHeight="1">
      <c r="A54" s="354" t="s">
        <v>116</v>
      </c>
      <c r="B54" s="236" t="s">
        <v>333</v>
      </c>
      <c r="C54" s="227"/>
      <c r="D54" s="227"/>
      <c r="E54" s="210"/>
    </row>
    <row r="55" spans="1:5" s="344" customFormat="1" ht="12" customHeight="1">
      <c r="A55" s="355" t="s">
        <v>117</v>
      </c>
      <c r="B55" s="237" t="s">
        <v>334</v>
      </c>
      <c r="C55" s="226"/>
      <c r="D55" s="226">
        <v>170</v>
      </c>
      <c r="E55" s="209"/>
    </row>
    <row r="56" spans="1:5" s="344" customFormat="1" ht="12" customHeight="1">
      <c r="A56" s="355" t="s">
        <v>335</v>
      </c>
      <c r="B56" s="237" t="s">
        <v>336</v>
      </c>
      <c r="C56" s="226"/>
      <c r="D56" s="226">
        <v>40</v>
      </c>
      <c r="E56" s="209">
        <v>40</v>
      </c>
    </row>
    <row r="57" spans="1:5" s="344" customFormat="1" ht="12" customHeight="1" thickBot="1">
      <c r="A57" s="356" t="s">
        <v>337</v>
      </c>
      <c r="B57" s="238" t="s">
        <v>338</v>
      </c>
      <c r="C57" s="228"/>
      <c r="D57" s="228"/>
      <c r="E57" s="211"/>
    </row>
    <row r="58" spans="1:5" s="371" customFormat="1" ht="12" customHeight="1" thickBot="1">
      <c r="A58" s="198" t="s">
        <v>65</v>
      </c>
      <c r="B58" s="215" t="s">
        <v>339</v>
      </c>
      <c r="C58" s="225">
        <f>SUM(C59:C61)</f>
        <v>4515</v>
      </c>
      <c r="D58" s="225">
        <f>SUM(D59:D61)</f>
        <v>11515</v>
      </c>
      <c r="E58" s="208">
        <f>SUM(E59:E61)</f>
        <v>0</v>
      </c>
    </row>
    <row r="59" spans="1:5" s="371" customFormat="1" ht="12" customHeight="1">
      <c r="A59" s="354" t="s">
        <v>160</v>
      </c>
      <c r="B59" s="236" t="s">
        <v>340</v>
      </c>
      <c r="C59" s="229"/>
      <c r="D59" s="229"/>
      <c r="E59" s="212"/>
    </row>
    <row r="60" spans="1:5" s="371" customFormat="1" ht="12" customHeight="1">
      <c r="A60" s="355" t="s">
        <v>161</v>
      </c>
      <c r="B60" s="237" t="s">
        <v>487</v>
      </c>
      <c r="C60" s="229">
        <v>4515</v>
      </c>
      <c r="D60" s="229">
        <v>11515</v>
      </c>
      <c r="E60" s="212"/>
    </row>
    <row r="61" spans="1:5" s="371" customFormat="1" ht="12" customHeight="1">
      <c r="A61" s="355" t="s">
        <v>181</v>
      </c>
      <c r="B61" s="237" t="s">
        <v>342</v>
      </c>
      <c r="C61" s="229"/>
      <c r="D61" s="229"/>
      <c r="E61" s="212"/>
    </row>
    <row r="62" spans="1:5" s="371" customFormat="1" ht="12" customHeight="1" thickBot="1">
      <c r="A62" s="356" t="s">
        <v>343</v>
      </c>
      <c r="B62" s="238" t="s">
        <v>344</v>
      </c>
      <c r="C62" s="229"/>
      <c r="D62" s="229"/>
      <c r="E62" s="212"/>
    </row>
    <row r="63" spans="1:5" s="371" customFormat="1" ht="12" customHeight="1" thickBot="1">
      <c r="A63" s="198" t="s">
        <v>66</v>
      </c>
      <c r="B63" s="194" t="s">
        <v>345</v>
      </c>
      <c r="C63" s="231">
        <f>+C8+C15+C22+C29+C36+C47+C53+C58</f>
        <v>35647</v>
      </c>
      <c r="D63" s="231">
        <f>+D8+D15+D22+D29+D36+D47+D53+D58</f>
        <v>82937</v>
      </c>
      <c r="E63" s="244">
        <f>+E8+E15+E22+E29+E36+E47+E53+E58</f>
        <v>69881</v>
      </c>
    </row>
    <row r="64" spans="1:5" s="371" customFormat="1" ht="12" customHeight="1" thickBot="1">
      <c r="A64" s="357" t="s">
        <v>485</v>
      </c>
      <c r="B64" s="215" t="s">
        <v>347</v>
      </c>
      <c r="C64" s="225">
        <f>SUM(C65:C67)</f>
        <v>0</v>
      </c>
      <c r="D64" s="225">
        <f>SUM(D65:D67)</f>
        <v>0</v>
      </c>
      <c r="E64" s="208">
        <f>SUM(E65:E67)</f>
        <v>0</v>
      </c>
    </row>
    <row r="65" spans="1:5" s="371" customFormat="1" ht="12" customHeight="1">
      <c r="A65" s="354" t="s">
        <v>348</v>
      </c>
      <c r="B65" s="236" t="s">
        <v>349</v>
      </c>
      <c r="C65" s="229"/>
      <c r="D65" s="229"/>
      <c r="E65" s="212"/>
    </row>
    <row r="66" spans="1:5" s="371" customFormat="1" ht="12" customHeight="1">
      <c r="A66" s="355" t="s">
        <v>350</v>
      </c>
      <c r="B66" s="237" t="s">
        <v>351</v>
      </c>
      <c r="C66" s="229"/>
      <c r="D66" s="229"/>
      <c r="E66" s="212"/>
    </row>
    <row r="67" spans="1:5" s="371" customFormat="1" ht="12" customHeight="1" thickBot="1">
      <c r="A67" s="356" t="s">
        <v>352</v>
      </c>
      <c r="B67" s="350" t="s">
        <v>353</v>
      </c>
      <c r="C67" s="229"/>
      <c r="D67" s="229"/>
      <c r="E67" s="212"/>
    </row>
    <row r="68" spans="1:5" s="371" customFormat="1" ht="12" customHeight="1" thickBot="1">
      <c r="A68" s="357" t="s">
        <v>354</v>
      </c>
      <c r="B68" s="215" t="s">
        <v>355</v>
      </c>
      <c r="C68" s="225">
        <f>SUM(C69:C72)</f>
        <v>0</v>
      </c>
      <c r="D68" s="225">
        <f>SUM(D69:D72)</f>
        <v>0</v>
      </c>
      <c r="E68" s="208">
        <f>SUM(E69:E72)</f>
        <v>0</v>
      </c>
    </row>
    <row r="69" spans="1:5" s="371" customFormat="1" ht="12" customHeight="1">
      <c r="A69" s="354" t="s">
        <v>140</v>
      </c>
      <c r="B69" s="236" t="s">
        <v>356</v>
      </c>
      <c r="C69" s="229"/>
      <c r="D69" s="229"/>
      <c r="E69" s="212"/>
    </row>
    <row r="70" spans="1:5" s="371" customFormat="1" ht="12" customHeight="1">
      <c r="A70" s="355" t="s">
        <v>141</v>
      </c>
      <c r="B70" s="237" t="s">
        <v>357</v>
      </c>
      <c r="C70" s="229"/>
      <c r="D70" s="229"/>
      <c r="E70" s="212"/>
    </row>
    <row r="71" spans="1:5" s="371" customFormat="1" ht="12" customHeight="1">
      <c r="A71" s="355" t="s">
        <v>358</v>
      </c>
      <c r="B71" s="237" t="s">
        <v>359</v>
      </c>
      <c r="C71" s="229"/>
      <c r="D71" s="229"/>
      <c r="E71" s="212"/>
    </row>
    <row r="72" spans="1:5" s="371" customFormat="1" ht="12" customHeight="1" thickBot="1">
      <c r="A72" s="356" t="s">
        <v>360</v>
      </c>
      <c r="B72" s="238" t="s">
        <v>361</v>
      </c>
      <c r="C72" s="229"/>
      <c r="D72" s="229"/>
      <c r="E72" s="212"/>
    </row>
    <row r="73" spans="1:5" s="371" customFormat="1" ht="12" customHeight="1" thickBot="1">
      <c r="A73" s="357" t="s">
        <v>362</v>
      </c>
      <c r="B73" s="215" t="s">
        <v>363</v>
      </c>
      <c r="C73" s="225">
        <f>SUM(C74:C75)</f>
        <v>36321</v>
      </c>
      <c r="D73" s="225">
        <f>SUM(D74:D75)</f>
        <v>36321</v>
      </c>
      <c r="E73" s="208">
        <f>SUM(E74:E75)</f>
        <v>36321</v>
      </c>
    </row>
    <row r="74" spans="1:5" s="371" customFormat="1" ht="12" customHeight="1">
      <c r="A74" s="354" t="s">
        <v>364</v>
      </c>
      <c r="B74" s="236" t="s">
        <v>365</v>
      </c>
      <c r="C74" s="229">
        <v>36321</v>
      </c>
      <c r="D74" s="229">
        <v>36321</v>
      </c>
      <c r="E74" s="212">
        <v>36321</v>
      </c>
    </row>
    <row r="75" spans="1:5" s="371" customFormat="1" ht="12" customHeight="1" thickBot="1">
      <c r="A75" s="356" t="s">
        <v>366</v>
      </c>
      <c r="B75" s="238" t="s">
        <v>367</v>
      </c>
      <c r="C75" s="229"/>
      <c r="D75" s="229"/>
      <c r="E75" s="212"/>
    </row>
    <row r="76" spans="1:5" s="371" customFormat="1" ht="12" customHeight="1" thickBot="1">
      <c r="A76" s="357" t="s">
        <v>368</v>
      </c>
      <c r="B76" s="215" t="s">
        <v>369</v>
      </c>
      <c r="C76" s="225">
        <f>SUM(C77:C79)</f>
        <v>0</v>
      </c>
      <c r="D76" s="225">
        <f>SUM(D77:D79)</f>
        <v>226</v>
      </c>
      <c r="E76" s="208">
        <f>SUM(E77:E79)</f>
        <v>226</v>
      </c>
    </row>
    <row r="77" spans="1:5" s="371" customFormat="1" ht="12" customHeight="1">
      <c r="A77" s="354" t="s">
        <v>370</v>
      </c>
      <c r="B77" s="236" t="s">
        <v>371</v>
      </c>
      <c r="C77" s="229"/>
      <c r="D77" s="229">
        <v>226</v>
      </c>
      <c r="E77" s="212">
        <v>226</v>
      </c>
    </row>
    <row r="78" spans="1:5" s="371" customFormat="1" ht="12" customHeight="1">
      <c r="A78" s="355" t="s">
        <v>372</v>
      </c>
      <c r="B78" s="237" t="s">
        <v>373</v>
      </c>
      <c r="C78" s="229"/>
      <c r="D78" s="229"/>
      <c r="E78" s="212"/>
    </row>
    <row r="79" spans="1:5" s="371" customFormat="1" ht="12" customHeight="1" thickBot="1">
      <c r="A79" s="356" t="s">
        <v>374</v>
      </c>
      <c r="B79" s="238" t="s">
        <v>375</v>
      </c>
      <c r="C79" s="229"/>
      <c r="D79" s="229"/>
      <c r="E79" s="212"/>
    </row>
    <row r="80" spans="1:5" s="371" customFormat="1" ht="12" customHeight="1" thickBot="1">
      <c r="A80" s="357" t="s">
        <v>376</v>
      </c>
      <c r="B80" s="215" t="s">
        <v>377</v>
      </c>
      <c r="C80" s="225">
        <f>SUM(C81:C84)</f>
        <v>0</v>
      </c>
      <c r="D80" s="225">
        <f>SUM(D81:D84)</f>
        <v>0</v>
      </c>
      <c r="E80" s="208">
        <f>SUM(E81:E84)</f>
        <v>0</v>
      </c>
    </row>
    <row r="81" spans="1:5" s="371" customFormat="1" ht="12" customHeight="1">
      <c r="A81" s="358" t="s">
        <v>378</v>
      </c>
      <c r="B81" s="236" t="s">
        <v>379</v>
      </c>
      <c r="C81" s="229"/>
      <c r="D81" s="229"/>
      <c r="E81" s="212"/>
    </row>
    <row r="82" spans="1:5" s="371" customFormat="1" ht="12" customHeight="1">
      <c r="A82" s="359" t="s">
        <v>380</v>
      </c>
      <c r="B82" s="237" t="s">
        <v>381</v>
      </c>
      <c r="C82" s="229"/>
      <c r="D82" s="229"/>
      <c r="E82" s="212"/>
    </row>
    <row r="83" spans="1:5" s="371" customFormat="1" ht="12" customHeight="1">
      <c r="A83" s="359" t="s">
        <v>382</v>
      </c>
      <c r="B83" s="237" t="s">
        <v>383</v>
      </c>
      <c r="C83" s="229"/>
      <c r="D83" s="229"/>
      <c r="E83" s="212"/>
    </row>
    <row r="84" spans="1:5" s="371" customFormat="1" ht="12" customHeight="1" thickBot="1">
      <c r="A84" s="360" t="s">
        <v>384</v>
      </c>
      <c r="B84" s="238" t="s">
        <v>385</v>
      </c>
      <c r="C84" s="229"/>
      <c r="D84" s="229"/>
      <c r="E84" s="212"/>
    </row>
    <row r="85" spans="1:5" s="371" customFormat="1" ht="12" customHeight="1" thickBot="1">
      <c r="A85" s="357" t="s">
        <v>386</v>
      </c>
      <c r="B85" s="215" t="s">
        <v>387</v>
      </c>
      <c r="C85" s="252"/>
      <c r="D85" s="252"/>
      <c r="E85" s="253"/>
    </row>
    <row r="86" spans="1:5" s="371" customFormat="1" ht="12" customHeight="1" thickBot="1">
      <c r="A86" s="357" t="s">
        <v>388</v>
      </c>
      <c r="B86" s="351" t="s">
        <v>389</v>
      </c>
      <c r="C86" s="231">
        <f>+C64+C68+C73+C76+C80+C85</f>
        <v>36321</v>
      </c>
      <c r="D86" s="231">
        <f>+D64+D68+D73+D76+D80+D85</f>
        <v>36547</v>
      </c>
      <c r="E86" s="244">
        <f>+E64+E68+E73+E76+E80+E85</f>
        <v>36547</v>
      </c>
    </row>
    <row r="87" spans="1:5" s="371" customFormat="1" ht="12" customHeight="1" thickBot="1">
      <c r="A87" s="361" t="s">
        <v>390</v>
      </c>
      <c r="B87" s="352" t="s">
        <v>486</v>
      </c>
      <c r="C87" s="231">
        <f>+C63+C86</f>
        <v>71968</v>
      </c>
      <c r="D87" s="231">
        <f>+D63+D86</f>
        <v>119484</v>
      </c>
      <c r="E87" s="244">
        <f>+E63+E86</f>
        <v>106428</v>
      </c>
    </row>
    <row r="88" spans="1:5" s="371" customFormat="1" ht="2.25" customHeight="1" thickBot="1">
      <c r="A88" s="326"/>
      <c r="B88" s="327"/>
      <c r="C88" s="342"/>
      <c r="D88" s="342"/>
      <c r="E88" s="342"/>
    </row>
    <row r="89" spans="1:5" ht="13.5" hidden="1" thickBot="1">
      <c r="A89" s="328"/>
      <c r="B89" s="329"/>
      <c r="C89" s="343"/>
      <c r="D89" s="343"/>
      <c r="E89" s="343"/>
    </row>
    <row r="90" spans="1:5" s="370" customFormat="1" ht="16.5" customHeight="1" thickBot="1">
      <c r="A90" s="610" t="s">
        <v>95</v>
      </c>
      <c r="B90" s="611"/>
      <c r="C90" s="611"/>
      <c r="D90" s="611"/>
      <c r="E90" s="612"/>
    </row>
    <row r="91" spans="1:5" s="165" customFormat="1" ht="12" customHeight="1" thickBot="1">
      <c r="A91" s="349" t="s">
        <v>58</v>
      </c>
      <c r="B91" s="197" t="s">
        <v>398</v>
      </c>
      <c r="C91" s="333">
        <f>SUM(C92:C96)</f>
        <v>28858</v>
      </c>
      <c r="D91" s="333">
        <f>SUM(D92:D96)</f>
        <v>55447</v>
      </c>
      <c r="E91" s="333">
        <f>SUM(E92:E96)</f>
        <v>49217</v>
      </c>
    </row>
    <row r="92" spans="1:5" ht="12" customHeight="1">
      <c r="A92" s="362" t="s">
        <v>118</v>
      </c>
      <c r="B92" s="183" t="s">
        <v>88</v>
      </c>
      <c r="C92" s="334">
        <v>8228</v>
      </c>
      <c r="D92" s="334">
        <v>23852</v>
      </c>
      <c r="E92" s="334">
        <v>23852</v>
      </c>
    </row>
    <row r="93" spans="1:5" ht="12" customHeight="1">
      <c r="A93" s="355" t="s">
        <v>119</v>
      </c>
      <c r="B93" s="181" t="s">
        <v>162</v>
      </c>
      <c r="C93" s="335">
        <v>1604</v>
      </c>
      <c r="D93" s="335">
        <v>3738</v>
      </c>
      <c r="E93" s="335">
        <v>3738</v>
      </c>
    </row>
    <row r="94" spans="1:5" ht="12" customHeight="1">
      <c r="A94" s="355" t="s">
        <v>120</v>
      </c>
      <c r="B94" s="181" t="s">
        <v>138</v>
      </c>
      <c r="C94" s="337">
        <v>15299</v>
      </c>
      <c r="D94" s="337">
        <v>18192</v>
      </c>
      <c r="E94" s="337">
        <v>14699</v>
      </c>
    </row>
    <row r="95" spans="1:5" ht="12" customHeight="1">
      <c r="A95" s="355" t="s">
        <v>121</v>
      </c>
      <c r="B95" s="184" t="s">
        <v>163</v>
      </c>
      <c r="C95" s="337">
        <v>1371</v>
      </c>
      <c r="D95" s="337">
        <v>1371</v>
      </c>
      <c r="E95" s="337">
        <v>984</v>
      </c>
    </row>
    <row r="96" spans="1:5" ht="12" customHeight="1">
      <c r="A96" s="355" t="s">
        <v>129</v>
      </c>
      <c r="B96" s="192" t="s">
        <v>164</v>
      </c>
      <c r="C96" s="337">
        <v>2356</v>
      </c>
      <c r="D96" s="337">
        <v>8294</v>
      </c>
      <c r="E96" s="337">
        <v>5944</v>
      </c>
    </row>
    <row r="97" spans="1:5" ht="12" customHeight="1">
      <c r="A97" s="355" t="s">
        <v>122</v>
      </c>
      <c r="B97" s="181" t="s">
        <v>399</v>
      </c>
      <c r="C97" s="337"/>
      <c r="D97" s="337"/>
      <c r="E97" s="337"/>
    </row>
    <row r="98" spans="1:5" ht="12" customHeight="1">
      <c r="A98" s="355" t="s">
        <v>123</v>
      </c>
      <c r="B98" s="204" t="s">
        <v>400</v>
      </c>
      <c r="C98" s="337"/>
      <c r="D98" s="337"/>
      <c r="E98" s="337"/>
    </row>
    <row r="99" spans="1:5" ht="12" customHeight="1">
      <c r="A99" s="355" t="s">
        <v>130</v>
      </c>
      <c r="B99" s="205" t="s">
        <v>401</v>
      </c>
      <c r="C99" s="337"/>
      <c r="D99" s="337"/>
      <c r="E99" s="337"/>
    </row>
    <row r="100" spans="1:5" ht="12" customHeight="1">
      <c r="A100" s="355" t="s">
        <v>131</v>
      </c>
      <c r="B100" s="205" t="s">
        <v>402</v>
      </c>
      <c r="C100" s="337"/>
      <c r="D100" s="337"/>
      <c r="E100" s="337"/>
    </row>
    <row r="101" spans="1:5" ht="12" customHeight="1">
      <c r="A101" s="355" t="s">
        <v>132</v>
      </c>
      <c r="B101" s="204" t="s">
        <v>403</v>
      </c>
      <c r="C101" s="337">
        <v>2146</v>
      </c>
      <c r="D101" s="337">
        <v>7671</v>
      </c>
      <c r="E101" s="337">
        <v>5525</v>
      </c>
    </row>
    <row r="102" spans="1:5" ht="12" customHeight="1">
      <c r="A102" s="355" t="s">
        <v>133</v>
      </c>
      <c r="B102" s="204" t="s">
        <v>404</v>
      </c>
      <c r="C102" s="337"/>
      <c r="D102" s="337"/>
      <c r="E102" s="337"/>
    </row>
    <row r="103" spans="1:5" ht="12" customHeight="1">
      <c r="A103" s="355" t="s">
        <v>135</v>
      </c>
      <c r="B103" s="205" t="s">
        <v>405</v>
      </c>
      <c r="C103" s="337"/>
      <c r="D103" s="337">
        <v>170</v>
      </c>
      <c r="E103" s="337">
        <v>170</v>
      </c>
    </row>
    <row r="104" spans="1:5" ht="12" customHeight="1">
      <c r="A104" s="363" t="s">
        <v>165</v>
      </c>
      <c r="B104" s="206" t="s">
        <v>406</v>
      </c>
      <c r="C104" s="337"/>
      <c r="D104" s="337"/>
      <c r="E104" s="337"/>
    </row>
    <row r="105" spans="1:5" ht="12" customHeight="1">
      <c r="A105" s="355" t="s">
        <v>407</v>
      </c>
      <c r="B105" s="206" t="s">
        <v>408</v>
      </c>
      <c r="C105" s="337"/>
      <c r="D105" s="337"/>
      <c r="E105" s="337"/>
    </row>
    <row r="106" spans="1:5" s="165" customFormat="1" ht="12" customHeight="1" thickBot="1">
      <c r="A106" s="364" t="s">
        <v>409</v>
      </c>
      <c r="B106" s="207" t="s">
        <v>410</v>
      </c>
      <c r="C106" s="339">
        <v>210</v>
      </c>
      <c r="D106" s="339">
        <v>453</v>
      </c>
      <c r="E106" s="339">
        <v>249</v>
      </c>
    </row>
    <row r="107" spans="1:5" ht="12" customHeight="1" thickBot="1">
      <c r="A107" s="198" t="s">
        <v>59</v>
      </c>
      <c r="B107" s="196" t="s">
        <v>411</v>
      </c>
      <c r="C107" s="219">
        <f>+C108+C110+C112</f>
        <v>12665</v>
      </c>
      <c r="D107" s="219">
        <f>+D108+D110+D112</f>
        <v>38148</v>
      </c>
      <c r="E107" s="219">
        <f>+E108+E110+E112</f>
        <v>38148</v>
      </c>
    </row>
    <row r="108" spans="1:5" ht="12" customHeight="1">
      <c r="A108" s="354" t="s">
        <v>124</v>
      </c>
      <c r="B108" s="181" t="s">
        <v>179</v>
      </c>
      <c r="C108" s="336">
        <v>3400</v>
      </c>
      <c r="D108" s="336">
        <v>18036</v>
      </c>
      <c r="E108" s="336">
        <v>18036</v>
      </c>
    </row>
    <row r="109" spans="1:5" ht="12" customHeight="1">
      <c r="A109" s="354" t="s">
        <v>125</v>
      </c>
      <c r="B109" s="185" t="s">
        <v>412</v>
      </c>
      <c r="C109" s="336"/>
      <c r="D109" s="336"/>
      <c r="E109" s="336"/>
    </row>
    <row r="110" spans="1:5" ht="12" customHeight="1">
      <c r="A110" s="354" t="s">
        <v>126</v>
      </c>
      <c r="B110" s="185" t="s">
        <v>166</v>
      </c>
      <c r="C110" s="335">
        <v>1750</v>
      </c>
      <c r="D110" s="335">
        <v>7998</v>
      </c>
      <c r="E110" s="335">
        <v>7998</v>
      </c>
    </row>
    <row r="111" spans="1:5" ht="12" customHeight="1">
      <c r="A111" s="354" t="s">
        <v>127</v>
      </c>
      <c r="B111" s="185" t="s">
        <v>413</v>
      </c>
      <c r="C111" s="209"/>
      <c r="D111" s="209"/>
      <c r="E111" s="209"/>
    </row>
    <row r="112" spans="1:5" ht="12" customHeight="1">
      <c r="A112" s="354" t="s">
        <v>128</v>
      </c>
      <c r="B112" s="217" t="s">
        <v>182</v>
      </c>
      <c r="C112" s="209">
        <v>7515</v>
      </c>
      <c r="D112" s="209">
        <v>12114</v>
      </c>
      <c r="E112" s="209">
        <v>12114</v>
      </c>
    </row>
    <row r="113" spans="1:5" ht="12" customHeight="1">
      <c r="A113" s="354" t="s">
        <v>134</v>
      </c>
      <c r="B113" s="216" t="s">
        <v>414</v>
      </c>
      <c r="C113" s="209"/>
      <c r="D113" s="209"/>
      <c r="E113" s="209"/>
    </row>
    <row r="114" spans="1:5" ht="12" customHeight="1">
      <c r="A114" s="354" t="s">
        <v>136</v>
      </c>
      <c r="B114" s="232" t="s">
        <v>415</v>
      </c>
      <c r="C114" s="209"/>
      <c r="D114" s="209"/>
      <c r="E114" s="209"/>
    </row>
    <row r="115" spans="1:5" ht="12" customHeight="1">
      <c r="A115" s="354" t="s">
        <v>167</v>
      </c>
      <c r="B115" s="205" t="s">
        <v>402</v>
      </c>
      <c r="C115" s="209"/>
      <c r="D115" s="209"/>
      <c r="E115" s="209"/>
    </row>
    <row r="116" spans="1:5" ht="12" customHeight="1">
      <c r="A116" s="354" t="s">
        <v>168</v>
      </c>
      <c r="B116" s="205" t="s">
        <v>416</v>
      </c>
      <c r="C116" s="209"/>
      <c r="D116" s="209"/>
      <c r="E116" s="209"/>
    </row>
    <row r="117" spans="1:5" ht="12" customHeight="1">
      <c r="A117" s="354" t="s">
        <v>169</v>
      </c>
      <c r="B117" s="205" t="s">
        <v>417</v>
      </c>
      <c r="C117" s="209"/>
      <c r="D117" s="209"/>
      <c r="E117" s="209"/>
    </row>
    <row r="118" spans="1:5" ht="12" customHeight="1">
      <c r="A118" s="354" t="s">
        <v>418</v>
      </c>
      <c r="B118" s="205" t="s">
        <v>405</v>
      </c>
      <c r="C118" s="209">
        <v>4515</v>
      </c>
      <c r="D118" s="209">
        <v>11514</v>
      </c>
      <c r="E118" s="209">
        <v>11514</v>
      </c>
    </row>
    <row r="119" spans="1:5" ht="12" customHeight="1">
      <c r="A119" s="354" t="s">
        <v>419</v>
      </c>
      <c r="B119" s="205" t="s">
        <v>420</v>
      </c>
      <c r="C119" s="209"/>
      <c r="D119" s="209"/>
      <c r="E119" s="209"/>
    </row>
    <row r="120" spans="1:5" ht="12" customHeight="1" thickBot="1">
      <c r="A120" s="363" t="s">
        <v>421</v>
      </c>
      <c r="B120" s="205" t="s">
        <v>422</v>
      </c>
      <c r="C120" s="211">
        <v>3000</v>
      </c>
      <c r="D120" s="211">
        <v>600</v>
      </c>
      <c r="E120" s="211">
        <v>600</v>
      </c>
    </row>
    <row r="121" spans="1:5" ht="12" customHeight="1" thickBot="1">
      <c r="A121" s="198" t="s">
        <v>60</v>
      </c>
      <c r="B121" s="201" t="s">
        <v>423</v>
      </c>
      <c r="C121" s="219">
        <f>+C122+C123</f>
        <v>30445</v>
      </c>
      <c r="D121" s="219">
        <f>+D122+D123</f>
        <v>25889</v>
      </c>
      <c r="E121" s="219">
        <f>+E122+E123</f>
        <v>0</v>
      </c>
    </row>
    <row r="122" spans="1:5" ht="12" customHeight="1">
      <c r="A122" s="354" t="s">
        <v>107</v>
      </c>
      <c r="B122" s="182" t="s">
        <v>96</v>
      </c>
      <c r="C122" s="336">
        <v>30445</v>
      </c>
      <c r="D122" s="336">
        <v>25889</v>
      </c>
      <c r="E122" s="336"/>
    </row>
    <row r="123" spans="1:5" ht="12" customHeight="1" thickBot="1">
      <c r="A123" s="356" t="s">
        <v>108</v>
      </c>
      <c r="B123" s="185" t="s">
        <v>97</v>
      </c>
      <c r="C123" s="337"/>
      <c r="D123" s="337"/>
      <c r="E123" s="337"/>
    </row>
    <row r="124" spans="1:5" ht="12" customHeight="1" thickBot="1">
      <c r="A124" s="198" t="s">
        <v>61</v>
      </c>
      <c r="B124" s="201" t="s">
        <v>424</v>
      </c>
      <c r="C124" s="219">
        <f>+C91+C107+C121</f>
        <v>71968</v>
      </c>
      <c r="D124" s="219">
        <f>+D91+D107+D121</f>
        <v>119484</v>
      </c>
      <c r="E124" s="219">
        <f>+E91+E107+E121</f>
        <v>87365</v>
      </c>
    </row>
    <row r="125" spans="1:5" ht="12" customHeight="1" thickBot="1">
      <c r="A125" s="198" t="s">
        <v>62</v>
      </c>
      <c r="B125" s="201" t="s">
        <v>488</v>
      </c>
      <c r="C125" s="219">
        <f>+C126+C127+C128</f>
        <v>0</v>
      </c>
      <c r="D125" s="219">
        <f>+D126+D127+D128</f>
        <v>0</v>
      </c>
      <c r="E125" s="219">
        <f>+E126+E127+E128</f>
        <v>0</v>
      </c>
    </row>
    <row r="126" spans="1:5" ht="12" customHeight="1">
      <c r="A126" s="354" t="s">
        <v>111</v>
      </c>
      <c r="B126" s="182" t="s">
        <v>426</v>
      </c>
      <c r="C126" s="209"/>
      <c r="D126" s="209"/>
      <c r="E126" s="209"/>
    </row>
    <row r="127" spans="1:5" ht="12" customHeight="1">
      <c r="A127" s="354" t="s">
        <v>112</v>
      </c>
      <c r="B127" s="182" t="s">
        <v>427</v>
      </c>
      <c r="C127" s="209"/>
      <c r="D127" s="209"/>
      <c r="E127" s="209"/>
    </row>
    <row r="128" spans="1:5" ht="12" customHeight="1" thickBot="1">
      <c r="A128" s="363" t="s">
        <v>113</v>
      </c>
      <c r="B128" s="180" t="s">
        <v>428</v>
      </c>
      <c r="C128" s="209"/>
      <c r="D128" s="209"/>
      <c r="E128" s="209"/>
    </row>
    <row r="129" spans="1:5" ht="12" customHeight="1" thickBot="1">
      <c r="A129" s="198" t="s">
        <v>63</v>
      </c>
      <c r="B129" s="201" t="s">
        <v>429</v>
      </c>
      <c r="C129" s="219">
        <f>+C130+C131+C132+C133</f>
        <v>0</v>
      </c>
      <c r="D129" s="219">
        <f>+D130+D131+D132+D133</f>
        <v>0</v>
      </c>
      <c r="E129" s="219">
        <f>+E130+E131+E132+E133</f>
        <v>0</v>
      </c>
    </row>
    <row r="130" spans="1:5" ht="12" customHeight="1">
      <c r="A130" s="354" t="s">
        <v>114</v>
      </c>
      <c r="B130" s="182" t="s">
        <v>430</v>
      </c>
      <c r="C130" s="209"/>
      <c r="D130" s="209"/>
      <c r="E130" s="209"/>
    </row>
    <row r="131" spans="1:5" ht="12" customHeight="1">
      <c r="A131" s="354" t="s">
        <v>115</v>
      </c>
      <c r="B131" s="182" t="s">
        <v>431</v>
      </c>
      <c r="C131" s="209"/>
      <c r="D131" s="209"/>
      <c r="E131" s="209"/>
    </row>
    <row r="132" spans="1:5" ht="12" customHeight="1">
      <c r="A132" s="354" t="s">
        <v>326</v>
      </c>
      <c r="B132" s="182" t="s">
        <v>432</v>
      </c>
      <c r="C132" s="209"/>
      <c r="D132" s="209"/>
      <c r="E132" s="209"/>
    </row>
    <row r="133" spans="1:5" s="165" customFormat="1" ht="12" customHeight="1" thickBot="1">
      <c r="A133" s="363" t="s">
        <v>328</v>
      </c>
      <c r="B133" s="180" t="s">
        <v>433</v>
      </c>
      <c r="C133" s="209"/>
      <c r="D133" s="209"/>
      <c r="E133" s="209"/>
    </row>
    <row r="134" spans="1:11" ht="13.5" thickBot="1">
      <c r="A134" s="198" t="s">
        <v>64</v>
      </c>
      <c r="B134" s="201" t="s">
        <v>582</v>
      </c>
      <c r="C134" s="338">
        <f>+C135+C136+C137+C139+C138</f>
        <v>0</v>
      </c>
      <c r="D134" s="338">
        <f>+D135+D136+D137+D139+D138</f>
        <v>0</v>
      </c>
      <c r="E134" s="338">
        <f>+E135+E136+E137+E139+E138</f>
        <v>0</v>
      </c>
      <c r="K134" s="317"/>
    </row>
    <row r="135" spans="1:5" ht="12.75">
      <c r="A135" s="354" t="s">
        <v>116</v>
      </c>
      <c r="B135" s="182" t="s">
        <v>435</v>
      </c>
      <c r="C135" s="209"/>
      <c r="D135" s="209"/>
      <c r="E135" s="209"/>
    </row>
    <row r="136" spans="1:5" ht="12" customHeight="1">
      <c r="A136" s="354" t="s">
        <v>117</v>
      </c>
      <c r="B136" s="182" t="s">
        <v>436</v>
      </c>
      <c r="C136" s="209"/>
      <c r="D136" s="209"/>
      <c r="E136" s="209"/>
    </row>
    <row r="137" spans="1:5" s="165" customFormat="1" ht="12" customHeight="1">
      <c r="A137" s="354" t="s">
        <v>335</v>
      </c>
      <c r="B137" s="182" t="s">
        <v>581</v>
      </c>
      <c r="C137" s="209"/>
      <c r="D137" s="209"/>
      <c r="E137" s="209"/>
    </row>
    <row r="138" spans="1:5" s="165" customFormat="1" ht="12" customHeight="1">
      <c r="A138" s="354" t="s">
        <v>337</v>
      </c>
      <c r="B138" s="182" t="s">
        <v>437</v>
      </c>
      <c r="C138" s="209"/>
      <c r="D138" s="209"/>
      <c r="E138" s="209"/>
    </row>
    <row r="139" spans="1:5" s="165" customFormat="1" ht="12" customHeight="1" thickBot="1">
      <c r="A139" s="363" t="s">
        <v>580</v>
      </c>
      <c r="B139" s="180" t="s">
        <v>438</v>
      </c>
      <c r="C139" s="209"/>
      <c r="D139" s="209"/>
      <c r="E139" s="209"/>
    </row>
    <row r="140" spans="1:5" s="165" customFormat="1" ht="12" customHeight="1" thickBot="1">
      <c r="A140" s="198" t="s">
        <v>65</v>
      </c>
      <c r="B140" s="201" t="s">
        <v>489</v>
      </c>
      <c r="C140" s="340">
        <f>+C141+C142+C143+C144</f>
        <v>0</v>
      </c>
      <c r="D140" s="340">
        <f>+D141+D142+D143+D144</f>
        <v>0</v>
      </c>
      <c r="E140" s="340">
        <f>+E141+E142+E143+E144</f>
        <v>0</v>
      </c>
    </row>
    <row r="141" spans="1:5" s="165" customFormat="1" ht="12" customHeight="1">
      <c r="A141" s="354" t="s">
        <v>160</v>
      </c>
      <c r="B141" s="182" t="s">
        <v>440</v>
      </c>
      <c r="C141" s="209"/>
      <c r="D141" s="209"/>
      <c r="E141" s="209"/>
    </row>
    <row r="142" spans="1:5" s="165" customFormat="1" ht="12" customHeight="1">
      <c r="A142" s="354" t="s">
        <v>161</v>
      </c>
      <c r="B142" s="182" t="s">
        <v>441</v>
      </c>
      <c r="C142" s="209"/>
      <c r="D142" s="209"/>
      <c r="E142" s="209"/>
    </row>
    <row r="143" spans="1:5" s="165" customFormat="1" ht="12" customHeight="1">
      <c r="A143" s="354" t="s">
        <v>181</v>
      </c>
      <c r="B143" s="182" t="s">
        <v>442</v>
      </c>
      <c r="C143" s="209"/>
      <c r="D143" s="209"/>
      <c r="E143" s="209"/>
    </row>
    <row r="144" spans="1:5" ht="12.75" customHeight="1" thickBot="1">
      <c r="A144" s="354" t="s">
        <v>343</v>
      </c>
      <c r="B144" s="182" t="s">
        <v>443</v>
      </c>
      <c r="C144" s="209"/>
      <c r="D144" s="209"/>
      <c r="E144" s="209"/>
    </row>
    <row r="145" spans="1:5" ht="12" customHeight="1" thickBot="1">
      <c r="A145" s="198" t="s">
        <v>66</v>
      </c>
      <c r="B145" s="201" t="s">
        <v>444</v>
      </c>
      <c r="C145" s="353">
        <f>+C125+C129+C134+C140</f>
        <v>0</v>
      </c>
      <c r="D145" s="353">
        <f>+D125+D129+D134+D140</f>
        <v>0</v>
      </c>
      <c r="E145" s="353">
        <f>+E125+E129+E134+E140</f>
        <v>0</v>
      </c>
    </row>
    <row r="146" spans="1:5" ht="15" customHeight="1" thickBot="1">
      <c r="A146" s="365" t="s">
        <v>67</v>
      </c>
      <c r="B146" s="221" t="s">
        <v>445</v>
      </c>
      <c r="C146" s="353">
        <f>+C124+C145</f>
        <v>71968</v>
      </c>
      <c r="D146" s="353">
        <f>+D124+D145</f>
        <v>119484</v>
      </c>
      <c r="E146" s="353">
        <f>+E124+E145</f>
        <v>87365</v>
      </c>
    </row>
    <row r="147" spans="1:5" ht="13.5" thickBot="1">
      <c r="A147" s="26"/>
      <c r="B147" s="27"/>
      <c r="C147" s="28"/>
      <c r="D147" s="28"/>
      <c r="E147" s="28"/>
    </row>
    <row r="148" spans="1:5" ht="15" customHeight="1" thickBot="1">
      <c r="A148" s="330" t="s">
        <v>583</v>
      </c>
      <c r="B148" s="331"/>
      <c r="C148" s="50"/>
      <c r="D148" s="51"/>
      <c r="E148" s="48">
        <v>2</v>
      </c>
    </row>
    <row r="149" spans="1:5" ht="14.25" customHeight="1" thickBot="1">
      <c r="A149" s="330" t="s">
        <v>176</v>
      </c>
      <c r="B149" s="331"/>
      <c r="C149" s="50"/>
      <c r="D149" s="51"/>
      <c r="E149" s="48">
        <v>27</v>
      </c>
    </row>
  </sheetData>
  <sheetProtection formatCells="0"/>
  <mergeCells count="5">
    <mergeCell ref="A1:E1"/>
    <mergeCell ref="A7:E7"/>
    <mergeCell ref="A90:E90"/>
    <mergeCell ref="B2:D2"/>
    <mergeCell ref="B3:D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55" r:id="rId1"/>
  <headerFooter alignWithMargins="0">
    <oddHeader>&amp;R&amp;11 &amp;"Times New Roman CE,Félkövér dőlt" 6. melléklet a 6/2015.(V.11.) önkormányzati rendelethez</oddHeader>
  </headerFooter>
  <rowBreaks count="1" manualBreakCount="1">
    <brk id="8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jegyzo</cp:lastModifiedBy>
  <cp:lastPrinted>2015-05-11T07:02:12Z</cp:lastPrinted>
  <dcterms:created xsi:type="dcterms:W3CDTF">1999-10-30T10:30:45Z</dcterms:created>
  <dcterms:modified xsi:type="dcterms:W3CDTF">2015-05-13T12:51:20Z</dcterms:modified>
  <cp:category/>
  <cp:version/>
  <cp:contentType/>
  <cp:contentStatus/>
</cp:coreProperties>
</file>