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20730" windowHeight="9525" activeTab="1"/>
  </bookViews>
  <sheets>
    <sheet name="1" sheetId="16" r:id="rId1"/>
    <sheet name="részl. 1." sheetId="17" r:id="rId2"/>
    <sheet name="2" sheetId="1" r:id="rId3"/>
    <sheet name="3" sheetId="2" r:id="rId4"/>
    <sheet name="4 m" sheetId="3" r:id="rId5"/>
    <sheet name="5" sheetId="4" r:id="rId6"/>
    <sheet name="6" sheetId="5" r:id="rId7"/>
    <sheet name="7" sheetId="6" r:id="rId8"/>
    <sheet name="8" sheetId="7" r:id="rId9"/>
    <sheet name="9" sheetId="8" r:id="rId10"/>
    <sheet name="10" sheetId="9" r:id="rId11"/>
    <sheet name="11" sheetId="13" r:id="rId12"/>
    <sheet name="12" sheetId="14" r:id="rId13"/>
    <sheet name="13" sheetId="15" r:id="rId14"/>
    <sheet name="14" sheetId="11" r:id="rId15"/>
    <sheet name="15" sheetId="10" r:id="rId16"/>
  </sheets>
  <calcPr calcId="145621"/>
</workbook>
</file>

<file path=xl/calcChain.xml><?xml version="1.0" encoding="utf-8"?>
<calcChain xmlns="http://schemas.openxmlformats.org/spreadsheetml/2006/main">
  <c r="C253" i="17" l="1"/>
  <c r="C243" i="17"/>
  <c r="C237" i="17"/>
  <c r="C228" i="17"/>
  <c r="C222" i="17"/>
  <c r="C211" i="17"/>
  <c r="C203" i="17"/>
  <c r="C195" i="17"/>
  <c r="C185" i="17"/>
  <c r="C175" i="17"/>
  <c r="C166" i="17"/>
  <c r="C158" i="17"/>
  <c r="C146" i="17"/>
  <c r="C136" i="17"/>
  <c r="C127" i="17"/>
  <c r="C117" i="17"/>
  <c r="C110" i="17"/>
  <c r="C102" i="17"/>
  <c r="C86" i="17"/>
  <c r="C73" i="17"/>
  <c r="C45" i="17"/>
  <c r="C31" i="17"/>
  <c r="C23" i="17"/>
  <c r="C17" i="17"/>
  <c r="C57" i="16"/>
  <c r="B57" i="16"/>
  <c r="C48" i="16"/>
  <c r="C43" i="16" s="1"/>
  <c r="C66" i="16" s="1"/>
  <c r="B48" i="16"/>
  <c r="B43" i="16" s="1"/>
  <c r="C24" i="16"/>
  <c r="B24" i="16"/>
  <c r="C10" i="16"/>
  <c r="C8" i="16" s="1"/>
  <c r="B10" i="16"/>
  <c r="B8" i="16" s="1"/>
  <c r="F27" i="11"/>
  <c r="F29" i="11"/>
  <c r="F31" i="11"/>
  <c r="F23" i="11"/>
  <c r="F25" i="11"/>
  <c r="E12" i="11"/>
  <c r="E14" i="11" s="1"/>
  <c r="E16" i="11" s="1"/>
  <c r="E18" i="11" s="1"/>
  <c r="E20" i="11" s="1"/>
  <c r="E22" i="11" s="1"/>
  <c r="E24" i="11" s="1"/>
  <c r="E26" i="11" s="1"/>
  <c r="E28" i="11" s="1"/>
  <c r="E30" i="11" s="1"/>
  <c r="E32" i="11" s="1"/>
  <c r="D12" i="11"/>
  <c r="D14" i="11" s="1"/>
  <c r="F10" i="11"/>
  <c r="C12" i="11" s="1"/>
  <c r="F11" i="11"/>
  <c r="F12" i="11"/>
  <c r="F13" i="11"/>
  <c r="F15" i="11"/>
  <c r="F17" i="11"/>
  <c r="F19" i="11"/>
  <c r="F21" i="11"/>
  <c r="F9" i="11"/>
  <c r="C11" i="11" s="1"/>
  <c r="G11" i="11" l="1"/>
  <c r="L11" i="11" s="1"/>
  <c r="C13" i="11"/>
  <c r="G12" i="11"/>
  <c r="L12" i="11" s="1"/>
  <c r="C14" i="11"/>
  <c r="D16" i="11"/>
  <c r="F14" i="11"/>
  <c r="G9" i="11"/>
  <c r="L9" i="11" s="1"/>
  <c r="G10" i="11"/>
  <c r="L10" i="11" s="1"/>
  <c r="C24" i="17"/>
  <c r="C34" i="17" s="1"/>
  <c r="B66" i="16"/>
  <c r="B35" i="16"/>
  <c r="C35" i="16"/>
  <c r="C10" i="10"/>
  <c r="D10" i="10"/>
  <c r="E10" i="10"/>
  <c r="F10" i="10"/>
  <c r="G10" i="10"/>
  <c r="H10" i="10"/>
  <c r="B10" i="10"/>
  <c r="C29" i="13"/>
  <c r="D29" i="13"/>
  <c r="E29" i="13"/>
  <c r="F29" i="13"/>
  <c r="G29" i="13"/>
  <c r="H29" i="13"/>
  <c r="I29" i="13"/>
  <c r="J29" i="13"/>
  <c r="K29" i="13"/>
  <c r="L29" i="13"/>
  <c r="M29" i="13"/>
  <c r="B29" i="13"/>
  <c r="N21" i="13"/>
  <c r="N22" i="13"/>
  <c r="N23" i="13"/>
  <c r="N24" i="13"/>
  <c r="N25" i="13"/>
  <c r="N26" i="13"/>
  <c r="N27" i="13"/>
  <c r="N28" i="13"/>
  <c r="N20" i="13"/>
  <c r="C19" i="13"/>
  <c r="D19" i="13"/>
  <c r="E19" i="13"/>
  <c r="F19" i="13"/>
  <c r="G19" i="13"/>
  <c r="H19" i="13"/>
  <c r="I19" i="13"/>
  <c r="J19" i="13"/>
  <c r="K19" i="13"/>
  <c r="L19" i="13"/>
  <c r="M19" i="13"/>
  <c r="B19" i="13"/>
  <c r="N18" i="13"/>
  <c r="N12" i="13"/>
  <c r="N13" i="13"/>
  <c r="N14" i="13"/>
  <c r="N15" i="13"/>
  <c r="N16" i="13"/>
  <c r="N17" i="13"/>
  <c r="N10" i="13"/>
  <c r="N11" i="13"/>
  <c r="N9" i="13"/>
  <c r="N19" i="13" s="1"/>
  <c r="G14" i="11" l="1"/>
  <c r="L14" i="11" s="1"/>
  <c r="C16" i="11"/>
  <c r="G13" i="11"/>
  <c r="L13" i="11" s="1"/>
  <c r="C15" i="11"/>
  <c r="F16" i="11"/>
  <c r="D18" i="11"/>
  <c r="N29" i="13"/>
  <c r="B23" i="6"/>
  <c r="B19" i="6"/>
  <c r="D20" i="11" l="1"/>
  <c r="F18" i="11"/>
  <c r="G15" i="11"/>
  <c r="L15" i="11" s="1"/>
  <c r="C17" i="11"/>
  <c r="G16" i="11"/>
  <c r="L16" i="11" s="1"/>
  <c r="C18" i="11"/>
  <c r="B14" i="5"/>
  <c r="B52" i="1"/>
  <c r="B31" i="1"/>
  <c r="B9" i="1"/>
  <c r="G18" i="11" l="1"/>
  <c r="L18" i="11" s="1"/>
  <c r="C20" i="11"/>
  <c r="G17" i="11"/>
  <c r="L17" i="11" s="1"/>
  <c r="C19" i="11"/>
  <c r="B72" i="1"/>
  <c r="F20" i="11"/>
  <c r="D22" i="11"/>
  <c r="B11" i="8"/>
  <c r="G19" i="11" l="1"/>
  <c r="L19" i="11" s="1"/>
  <c r="C21" i="11"/>
  <c r="G20" i="11"/>
  <c r="L20" i="11" s="1"/>
  <c r="C22" i="11"/>
  <c r="D24" i="11"/>
  <c r="F22" i="11"/>
  <c r="B11" i="9"/>
  <c r="C15" i="2"/>
  <c r="C18" i="2" s="1"/>
  <c r="G22" i="11" l="1"/>
  <c r="L22" i="11" s="1"/>
  <c r="C24" i="11"/>
  <c r="G21" i="11"/>
  <c r="L21" i="11" s="1"/>
  <c r="C23" i="11"/>
  <c r="D26" i="11"/>
  <c r="F24" i="11"/>
  <c r="G23" i="11" l="1"/>
  <c r="L23" i="11" s="1"/>
  <c r="C25" i="11"/>
  <c r="G24" i="11"/>
  <c r="L24" i="11" s="1"/>
  <c r="C26" i="11"/>
  <c r="D28" i="11"/>
  <c r="F26" i="11"/>
  <c r="G26" i="11" l="1"/>
  <c r="L26" i="11" s="1"/>
  <c r="C28" i="11"/>
  <c r="G25" i="11"/>
  <c r="L25" i="11" s="1"/>
  <c r="C27" i="11"/>
  <c r="D30" i="11"/>
  <c r="F28" i="11"/>
  <c r="C29" i="11" l="1"/>
  <c r="G27" i="11"/>
  <c r="L27" i="11" s="1"/>
  <c r="G28" i="11"/>
  <c r="L28" i="11" s="1"/>
  <c r="C30" i="11"/>
  <c r="D32" i="11"/>
  <c r="F32" i="11" s="1"/>
  <c r="F30" i="11"/>
  <c r="G30" i="11" l="1"/>
  <c r="L30" i="11" s="1"/>
  <c r="C32" i="11"/>
  <c r="G32" i="11" s="1"/>
  <c r="L32" i="11" s="1"/>
  <c r="C31" i="11"/>
  <c r="G31" i="11" s="1"/>
  <c r="L31" i="11" s="1"/>
  <c r="G29" i="11"/>
  <c r="L29" i="11" s="1"/>
</calcChain>
</file>

<file path=xl/sharedStrings.xml><?xml version="1.0" encoding="utf-8"?>
<sst xmlns="http://schemas.openxmlformats.org/spreadsheetml/2006/main" count="531" uniqueCount="356">
  <si>
    <t>II. Köznev. És gyermek étk. Feladatok támogatása:</t>
  </si>
  <si>
    <t xml:space="preserve">     II. 1. 2 segítők létszáma alapj.</t>
  </si>
  <si>
    <t xml:space="preserve">     II. 1. 1 óvodapedagógusok létszáma alapj. </t>
  </si>
  <si>
    <t>III. Szociális és gyermekjóléti támogatás</t>
  </si>
  <si>
    <t>III. 1. Hozzájárulás szociális ellátásokhoz</t>
  </si>
  <si>
    <t xml:space="preserve">Támogatások Összesen: </t>
  </si>
  <si>
    <t>2014. év</t>
  </si>
  <si>
    <t xml:space="preserve">     8 hónapra:</t>
  </si>
  <si>
    <t xml:space="preserve">     4 hónapra:</t>
  </si>
  <si>
    <t>I. Általános támogatás összesen:</t>
  </si>
  <si>
    <t>I. 1. a) Hivatali működés támogatása</t>
  </si>
  <si>
    <t>I. 1. c) Egyéb feladatok támogatása:</t>
  </si>
  <si>
    <t>Megj.: A minimumot kaptuk meg.</t>
  </si>
  <si>
    <t>Megj.: A segélyekhez biztosított önrész alapján és
 lakosságszám alapján számították ki központilag.</t>
  </si>
  <si>
    <t>e Ft</t>
  </si>
  <si>
    <t>Megnevezés</t>
  </si>
  <si>
    <t>2014. évi
előirányzat</t>
  </si>
  <si>
    <t>Építményadó</t>
  </si>
  <si>
    <t>Telekadó</t>
  </si>
  <si>
    <t>Vállalkozók kommunális adója</t>
  </si>
  <si>
    <t>Magánszemélyek kommunális adója</t>
  </si>
  <si>
    <t>Idegenforgalmi adó</t>
  </si>
  <si>
    <t>Iparűzési adó</t>
  </si>
  <si>
    <t>Helyi adók összesen</t>
  </si>
  <si>
    <t>Gépjármű adó</t>
  </si>
  <si>
    <t>Pótlék,  bírság, egyéb</t>
  </si>
  <si>
    <t>Közhatalmi bevételek összesen</t>
  </si>
  <si>
    <t>Működési célú támogatások, bevételek</t>
  </si>
  <si>
    <t xml:space="preserve">     TB alapoktól</t>
  </si>
  <si>
    <t xml:space="preserve">                Orvosi ügyelet</t>
  </si>
  <si>
    <t xml:space="preserve">                Védőnői szolgálat</t>
  </si>
  <si>
    <t xml:space="preserve">      Központi költségvetési szervtől</t>
  </si>
  <si>
    <t xml:space="preserve">      Helyi önkormányzatoktól</t>
  </si>
  <si>
    <t>Működési célú átvett pénzeszközök</t>
  </si>
  <si>
    <t>Eredeti előirányzat</t>
  </si>
  <si>
    <t>Összesen:</t>
  </si>
  <si>
    <t>Felhalmozási célú támogatások, bevételek</t>
  </si>
  <si>
    <t>Felhalmozási célú átvett pénzeszközök</t>
  </si>
  <si>
    <t>Pénzeszköz átadások</t>
  </si>
  <si>
    <t xml:space="preserve">     Önkormányzati igazgatás</t>
  </si>
  <si>
    <t xml:space="preserve">                Egyesületek</t>
  </si>
  <si>
    <t xml:space="preserve">     Bursa Hungarica</t>
  </si>
  <si>
    <t>Támogatás értékű kiadások</t>
  </si>
  <si>
    <t xml:space="preserve">                Pécsváradi orvosi ügyelet</t>
  </si>
  <si>
    <t>Társadalom biztosítási ellátások</t>
  </si>
  <si>
    <t>Családi támogatások</t>
  </si>
  <si>
    <t>Pénzbeli kárpótlások, kártérítések</t>
  </si>
  <si>
    <t>Betegséggel kapcsolatos (nem TB) ellátások</t>
  </si>
  <si>
    <t xml:space="preserve">       Közgyógyellátás</t>
  </si>
  <si>
    <t>Foglalkoztatással, munkanélküliséggel kapcsolatos ellátások</t>
  </si>
  <si>
    <t xml:space="preserve">      Foglalkoztatást helyettesítő támogatás</t>
  </si>
  <si>
    <t>Lakhatással kapcsolatos ellátások</t>
  </si>
  <si>
    <t xml:space="preserve">      Lakásfenntartási támogatás</t>
  </si>
  <si>
    <t xml:space="preserve">      Adósságcsökkentési támogatás</t>
  </si>
  <si>
    <t>Intézményi ellátottak pénzbeli juttatásai</t>
  </si>
  <si>
    <t>Egyéb nem intézményi ellátások</t>
  </si>
  <si>
    <t xml:space="preserve">     Rendszeres szociális támogatás</t>
  </si>
  <si>
    <t xml:space="preserve">     Önkormányzati segélyek</t>
  </si>
  <si>
    <t>Önkormányzat által folyósított ellátások összesen</t>
  </si>
  <si>
    <t xml:space="preserve">     Ápolási díj </t>
  </si>
  <si>
    <t>Felújítási cél</t>
  </si>
  <si>
    <t>Beruházási cél:</t>
  </si>
  <si>
    <t>Általános tartalék</t>
  </si>
  <si>
    <t>Céltartalék</t>
  </si>
  <si>
    <t xml:space="preserve">     Felhalmozási céltartalék</t>
  </si>
  <si>
    <t>Költségvetési szerv</t>
  </si>
  <si>
    <t>Nyitó létszám</t>
  </si>
  <si>
    <t>Zárólétszám</t>
  </si>
  <si>
    <t>Közalkalmazott</t>
  </si>
  <si>
    <t>Képviselő</t>
  </si>
  <si>
    <t>Közfoglalkoztatott</t>
  </si>
  <si>
    <t>Egyéb</t>
  </si>
  <si>
    <t>Helyi adók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</si>
  <si>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</si>
  <si>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</si>
  <si>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</si>
  <si>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</si>
  <si>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</si>
  <si>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</si>
  <si>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</si>
  <si>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</si>
  <si>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</si>
  <si>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</si>
  <si>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</si>
  <si>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</si>
  <si>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</si>
  <si>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Személyi juttatások</t>
  </si>
  <si>
    <t>Járulékok</t>
  </si>
  <si>
    <t>Dologi kiadások</t>
  </si>
  <si>
    <t>Államháztartáson kívüli pe.átadás</t>
  </si>
  <si>
    <t>Támogatásértékű kiadás</t>
  </si>
  <si>
    <t>Ellátottak pénzbeli juttatásai</t>
  </si>
  <si>
    <t>Felújítások</t>
  </si>
  <si>
    <t>Beruházások</t>
  </si>
  <si>
    <t>Pénzforgalom nélküli kiadások</t>
  </si>
  <si>
    <t>Kiadások összesen</t>
  </si>
  <si>
    <t>Intézm. Működési bevételek</t>
  </si>
  <si>
    <t>Közhatalmi bevételek</t>
  </si>
  <si>
    <t>Ktgvetési támogatások</t>
  </si>
  <si>
    <t>Felhalmozási bevétel</t>
  </si>
  <si>
    <t>Támogatásértékű bevételek</t>
  </si>
  <si>
    <t>Átvett pénzeszközök</t>
  </si>
  <si>
    <t>Kölcsönök visszatérülése</t>
  </si>
  <si>
    <t>Hitelfelvétel</t>
  </si>
  <si>
    <t>Pénzforgalom nélküli bevétel</t>
  </si>
  <si>
    <t>Bevételek összesen</t>
  </si>
  <si>
    <t>Sorszám</t>
  </si>
  <si>
    <t>Szerződés
 szerinti
 összeg</t>
  </si>
  <si>
    <t>Hitelintézet
megneve
zése</t>
  </si>
  <si>
    <t>Hitel
megnevezése</t>
  </si>
  <si>
    <t>Hitelnyúj
tás dátuma</t>
  </si>
  <si>
    <t>Lejárat 
ideje</t>
  </si>
  <si>
    <t>Jelenlegi
állomány</t>
  </si>
  <si>
    <t>-</t>
  </si>
  <si>
    <t>Fizetési kötelezettség ezer forintban</t>
  </si>
  <si>
    <t>Jogcím</t>
  </si>
  <si>
    <t>Mentesség</t>
  </si>
  <si>
    <t>Kimutatás az önkormányzat közvetett támogatásairól</t>
  </si>
  <si>
    <t>Hónap</t>
  </si>
  <si>
    <t>Adat jellege</t>
  </si>
  <si>
    <t>Nyitó 
pénzáll.</t>
  </si>
  <si>
    <t>Pénzforgalmi</t>
  </si>
  <si>
    <t>Bevétel</t>
  </si>
  <si>
    <t>Kiadás</t>
  </si>
  <si>
    <t>Egyenleg</t>
  </si>
  <si>
    <t>Záró
pénzáll.</t>
  </si>
  <si>
    <t>Likviditás
milyensége</t>
  </si>
  <si>
    <t>Likviditási hitel</t>
  </si>
  <si>
    <t>Felvét</t>
  </si>
  <si>
    <t>Törlesztés</t>
  </si>
  <si>
    <t>Korrigált 
záró egy.</t>
  </si>
  <si>
    <t>Havi
halmozott</t>
  </si>
  <si>
    <t>Ófalu Község Önkormányzata
2014. évi költségvetés
Központi költségvetésből származó működési és feadat alapú támogatások</t>
  </si>
  <si>
    <t>Ófalu Község Önkormányzata</t>
  </si>
  <si>
    <t>I. 1. b)  Üzemeltetési feladatok összesen:</t>
  </si>
  <si>
    <t xml:space="preserve">         Zöldterület: (Közigazg. Határadatbázis alapj.)</t>
  </si>
  <si>
    <t>Megj.: 22300 Ft/hektár x 89,5 hektár = 1995850 Ft</t>
  </si>
  <si>
    <t xml:space="preserve">         Közvilágítás:  (KSH adatai alapj.)</t>
  </si>
  <si>
    <t>Megj.: 283200 Ft/km x 4,5 km = 1274400 Ft</t>
  </si>
  <si>
    <t xml:space="preserve">         Köztemető:  (KSH adatai alapj.)</t>
  </si>
  <si>
    <t xml:space="preserve">         Közutak:  (KSH adatai alapj.)</t>
  </si>
  <si>
    <t>Megj.: 227000 Ft/km x 7,38 km = 1675260 Ft</t>
  </si>
  <si>
    <t>Megj.: 2700 Ft/fő, de legalább 4000000 Ft. A beszámítás
miatt csak 3997226 Ft-ot kaptunk.</t>
  </si>
  <si>
    <t>I. 2. Háztartási szennyvíz ártalmatl.</t>
  </si>
  <si>
    <t>Megj.: 100 Ft/m3 x 2800 m3 = 280000 Ft</t>
  </si>
  <si>
    <t xml:space="preserve">Beszámítás: </t>
  </si>
  <si>
    <t>Megj.: 2014-ben a beszámítás összege 231553 Ft volt.</t>
  </si>
  <si>
    <t>II. 1. Óvodapedagógusok és segítőik támogatása:</t>
  </si>
  <si>
    <t xml:space="preserve">     II. 1. 1 óvodapedagógusok létszáma alapj.</t>
  </si>
  <si>
    <t>Megj.: 334333Ft/fő x 2,3 fő x 8 hó =6151736 Ft</t>
  </si>
  <si>
    <t>Megj.: 150000Ft/fő x 1 fő x 8 hó = 1200000 Ft</t>
  </si>
  <si>
    <t xml:space="preserve">    Kiegészítő támogatás (8 hónapra)</t>
  </si>
  <si>
    <t>Megj.: 24300 Ft/fő x 21 Fő = 510300 Ft</t>
  </si>
  <si>
    <t>Megj.: 334333Ft/fő x 2,3 fő x 4 hó = 3075866 Ft + 79120 Ft 
(pótlólagos összeg) = 3154987 Ft</t>
  </si>
  <si>
    <t xml:space="preserve">     II. 1. 2 segítők száma alapj. </t>
  </si>
  <si>
    <t>Megj.: 150000Ft/fő x 1 fő x 4 hó = 600000 Ft</t>
  </si>
  <si>
    <t>II. 2. Óvodaműködtetési támogatás</t>
  </si>
  <si>
    <t>Megj.: 160000 Ft x 21 fő = 3360000 Ft</t>
  </si>
  <si>
    <t>III. 2. Gyermekjóléti szolgálat alapszolg.</t>
  </si>
  <si>
    <t xml:space="preserve">    III. 2. 1 Szociális étkeztetés</t>
  </si>
  <si>
    <t>Megj.: 55360 Ft/fő x 5 = 276800 Ft</t>
  </si>
  <si>
    <t xml:space="preserve">    III. 2. 2 Falugondnok</t>
  </si>
  <si>
    <t>Megj.: 2500000 Ft/szolgálat</t>
  </si>
  <si>
    <t>III. 3 Gyermekek napközbeni ellátása</t>
  </si>
  <si>
    <t xml:space="preserve">      III. 3. 1 szociális feladatok</t>
  </si>
  <si>
    <t>Megj.: 1000 Ft/fő , de településenként legalább 600000 Ft
jár.</t>
  </si>
  <si>
    <t>III. 4 Gyermek étkeztetés támogatása</t>
  </si>
  <si>
    <t>Megj.: 1632000 Ft/fő x 0,12 fő = 195840 Ft
(0,12 fő egy központilag számított létszám, képlet alapj.)</t>
  </si>
  <si>
    <t>Közművelődési feladatok</t>
  </si>
  <si>
    <t>Ófalu Község Önkormányzata
2014. évi költségvetés
Működési célú átvett pénzeszközök és támogatások</t>
  </si>
  <si>
    <t>Ófalu Község Önkormányzata
2014. évi költségvetés
Felhalmozási célú átvett pénzeszközök és támogatások</t>
  </si>
  <si>
    <t>Ófalu Község Önkormányzata
2014. évi költségvetés
Egyéb működési célú kiadások</t>
  </si>
  <si>
    <t>Ófalu Község Önkormányzata
2014. évi költségvetés
Ellátottak pénzbeli juttatásai</t>
  </si>
  <si>
    <t>Ófalu Község Önkormányzata
2014. évi költségvetés
Felújítások</t>
  </si>
  <si>
    <t xml:space="preserve">Ófalu Önkormányzat </t>
  </si>
  <si>
    <t>Tájház</t>
  </si>
  <si>
    <t>Falubusz</t>
  </si>
  <si>
    <t>ezer Ft-ban</t>
  </si>
  <si>
    <t>Ófalu Község Önkormányzatának
2014. évi költségvetés
Beruházások</t>
  </si>
  <si>
    <t>Ófalu Község Önkormányzatának
2014. évi költségvetés
Tartalékok</t>
  </si>
  <si>
    <t>Ófalu Község Önkormányzata összesen:</t>
  </si>
  <si>
    <t>Ófalu Község Önkormányzata
2014. évi költségvetés
Előirányzat felhasználási ütemterv</t>
  </si>
  <si>
    <t>Ófalu Község Önkormányzata
2014. évi költségvetés
Többéves kihatással járó döntések</t>
  </si>
  <si>
    <t>Közszolgálati
 tisztviselő</t>
  </si>
  <si>
    <t>Ófalu Község Önkormányzata
2014. évi költségvetés
Likviditási terv</t>
  </si>
  <si>
    <t>jó</t>
  </si>
  <si>
    <t xml:space="preserve">Ófalu Község Önkormányzata
2014. évi költségvetése
</t>
  </si>
  <si>
    <t>Bevételek</t>
  </si>
  <si>
    <t>Kiemelt bevételi előirányzatok</t>
  </si>
  <si>
    <t>2014. évi eredeti előirányzat</t>
  </si>
  <si>
    <t>Kötelező
 feladat</t>
  </si>
  <si>
    <t>Önként vállalt
feladat</t>
  </si>
  <si>
    <t>Államigazgatási
feladat</t>
  </si>
  <si>
    <t>Működési költségvetés</t>
  </si>
  <si>
    <t xml:space="preserve">         I. Intézményi működési bevételek</t>
  </si>
  <si>
    <t xml:space="preserve">         II. Közhatalmi bevételek</t>
  </si>
  <si>
    <t xml:space="preserve">                 Helyi adók</t>
  </si>
  <si>
    <t xml:space="preserve">                 Gépjármű adó</t>
  </si>
  <si>
    <t xml:space="preserve">                 Bírságok, pótlékok és egyéb bevételek</t>
  </si>
  <si>
    <t xml:space="preserve">         III. Működési támogatások </t>
  </si>
  <si>
    <t xml:space="preserve">                 Működési és feladatalapú támogatás</t>
  </si>
  <si>
    <t xml:space="preserve">                 Egyéb költségvetési támogatás</t>
  </si>
  <si>
    <t xml:space="preserve">         IV. Működési célú támogatások államháztartáson belülről</t>
  </si>
  <si>
    <t xml:space="preserve">         V.  Működési célú átvett pénzeszközök
               államháztartáson kívülről</t>
  </si>
  <si>
    <t xml:space="preserve">         VI. Előző évi működési pénzmaradvány</t>
  </si>
  <si>
    <t xml:space="preserve">         VII. Finanszírozási bevételek</t>
  </si>
  <si>
    <t xml:space="preserve">                Likvidhitel</t>
  </si>
  <si>
    <t xml:space="preserve">                Működési hiány belső finanszírozását meghaladó összegének 
                külső fin. Bev.</t>
  </si>
  <si>
    <t xml:space="preserve">                Intézményfinanszírozás</t>
  </si>
  <si>
    <t>Felhalmozási költségvetés</t>
  </si>
  <si>
    <t xml:space="preserve">         I. Felhalmozási bevételek</t>
  </si>
  <si>
    <t xml:space="preserve">              Tárgyi eszközök, immateriális javak értékesítése</t>
  </si>
  <si>
    <t xml:space="preserve">              Pénzügyi befektetések bevétele</t>
  </si>
  <si>
    <t xml:space="preserve">         II. Felhalmozási támogatások</t>
  </si>
  <si>
    <t xml:space="preserve">              Egyéb költségvetési támogatás</t>
  </si>
  <si>
    <t xml:space="preserve">         III. Felhalmozási célú támogatások államháztartáson belülről</t>
  </si>
  <si>
    <t xml:space="preserve">         IV. Felhalmozási célú átvett pénzeszközök
               államháztartáson kívülről</t>
  </si>
  <si>
    <t xml:space="preserve">          V. Előző évi felhalmozási célú pénzmaradvány</t>
  </si>
  <si>
    <t xml:space="preserve">         VI. Finanszírozási bevételek</t>
  </si>
  <si>
    <t xml:space="preserve">               Feljlesztési hitel felvétele </t>
  </si>
  <si>
    <t>BEVÉTELEK ÖSSZESEN:</t>
  </si>
  <si>
    <t>Kiadások</t>
  </si>
  <si>
    <t>Kiemelt kiadási előirányzatok</t>
  </si>
  <si>
    <t>Kötelező 
feladat</t>
  </si>
  <si>
    <t xml:space="preserve">           I. Személyi juttatások összesen</t>
  </si>
  <si>
    <t xml:space="preserve">           II. Munkaadókat terhelő járulékok </t>
  </si>
  <si>
    <t xml:space="preserve">           III. Dologi kiadások  és egyéb folyó kiadások</t>
  </si>
  <si>
    <t xml:space="preserve">           IV. Ellátottak pénzbeli juttatásai</t>
  </si>
  <si>
    <t xml:space="preserve">           V. Egyéb működési célú kiadások</t>
  </si>
  <si>
    <t xml:space="preserve">                   Működési célú támogatás értékű kiadás</t>
  </si>
  <si>
    <t xml:space="preserve">                   Működési célú pénzeszköz átadás</t>
  </si>
  <si>
    <t xml:space="preserve">          VI. Tartalékok</t>
  </si>
  <si>
    <t xml:space="preserve">                   Általános tartalék</t>
  </si>
  <si>
    <t xml:space="preserve">                   Működési céltartalék</t>
  </si>
  <si>
    <t xml:space="preserve">          VII. Finanszírozási kiadások</t>
  </si>
  <si>
    <t xml:space="preserve">                 Intézményfinanszírozás</t>
  </si>
  <si>
    <t xml:space="preserve">           I. Felújítások</t>
  </si>
  <si>
    <t xml:space="preserve">           II. Beruházások</t>
  </si>
  <si>
    <t xml:space="preserve">           III. Egyéb felhalmozási kiadások</t>
  </si>
  <si>
    <t xml:space="preserve">           IV. Tartalékok</t>
  </si>
  <si>
    <t xml:space="preserve">                     Felhalmozási céltartalék</t>
  </si>
  <si>
    <t xml:space="preserve">           V. Finanszírozási kiadások összesen</t>
  </si>
  <si>
    <t xml:space="preserve">                    Hiteltörlesztés államháztartáson kívülre</t>
  </si>
  <si>
    <t xml:space="preserve">                          Hosszú lejáratú hitelek visszafizetése 
                          pénzügyi vállalkozásnak</t>
  </si>
  <si>
    <t>KIADÁSOK ÖSSZESEN:</t>
  </si>
  <si>
    <t xml:space="preserve">1.  melléklet </t>
  </si>
  <si>
    <t>2. melléklet</t>
  </si>
  <si>
    <t>3. melléklet</t>
  </si>
  <si>
    <t>4. melléklet</t>
  </si>
  <si>
    <t xml:space="preserve">5. melléklet </t>
  </si>
  <si>
    <t>6. melléklet</t>
  </si>
  <si>
    <t xml:space="preserve">7. melléklet </t>
  </si>
  <si>
    <t xml:space="preserve">8. melléklet </t>
  </si>
  <si>
    <t xml:space="preserve">9. melléklet </t>
  </si>
  <si>
    <t>10. melléklet</t>
  </si>
  <si>
    <t>11. melléklet</t>
  </si>
  <si>
    <t>12. melléklet</t>
  </si>
  <si>
    <t>13. melléklet</t>
  </si>
  <si>
    <t>14. melléklet</t>
  </si>
  <si>
    <t>15. melléklet</t>
  </si>
  <si>
    <t>Ófalu Község Önkormányzat
2014. évi költségvetés
Létszám</t>
  </si>
  <si>
    <t xml:space="preserve">Ófalu község Önkormányzatának
2014. évi költségvetése </t>
  </si>
  <si>
    <t>2014 terv</t>
  </si>
  <si>
    <t>Település üzemeltetési feladatok</t>
  </si>
  <si>
    <t>Egyéb kötelező önkormányzati feladat</t>
  </si>
  <si>
    <t>Háztartási szennyvíz ártalmatlanítása</t>
  </si>
  <si>
    <t>Pénzbeli szociális juttatás</t>
  </si>
  <si>
    <t>Falugondnok</t>
  </si>
  <si>
    <t>Szociális étkeztetés</t>
  </si>
  <si>
    <t>Szociális feladatok</t>
  </si>
  <si>
    <t>Állami támogatás összesen</t>
  </si>
  <si>
    <t>Önkormányzat Működési bevétele</t>
  </si>
  <si>
    <t>Pénzmaradvány Önkormányzat</t>
  </si>
  <si>
    <t>Kölcsön visszafizetése (Tűzoltó Egyesület)</t>
  </si>
  <si>
    <t>MINDÖSSZESEN</t>
  </si>
  <si>
    <t>Tervezett kiadások</t>
  </si>
  <si>
    <t>Működési kiadások önkormányzat</t>
  </si>
  <si>
    <t>Felhalmozási kiadások</t>
  </si>
  <si>
    <t>Kölcsön a Tűzoltó Egyesületnek</t>
  </si>
  <si>
    <t>Tartalékba helyezhető:</t>
  </si>
  <si>
    <t>Önkormányzati igazgatási tevékenység</t>
  </si>
  <si>
    <t>Bankkamat</t>
  </si>
  <si>
    <t>Mezőföld eszközhasználati díj</t>
  </si>
  <si>
    <t>Torony bérleti díja (T-mobil)</t>
  </si>
  <si>
    <t>Ófalu Barátikör</t>
  </si>
  <si>
    <t>Tűzoltó egyesület</t>
  </si>
  <si>
    <t>Ófaluért alapítvány</t>
  </si>
  <si>
    <t>Pe. Átadás (Pécsvárad)</t>
  </si>
  <si>
    <t>Alapilletmény</t>
  </si>
  <si>
    <t>Polgármester költségátalány</t>
  </si>
  <si>
    <t>Megbízási díj</t>
  </si>
  <si>
    <t>TB járulék 27 %</t>
  </si>
  <si>
    <t>Irodaszer, nyomtatvány</t>
  </si>
  <si>
    <t>Szakmai anyag</t>
  </si>
  <si>
    <t>Kis értékű tárgyi eszköz</t>
  </si>
  <si>
    <t>Egyéb készlet besz.</t>
  </si>
  <si>
    <t>Telefon</t>
  </si>
  <si>
    <t>Internet</t>
  </si>
  <si>
    <t>Gáz díj</t>
  </si>
  <si>
    <t>Áram díj</t>
  </si>
  <si>
    <t>Víz díj</t>
  </si>
  <si>
    <t>Egyéb üzemelt.  fennt.</t>
  </si>
  <si>
    <t xml:space="preserve"> ÁFA</t>
  </si>
  <si>
    <t>Reprezentáció</t>
  </si>
  <si>
    <t>Egyéb dologi</t>
  </si>
  <si>
    <t>Számlázott szellemi tev.</t>
  </si>
  <si>
    <t>Egyéb befizetés</t>
  </si>
  <si>
    <t>Különf. Adók (jutalék,kezelési ktg.)</t>
  </si>
  <si>
    <t>Város- és községgazdálkodás</t>
  </si>
  <si>
    <t>Villamos energia</t>
  </si>
  <si>
    <t>Egyéb üzemeltetés fenntartás</t>
  </si>
  <si>
    <t>ÁFA</t>
  </si>
  <si>
    <t xml:space="preserve">Egyéb különféle dologi </t>
  </si>
  <si>
    <t>Egyéb bérleti és lízing díj</t>
  </si>
  <si>
    <t>Kiadások összesen:</t>
  </si>
  <si>
    <t>Falugondnoki szolgálat</t>
  </si>
  <si>
    <t xml:space="preserve">Közalk. Alapill. </t>
  </si>
  <si>
    <t>Egyéb készlet</t>
  </si>
  <si>
    <t>Természetbeni jutt. Étkezéstér.</t>
  </si>
  <si>
    <t>Üzemanyag</t>
  </si>
  <si>
    <t>Egyéb üzemeltetés</t>
  </si>
  <si>
    <t>Karbantartás</t>
  </si>
  <si>
    <t>Díjak, egyéb befiz.</t>
  </si>
  <si>
    <t>Temető fenntart.</t>
  </si>
  <si>
    <t>Szolgáltatás</t>
  </si>
  <si>
    <t>Kiadás:</t>
  </si>
  <si>
    <t>Víz-és csat.díj</t>
  </si>
  <si>
    <t>Villamost energia</t>
  </si>
  <si>
    <t xml:space="preserve"> Közvilágítás</t>
  </si>
  <si>
    <t>Vill.energia</t>
  </si>
  <si>
    <t>Közutak, hidak üzemeltetése</t>
  </si>
  <si>
    <t>Zöldterület kezelés</t>
  </si>
  <si>
    <t xml:space="preserve"> Ápolási díj</t>
  </si>
  <si>
    <t>Ápolási díj</t>
  </si>
  <si>
    <t>Lakásfenntartási támogatás</t>
  </si>
  <si>
    <t>Lakásfenntartási tám.</t>
  </si>
  <si>
    <t>Aktív korúak ellátása</t>
  </si>
  <si>
    <t>Foglalkoztatást hely.</t>
  </si>
  <si>
    <t>Rendszeres pénzbelis</t>
  </si>
  <si>
    <t>Önkormányzati segélyek</t>
  </si>
  <si>
    <t>Bursa támog.</t>
  </si>
  <si>
    <t>Múzeumi kiállítási tevékenység</t>
  </si>
  <si>
    <t>Belépő</t>
  </si>
  <si>
    <t>Részmunkaidőben fogl.</t>
  </si>
  <si>
    <t>TB 27 %</t>
  </si>
  <si>
    <t>Víz és csatorna díjak</t>
  </si>
  <si>
    <t xml:space="preserve">Összesen: </t>
  </si>
  <si>
    <t>Közművelődési tevékenységek</t>
  </si>
  <si>
    <t xml:space="preserve"> költség térítés</t>
  </si>
  <si>
    <t>Gáz energia</t>
  </si>
  <si>
    <t>Repi (falunap,idősek n.,mindenki k.)</t>
  </si>
  <si>
    <t>Egyéb szálláshely szolgáltatás</t>
  </si>
  <si>
    <t>Szálláshely szolgáltatás</t>
  </si>
  <si>
    <t>Lakóingatlan bérbeadása, üzemeltetése</t>
  </si>
  <si>
    <t>Lakbér bevétel</t>
  </si>
  <si>
    <t>Nem lakóingatlan bérbeadása, üzemeltetése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</si>
</sst>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0\ _F_t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7">
    <xf numFmtId="0" fontId="0" fillId="0" borderId="0" xfId="0"/>
    <xf numFmtId="164" fontId="0" fillId="0" borderId="0" xfId="0" applyNumberFormat="1"/>
    <xf numFmtId="164" fontId="4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4" fillId="2" borderId="1" xfId="1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/>
    <xf numFmtId="164" fontId="5" fillId="0" borderId="1" xfId="0" applyNumberFormat="1" applyFont="1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vertical="top" wrapText="1"/>
    </xf>
    <xf numFmtId="164" fontId="2" fillId="0" borderId="1" xfId="0" applyNumberFormat="1" applyFont="1" applyBorder="1" applyAlignment="1">
      <alignment wrapText="1"/>
    </xf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" fontId="0" fillId="0" borderId="6" xfId="0" applyNumberFormat="1" applyBorder="1"/>
    <xf numFmtId="1" fontId="0" fillId="0" borderId="9" xfId="0" applyNumberFormat="1" applyBorder="1"/>
    <xf numFmtId="1" fontId="2" fillId="0" borderId="10" xfId="0" applyNumberFormat="1" applyFont="1" applyBorder="1"/>
    <xf numFmtId="1" fontId="0" fillId="0" borderId="13" xfId="0" applyNumberFormat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2" xfId="0" applyBorder="1"/>
    <xf numFmtId="0" fontId="2" fillId="0" borderId="10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10" xfId="0" applyFont="1" applyFill="1" applyBorder="1"/>
    <xf numFmtId="0" fontId="2" fillId="0" borderId="0" xfId="0" applyFont="1" applyAlignment="1">
      <alignment horizontal="center" wrapText="1"/>
    </xf>
    <xf numFmtId="0" fontId="0" fillId="0" borderId="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0" xfId="0" applyBorder="1"/>
    <xf numFmtId="0" fontId="2" fillId="0" borderId="10" xfId="0" applyFont="1" applyBorder="1" applyAlignment="1"/>
    <xf numFmtId="0" fontId="0" fillId="0" borderId="10" xfId="0" applyBorder="1" applyAlignment="1"/>
    <xf numFmtId="0" fontId="0" fillId="0" borderId="10" xfId="0" applyBorder="1" applyAlignment="1">
      <alignment wrapText="1"/>
    </xf>
    <xf numFmtId="0" fontId="0" fillId="0" borderId="12" xfId="0" applyBorder="1" applyAlignment="1">
      <alignment horizontal="center"/>
    </xf>
    <xf numFmtId="164" fontId="6" fillId="0" borderId="1" xfId="0" applyNumberFormat="1" applyFont="1" applyBorder="1"/>
    <xf numFmtId="165" fontId="0" fillId="0" borderId="1" xfId="0" applyNumberFormat="1" applyBorder="1" applyAlignment="1">
      <alignment wrapText="1"/>
    </xf>
    <xf numFmtId="164" fontId="2" fillId="0" borderId="10" xfId="0" applyNumberFormat="1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9" xfId="0" applyFill="1" applyBorder="1"/>
    <xf numFmtId="0" fontId="0" fillId="0" borderId="3" xfId="0" applyFill="1" applyBorder="1"/>
    <xf numFmtId="0" fontId="0" fillId="0" borderId="12" xfId="0" applyFill="1" applyBorder="1"/>
    <xf numFmtId="0" fontId="0" fillId="0" borderId="20" xfId="0" applyFill="1" applyBorder="1"/>
    <xf numFmtId="0" fontId="0" fillId="0" borderId="18" xfId="0" applyFill="1" applyBorder="1"/>
    <xf numFmtId="0" fontId="0" fillId="0" borderId="17" xfId="0" applyFill="1" applyBorder="1"/>
    <xf numFmtId="0" fontId="0" fillId="0" borderId="0" xfId="0" applyBorder="1"/>
    <xf numFmtId="0" fontId="0" fillId="0" borderId="0" xfId="0" applyFill="1" applyBorder="1"/>
    <xf numFmtId="0" fontId="0" fillId="0" borderId="5" xfId="0" applyBorder="1"/>
    <xf numFmtId="0" fontId="0" fillId="0" borderId="1" xfId="0" applyFill="1" applyBorder="1"/>
    <xf numFmtId="0" fontId="0" fillId="0" borderId="2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4" fontId="2" fillId="0" borderId="0" xfId="0" applyNumberFormat="1" applyFont="1" applyAlignment="1">
      <alignment horizontal="center" wrapText="1"/>
    </xf>
    <xf numFmtId="0" fontId="10" fillId="0" borderId="0" xfId="0" applyFont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10" fillId="0" borderId="12" xfId="0" applyFont="1" applyBorder="1"/>
    <xf numFmtId="3" fontId="10" fillId="0" borderId="1" xfId="0" applyNumberFormat="1" applyFont="1" applyBorder="1"/>
    <xf numFmtId="3" fontId="10" fillId="0" borderId="12" xfId="0" applyNumberFormat="1" applyFont="1" applyBorder="1" applyAlignment="1">
      <alignment horizontal="right"/>
    </xf>
    <xf numFmtId="0" fontId="10" fillId="0" borderId="1" xfId="0" applyFont="1" applyBorder="1"/>
    <xf numFmtId="3" fontId="9" fillId="0" borderId="24" xfId="0" applyNumberFormat="1" applyFont="1" applyBorder="1"/>
    <xf numFmtId="3" fontId="9" fillId="0" borderId="10" xfId="0" applyNumberFormat="1" applyFont="1" applyBorder="1"/>
    <xf numFmtId="3" fontId="11" fillId="0" borderId="10" xfId="0" applyNumberFormat="1" applyFont="1" applyBorder="1"/>
    <xf numFmtId="0" fontId="11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3" xfId="0" applyFont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/>
    <xf numFmtId="0" fontId="0" fillId="0" borderId="8" xfId="0" applyFill="1" applyBorder="1"/>
    <xf numFmtId="0" fontId="11" fillId="0" borderId="10" xfId="0" applyFont="1" applyBorder="1" applyAlignment="1">
      <alignment horizontal="right"/>
    </xf>
    <xf numFmtId="0" fontId="9" fillId="0" borderId="25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right"/>
    </xf>
    <xf numFmtId="0" fontId="10" fillId="0" borderId="12" xfId="0" applyFont="1" applyBorder="1" applyAlignment="1">
      <alignment horizontal="left"/>
    </xf>
    <xf numFmtId="3" fontId="14" fillId="0" borderId="12" xfId="0" applyNumberFormat="1" applyFont="1" applyBorder="1"/>
    <xf numFmtId="3" fontId="14" fillId="0" borderId="1" xfId="0" applyNumberFormat="1" applyFont="1" applyBorder="1"/>
    <xf numFmtId="3" fontId="0" fillId="0" borderId="1" xfId="0" applyNumberFormat="1" applyBorder="1"/>
    <xf numFmtId="3" fontId="13" fillId="0" borderId="1" xfId="0" applyNumberFormat="1" applyFont="1" applyBorder="1"/>
    <xf numFmtId="0" fontId="9" fillId="0" borderId="26" xfId="0" applyFont="1" applyBorder="1" applyAlignment="1">
      <alignment horizontal="left"/>
    </xf>
    <xf numFmtId="0" fontId="9" fillId="0" borderId="26" xfId="0" applyFont="1" applyBorder="1"/>
    <xf numFmtId="0" fontId="11" fillId="0" borderId="10" xfId="0" applyFont="1" applyBorder="1"/>
    <xf numFmtId="0" fontId="10" fillId="0" borderId="1" xfId="0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10" fillId="0" borderId="18" xfId="0" applyFont="1" applyBorder="1" applyAlignment="1">
      <alignment horizontal="left"/>
    </xf>
    <xf numFmtId="0" fontId="10" fillId="0" borderId="18" xfId="0" applyFont="1" applyBorder="1"/>
    <xf numFmtId="0" fontId="0" fillId="0" borderId="8" xfId="0" applyBorder="1"/>
    <xf numFmtId="0" fontId="10" fillId="0" borderId="27" xfId="0" applyFont="1" applyBorder="1" applyAlignment="1">
      <alignment horizontal="left"/>
    </xf>
    <xf numFmtId="0" fontId="10" fillId="0" borderId="27" xfId="0" applyFont="1" applyBorder="1"/>
    <xf numFmtId="0" fontId="11" fillId="0" borderId="0" xfId="0" applyFont="1" applyAlignment="1">
      <alignment horizontal="center"/>
    </xf>
    <xf numFmtId="0" fontId="9" fillId="0" borderId="0" xfId="0" applyFont="1" applyBorder="1"/>
    <xf numFmtId="0" fontId="10" fillId="0" borderId="2" xfId="0" applyFont="1" applyBorder="1" applyAlignment="1">
      <alignment horizontal="left"/>
    </xf>
    <xf numFmtId="0" fontId="10" fillId="0" borderId="4" xfId="0" applyFont="1" applyBorder="1"/>
    <xf numFmtId="0" fontId="10" fillId="0" borderId="17" xfId="0" applyFont="1" applyBorder="1" applyAlignment="1">
      <alignment horizontal="left"/>
    </xf>
    <xf numFmtId="0" fontId="10" fillId="0" borderId="28" xfId="0" applyFont="1" applyBorder="1"/>
    <xf numFmtId="0" fontId="9" fillId="0" borderId="25" xfId="0" applyFont="1" applyBorder="1" applyAlignment="1">
      <alignment horizontal="center"/>
    </xf>
    <xf numFmtId="0" fontId="9" fillId="0" borderId="29" xfId="0" applyFont="1" applyBorder="1"/>
    <xf numFmtId="0" fontId="9" fillId="0" borderId="23" xfId="0" applyFont="1" applyBorder="1"/>
    <xf numFmtId="0" fontId="9" fillId="0" borderId="24" xfId="0" applyFon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10" xfId="0" applyFont="1" applyFill="1" applyBorder="1"/>
    <xf numFmtId="1" fontId="11" fillId="0" borderId="10" xfId="0" applyNumberFormat="1" applyFont="1" applyBorder="1"/>
    <xf numFmtId="0" fontId="13" fillId="0" borderId="1" xfId="0" applyFont="1" applyBorder="1"/>
    <xf numFmtId="1" fontId="10" fillId="0" borderId="1" xfId="0" applyNumberFormat="1" applyFont="1" applyBorder="1"/>
    <xf numFmtId="0" fontId="9" fillId="0" borderId="8" xfId="0" applyFont="1" applyBorder="1"/>
    <xf numFmtId="1" fontId="10" fillId="0" borderId="8" xfId="0" applyNumberFormat="1" applyFont="1" applyBorder="1"/>
    <xf numFmtId="0" fontId="10" fillId="0" borderId="1" xfId="0" applyFont="1" applyFill="1" applyBorder="1"/>
    <xf numFmtId="0" fontId="9" fillId="0" borderId="1" xfId="0" applyFont="1" applyFill="1" applyBorder="1"/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2">
    <cellStyle name="40% - 5. jelölőszín" xfId="1" builtinId="47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4" workbookViewId="0">
      <selection activeCell="G12" sqref="G12"/>
    </sheetView>
  </sheetViews>
  <sheetFormatPr defaultRowHeight="15" x14ac:dyDescent="0.25"/>
  <cols>
    <col min="1" max="1" width="54" customWidth="1"/>
  </cols>
  <sheetData>
    <row r="1" spans="1:5" x14ac:dyDescent="0.25">
      <c r="A1" s="12" t="s">
        <v>245</v>
      </c>
      <c r="B1" s="12"/>
      <c r="C1" s="12"/>
    </row>
    <row r="2" spans="1:5" ht="33.6" customHeight="1" x14ac:dyDescent="0.25">
      <c r="A2" s="136" t="s">
        <v>186</v>
      </c>
      <c r="B2" s="137"/>
      <c r="C2" s="137"/>
      <c r="D2" s="137"/>
      <c r="E2" s="137"/>
    </row>
    <row r="3" spans="1:5" x14ac:dyDescent="0.25">
      <c r="A3" s="138"/>
      <c r="B3" s="138"/>
      <c r="C3" s="138"/>
      <c r="D3" s="138"/>
      <c r="E3" s="138"/>
    </row>
    <row r="4" spans="1:5" x14ac:dyDescent="0.25">
      <c r="A4" s="62"/>
      <c r="B4" s="62"/>
      <c r="C4" s="62"/>
      <c r="D4" s="62"/>
      <c r="E4" s="62"/>
    </row>
    <row r="5" spans="1:5" x14ac:dyDescent="0.25">
      <c r="A5" s="139" t="s">
        <v>187</v>
      </c>
      <c r="B5" s="139"/>
      <c r="C5" s="139"/>
      <c r="D5" s="139"/>
      <c r="E5" s="139"/>
    </row>
    <row r="6" spans="1:5" x14ac:dyDescent="0.25">
      <c r="A6" s="140" t="s">
        <v>188</v>
      </c>
      <c r="B6" s="141" t="s">
        <v>189</v>
      </c>
      <c r="C6" s="141"/>
      <c r="D6" s="141"/>
      <c r="E6" s="141"/>
    </row>
    <row r="7" spans="1:5" ht="45" x14ac:dyDescent="0.25">
      <c r="A7" s="140"/>
      <c r="B7" s="51" t="s">
        <v>85</v>
      </c>
      <c r="C7" s="63" t="s">
        <v>190</v>
      </c>
      <c r="D7" s="63" t="s">
        <v>191</v>
      </c>
      <c r="E7" s="63" t="s">
        <v>192</v>
      </c>
    </row>
    <row r="8" spans="1:5" ht="18" customHeight="1" x14ac:dyDescent="0.25">
      <c r="A8" s="64" t="s">
        <v>193</v>
      </c>
      <c r="B8" s="65">
        <f>SUM(B14,B9:B10)</f>
        <v>22981</v>
      </c>
      <c r="C8" s="65">
        <f>SUM(C14,C9:C10)</f>
        <v>22981</v>
      </c>
      <c r="D8" s="65"/>
      <c r="E8" s="65"/>
    </row>
    <row r="9" spans="1:5" ht="18" customHeight="1" x14ac:dyDescent="0.25">
      <c r="A9" s="66" t="s">
        <v>194</v>
      </c>
      <c r="B9" s="65">
        <v>1476</v>
      </c>
      <c r="C9" s="65">
        <v>1476</v>
      </c>
      <c r="D9" s="65"/>
      <c r="E9" s="65"/>
    </row>
    <row r="10" spans="1:5" ht="18" customHeight="1" x14ac:dyDescent="0.25">
      <c r="A10" s="66" t="s">
        <v>195</v>
      </c>
      <c r="B10" s="65">
        <f>SUM(B11:B13)</f>
        <v>8199</v>
      </c>
      <c r="C10" s="65">
        <f>SUM(C11:C13)</f>
        <v>8199</v>
      </c>
      <c r="D10" s="65"/>
      <c r="E10" s="65"/>
    </row>
    <row r="11" spans="1:5" ht="18" customHeight="1" x14ac:dyDescent="0.25">
      <c r="A11" s="65" t="s">
        <v>196</v>
      </c>
      <c r="B11" s="65">
        <v>6967</v>
      </c>
      <c r="C11" s="65">
        <v>6967</v>
      </c>
      <c r="D11" s="65"/>
      <c r="E11" s="65"/>
    </row>
    <row r="12" spans="1:5" ht="18" customHeight="1" x14ac:dyDescent="0.25">
      <c r="A12" s="65" t="s">
        <v>197</v>
      </c>
      <c r="B12" s="65">
        <v>1232</v>
      </c>
      <c r="C12" s="65">
        <v>1232</v>
      </c>
      <c r="D12" s="65"/>
      <c r="E12" s="65"/>
    </row>
    <row r="13" spans="1:5" ht="18" customHeight="1" x14ac:dyDescent="0.25">
      <c r="A13" s="65" t="s">
        <v>198</v>
      </c>
      <c r="B13" s="65">
        <v>0</v>
      </c>
      <c r="C13" s="65">
        <v>0</v>
      </c>
      <c r="D13" s="65"/>
      <c r="E13" s="65"/>
    </row>
    <row r="14" spans="1:5" ht="18" customHeight="1" x14ac:dyDescent="0.25">
      <c r="A14" s="66" t="s">
        <v>199</v>
      </c>
      <c r="B14" s="65">
        <v>13306</v>
      </c>
      <c r="C14" s="65">
        <v>13306</v>
      </c>
      <c r="D14" s="65"/>
      <c r="E14" s="65"/>
    </row>
    <row r="15" spans="1:5" ht="18" customHeight="1" x14ac:dyDescent="0.25">
      <c r="A15" s="65" t="s">
        <v>200</v>
      </c>
      <c r="B15" s="65">
        <v>13306</v>
      </c>
      <c r="C15" s="65">
        <v>13306</v>
      </c>
      <c r="D15" s="65"/>
      <c r="E15" s="65"/>
    </row>
    <row r="16" spans="1:5" ht="18" customHeight="1" x14ac:dyDescent="0.25">
      <c r="A16" s="65" t="s">
        <v>201</v>
      </c>
      <c r="B16" s="65">
        <v>0</v>
      </c>
      <c r="C16" s="65">
        <v>0</v>
      </c>
      <c r="D16" s="65"/>
      <c r="E16" s="65"/>
    </row>
    <row r="17" spans="1:5" ht="18" customHeight="1" x14ac:dyDescent="0.25">
      <c r="A17" s="66" t="s">
        <v>202</v>
      </c>
      <c r="B17" s="65">
        <v>0</v>
      </c>
      <c r="C17" s="65">
        <v>0</v>
      </c>
      <c r="D17" s="65"/>
      <c r="E17" s="65"/>
    </row>
    <row r="18" spans="1:5" ht="30" customHeight="1" x14ac:dyDescent="0.25">
      <c r="A18" s="67" t="s">
        <v>203</v>
      </c>
      <c r="B18" s="65">
        <v>0</v>
      </c>
      <c r="C18" s="65">
        <v>0</v>
      </c>
      <c r="D18" s="65"/>
      <c r="E18" s="65"/>
    </row>
    <row r="19" spans="1:5" ht="18" customHeight="1" x14ac:dyDescent="0.25">
      <c r="A19" s="66" t="s">
        <v>204</v>
      </c>
      <c r="B19" s="65">
        <v>0</v>
      </c>
      <c r="C19" s="65">
        <v>0</v>
      </c>
      <c r="D19" s="65"/>
      <c r="E19" s="65"/>
    </row>
    <row r="20" spans="1:5" ht="18" customHeight="1" x14ac:dyDescent="0.25">
      <c r="A20" s="66" t="s">
        <v>205</v>
      </c>
      <c r="B20" s="65">
        <v>0</v>
      </c>
      <c r="C20" s="65">
        <v>0</v>
      </c>
      <c r="D20" s="65"/>
      <c r="E20" s="65"/>
    </row>
    <row r="21" spans="1:5" ht="18" customHeight="1" x14ac:dyDescent="0.25">
      <c r="A21" s="65" t="s">
        <v>206</v>
      </c>
      <c r="B21" s="65">
        <v>0</v>
      </c>
      <c r="C21" s="65">
        <v>0</v>
      </c>
      <c r="D21" s="65"/>
      <c r="E21" s="65"/>
    </row>
    <row r="22" spans="1:5" ht="18" customHeight="1" x14ac:dyDescent="0.25">
      <c r="A22" s="68" t="s">
        <v>207</v>
      </c>
      <c r="B22" s="65">
        <v>0</v>
      </c>
      <c r="C22" s="65">
        <v>0</v>
      </c>
      <c r="D22" s="65"/>
      <c r="E22" s="65"/>
    </row>
    <row r="23" spans="1:5" ht="18" customHeight="1" x14ac:dyDescent="0.25">
      <c r="A23" s="65" t="s">
        <v>208</v>
      </c>
      <c r="B23" s="65">
        <v>0</v>
      </c>
      <c r="C23" s="65"/>
      <c r="D23" s="65"/>
      <c r="E23" s="65"/>
    </row>
    <row r="24" spans="1:5" ht="18" customHeight="1" x14ac:dyDescent="0.25">
      <c r="A24" s="64" t="s">
        <v>209</v>
      </c>
      <c r="B24" s="65">
        <f>SUM(B26,B31,B32)</f>
        <v>18599</v>
      </c>
      <c r="C24" s="65">
        <f>SUM(C26,C31,C32)</f>
        <v>18599</v>
      </c>
      <c r="D24" s="65"/>
      <c r="E24" s="65"/>
    </row>
    <row r="25" spans="1:5" ht="18" customHeight="1" x14ac:dyDescent="0.25">
      <c r="A25" s="66" t="s">
        <v>210</v>
      </c>
      <c r="B25" s="65">
        <v>11800</v>
      </c>
      <c r="C25" s="65">
        <v>11800</v>
      </c>
      <c r="D25" s="65"/>
      <c r="E25" s="65"/>
    </row>
    <row r="26" spans="1:5" ht="18" customHeight="1" x14ac:dyDescent="0.25">
      <c r="A26" s="65" t="s">
        <v>211</v>
      </c>
      <c r="B26" s="65">
        <v>11800</v>
      </c>
      <c r="C26" s="65">
        <v>11800</v>
      </c>
      <c r="D26" s="65"/>
      <c r="E26" s="65"/>
    </row>
    <row r="27" spans="1:5" ht="18" customHeight="1" x14ac:dyDescent="0.25">
      <c r="A27" s="65" t="s">
        <v>212</v>
      </c>
      <c r="B27" s="65">
        <v>0</v>
      </c>
      <c r="C27" s="65">
        <v>0</v>
      </c>
      <c r="D27" s="65"/>
      <c r="E27" s="65"/>
    </row>
    <row r="28" spans="1:5" ht="18" customHeight="1" x14ac:dyDescent="0.25">
      <c r="A28" s="66" t="s">
        <v>213</v>
      </c>
      <c r="B28" s="65"/>
      <c r="C28" s="65"/>
      <c r="D28" s="65"/>
      <c r="E28" s="65"/>
    </row>
    <row r="29" spans="1:5" ht="18" customHeight="1" x14ac:dyDescent="0.25">
      <c r="A29" s="65" t="s">
        <v>214</v>
      </c>
      <c r="B29" s="65"/>
      <c r="C29" s="65"/>
      <c r="D29" s="65"/>
      <c r="E29" s="65"/>
    </row>
    <row r="30" spans="1:5" ht="18" customHeight="1" x14ac:dyDescent="0.25">
      <c r="A30" s="66" t="s">
        <v>215</v>
      </c>
      <c r="B30" s="65"/>
      <c r="C30" s="65"/>
      <c r="D30" s="65"/>
      <c r="E30" s="65"/>
    </row>
    <row r="31" spans="1:5" ht="30.6" customHeight="1" x14ac:dyDescent="0.25">
      <c r="A31" s="67" t="s">
        <v>216</v>
      </c>
      <c r="B31" s="65">
        <v>937</v>
      </c>
      <c r="C31" s="65">
        <v>937</v>
      </c>
      <c r="D31" s="65"/>
      <c r="E31" s="65"/>
    </row>
    <row r="32" spans="1:5" ht="18" customHeight="1" x14ac:dyDescent="0.25">
      <c r="A32" s="66" t="s">
        <v>217</v>
      </c>
      <c r="B32" s="65">
        <v>5862</v>
      </c>
      <c r="C32" s="65">
        <v>5862</v>
      </c>
      <c r="D32" s="65"/>
      <c r="E32" s="65"/>
    </row>
    <row r="33" spans="1:5" ht="18" customHeight="1" x14ac:dyDescent="0.25">
      <c r="A33" s="66" t="s">
        <v>218</v>
      </c>
      <c r="B33" s="65"/>
      <c r="C33" s="65"/>
      <c r="D33" s="65"/>
      <c r="E33" s="65"/>
    </row>
    <row r="34" spans="1:5" ht="18" customHeight="1" x14ac:dyDescent="0.25">
      <c r="A34" s="65" t="s">
        <v>219</v>
      </c>
      <c r="B34" s="65"/>
      <c r="C34" s="65"/>
      <c r="D34" s="65"/>
      <c r="E34" s="65"/>
    </row>
    <row r="35" spans="1:5" ht="18" customHeight="1" x14ac:dyDescent="0.25">
      <c r="A35" s="65" t="s">
        <v>220</v>
      </c>
      <c r="B35" s="66">
        <f>SUM(B24,B8)</f>
        <v>41580</v>
      </c>
      <c r="C35" s="66">
        <f>SUM(C24,C8)</f>
        <v>41580</v>
      </c>
      <c r="D35" s="65"/>
      <c r="E35" s="65"/>
    </row>
    <row r="36" spans="1:5" x14ac:dyDescent="0.25">
      <c r="A36" s="69"/>
      <c r="B36" s="69"/>
      <c r="C36" s="69"/>
      <c r="D36" s="69"/>
      <c r="E36" s="69"/>
    </row>
    <row r="37" spans="1:5" x14ac:dyDescent="0.25">
      <c r="A37" s="69"/>
      <c r="B37" s="69"/>
      <c r="C37" s="69"/>
      <c r="D37" s="69"/>
      <c r="E37" s="69"/>
    </row>
    <row r="38" spans="1:5" x14ac:dyDescent="0.25">
      <c r="A38" s="69"/>
      <c r="B38" s="69"/>
      <c r="C38" s="69"/>
      <c r="D38" s="69"/>
      <c r="E38" s="69"/>
    </row>
    <row r="39" spans="1:5" x14ac:dyDescent="0.25">
      <c r="A39" s="142" t="s">
        <v>221</v>
      </c>
      <c r="B39" s="142"/>
      <c r="C39" s="142"/>
      <c r="D39" s="142"/>
      <c r="E39" s="142"/>
    </row>
    <row r="40" spans="1:5" x14ac:dyDescent="0.25">
      <c r="A40" s="69"/>
      <c r="B40" s="69"/>
      <c r="C40" s="69"/>
      <c r="D40" s="69"/>
      <c r="E40" s="69"/>
    </row>
    <row r="41" spans="1:5" x14ac:dyDescent="0.25">
      <c r="A41" s="134" t="s">
        <v>222</v>
      </c>
      <c r="B41" s="135" t="s">
        <v>189</v>
      </c>
      <c r="C41" s="135"/>
      <c r="D41" s="135"/>
      <c r="E41" s="135"/>
    </row>
    <row r="42" spans="1:5" ht="38.25" x14ac:dyDescent="0.25">
      <c r="A42" s="134"/>
      <c r="B42" s="70" t="s">
        <v>85</v>
      </c>
      <c r="C42" s="71" t="s">
        <v>223</v>
      </c>
      <c r="D42" s="71" t="s">
        <v>191</v>
      </c>
      <c r="E42" s="71" t="s">
        <v>192</v>
      </c>
    </row>
    <row r="43" spans="1:5" x14ac:dyDescent="0.25">
      <c r="A43" s="64" t="s">
        <v>193</v>
      </c>
      <c r="B43" s="65">
        <f>SUM(B44:B48,B51,B54)</f>
        <v>26104</v>
      </c>
      <c r="C43" s="65">
        <f>SUM(C44:C48,C51,C54)</f>
        <v>26104</v>
      </c>
      <c r="D43" s="65"/>
      <c r="E43" s="65"/>
    </row>
    <row r="44" spans="1:5" x14ac:dyDescent="0.25">
      <c r="A44" s="66" t="s">
        <v>224</v>
      </c>
      <c r="B44" s="65">
        <v>4410</v>
      </c>
      <c r="C44" s="65">
        <v>4410</v>
      </c>
      <c r="D44" s="65"/>
      <c r="E44" s="65"/>
    </row>
    <row r="45" spans="1:5" x14ac:dyDescent="0.25">
      <c r="A45" s="66" t="s">
        <v>225</v>
      </c>
      <c r="B45" s="65">
        <v>1127</v>
      </c>
      <c r="C45" s="65">
        <v>1127</v>
      </c>
      <c r="D45" s="65"/>
      <c r="E45" s="65"/>
    </row>
    <row r="46" spans="1:5" x14ac:dyDescent="0.25">
      <c r="A46" s="66" t="s">
        <v>226</v>
      </c>
      <c r="B46" s="65">
        <v>16621</v>
      </c>
      <c r="C46" s="65">
        <v>16621</v>
      </c>
      <c r="D46" s="65"/>
      <c r="E46" s="65"/>
    </row>
    <row r="47" spans="1:5" x14ac:dyDescent="0.25">
      <c r="A47" s="66" t="s">
        <v>227</v>
      </c>
      <c r="B47" s="65">
        <v>935</v>
      </c>
      <c r="C47" s="65">
        <v>935</v>
      </c>
      <c r="D47" s="65"/>
      <c r="E47" s="65"/>
    </row>
    <row r="48" spans="1:5" x14ac:dyDescent="0.25">
      <c r="A48" s="66" t="s">
        <v>228</v>
      </c>
      <c r="B48" s="65">
        <f>SUM(B49:B50)</f>
        <v>1270</v>
      </c>
      <c r="C48" s="65">
        <f>SUM(C49:C50)</f>
        <v>1270</v>
      </c>
      <c r="D48" s="65"/>
      <c r="E48" s="65"/>
    </row>
    <row r="49" spans="1:5" x14ac:dyDescent="0.25">
      <c r="A49" s="65" t="s">
        <v>229</v>
      </c>
      <c r="B49" s="65">
        <v>850</v>
      </c>
      <c r="C49" s="65">
        <v>850</v>
      </c>
      <c r="D49" s="65"/>
      <c r="E49" s="65"/>
    </row>
    <row r="50" spans="1:5" x14ac:dyDescent="0.25">
      <c r="A50" s="65" t="s">
        <v>230</v>
      </c>
      <c r="B50" s="65">
        <v>420</v>
      </c>
      <c r="C50" s="65">
        <v>420</v>
      </c>
      <c r="D50" s="65"/>
      <c r="E50" s="65"/>
    </row>
    <row r="51" spans="1:5" x14ac:dyDescent="0.25">
      <c r="A51" s="66" t="s">
        <v>231</v>
      </c>
      <c r="B51" s="65">
        <v>1741</v>
      </c>
      <c r="C51" s="65">
        <v>1741</v>
      </c>
      <c r="D51" s="65"/>
      <c r="E51" s="65"/>
    </row>
    <row r="52" spans="1:5" x14ac:dyDescent="0.25">
      <c r="A52" s="65" t="s">
        <v>232</v>
      </c>
      <c r="B52" s="65">
        <v>1741</v>
      </c>
      <c r="C52" s="65">
        <v>1741</v>
      </c>
      <c r="D52" s="65"/>
      <c r="E52" s="65"/>
    </row>
    <row r="53" spans="1:5" x14ac:dyDescent="0.25">
      <c r="A53" s="65" t="s">
        <v>233</v>
      </c>
      <c r="B53" s="65">
        <v>0</v>
      </c>
      <c r="C53" s="65">
        <v>0</v>
      </c>
      <c r="D53" s="65"/>
      <c r="E53" s="65"/>
    </row>
    <row r="54" spans="1:5" x14ac:dyDescent="0.25">
      <c r="A54" s="66" t="s">
        <v>234</v>
      </c>
      <c r="B54" s="65">
        <v>0</v>
      </c>
      <c r="C54" s="65">
        <v>0</v>
      </c>
      <c r="D54" s="65"/>
      <c r="E54" s="65"/>
    </row>
    <row r="55" spans="1:5" x14ac:dyDescent="0.25">
      <c r="A55" s="65" t="s">
        <v>235</v>
      </c>
      <c r="B55" s="65">
        <v>0</v>
      </c>
      <c r="C55" s="65">
        <v>0</v>
      </c>
      <c r="D55" s="65"/>
      <c r="E55" s="65"/>
    </row>
    <row r="56" spans="1:5" x14ac:dyDescent="0.25">
      <c r="A56" s="65"/>
      <c r="B56" s="65"/>
      <c r="C56" s="65"/>
      <c r="D56" s="65"/>
      <c r="E56" s="65"/>
    </row>
    <row r="57" spans="1:5" x14ac:dyDescent="0.25">
      <c r="A57" s="64" t="s">
        <v>209</v>
      </c>
      <c r="B57" s="65">
        <f>SUM(B59:B60)</f>
        <v>15476</v>
      </c>
      <c r="C57" s="65">
        <f>SUM(C59:C60)</f>
        <v>15476</v>
      </c>
      <c r="D57" s="65"/>
      <c r="E57" s="65"/>
    </row>
    <row r="58" spans="1:5" x14ac:dyDescent="0.25">
      <c r="A58" s="66" t="s">
        <v>236</v>
      </c>
      <c r="B58" s="65">
        <v>0</v>
      </c>
      <c r="C58" s="65">
        <v>0</v>
      </c>
      <c r="D58" s="65"/>
      <c r="E58" s="65"/>
    </row>
    <row r="59" spans="1:5" x14ac:dyDescent="0.25">
      <c r="A59" s="66" t="s">
        <v>237</v>
      </c>
      <c r="B59" s="65">
        <v>14539</v>
      </c>
      <c r="C59" s="65">
        <v>14539</v>
      </c>
      <c r="D59" s="65"/>
      <c r="E59" s="65"/>
    </row>
    <row r="60" spans="1:5" x14ac:dyDescent="0.25">
      <c r="A60" s="66" t="s">
        <v>238</v>
      </c>
      <c r="B60" s="65">
        <v>937</v>
      </c>
      <c r="C60" s="65">
        <v>937</v>
      </c>
      <c r="D60" s="65"/>
      <c r="E60" s="65"/>
    </row>
    <row r="61" spans="1:5" x14ac:dyDescent="0.25">
      <c r="A61" s="66" t="s">
        <v>239</v>
      </c>
      <c r="B61" s="65">
        <v>0</v>
      </c>
      <c r="C61" s="65">
        <v>0</v>
      </c>
      <c r="D61" s="65"/>
      <c r="E61" s="65"/>
    </row>
    <row r="62" spans="1:5" x14ac:dyDescent="0.25">
      <c r="A62" s="65" t="s">
        <v>240</v>
      </c>
      <c r="B62" s="65">
        <v>0</v>
      </c>
      <c r="C62" s="65">
        <v>0</v>
      </c>
      <c r="D62" s="65"/>
      <c r="E62" s="65"/>
    </row>
    <row r="63" spans="1:5" x14ac:dyDescent="0.25">
      <c r="A63" s="66" t="s">
        <v>241</v>
      </c>
      <c r="B63" s="65"/>
      <c r="C63" s="65"/>
      <c r="D63" s="65"/>
      <c r="E63" s="65"/>
    </row>
    <row r="64" spans="1:5" x14ac:dyDescent="0.25">
      <c r="A64" s="65" t="s">
        <v>242</v>
      </c>
      <c r="B64" s="65"/>
      <c r="C64" s="65"/>
      <c r="D64" s="65"/>
      <c r="E64" s="65"/>
    </row>
    <row r="65" spans="1:5" ht="31.15" customHeight="1" x14ac:dyDescent="0.25">
      <c r="A65" s="72" t="s">
        <v>243</v>
      </c>
      <c r="B65" s="65"/>
      <c r="C65" s="65"/>
      <c r="D65" s="65"/>
      <c r="E65" s="65"/>
    </row>
    <row r="66" spans="1:5" x14ac:dyDescent="0.25">
      <c r="A66" s="65" t="s">
        <v>244</v>
      </c>
      <c r="B66" s="66">
        <f>SUM(B43,B57)</f>
        <v>41580</v>
      </c>
      <c r="C66" s="66">
        <f>SUM(C43,C57)</f>
        <v>41580</v>
      </c>
      <c r="D66" s="65"/>
      <c r="E66" s="65"/>
    </row>
  </sheetData>
  <mergeCells count="7">
    <mergeCell ref="A41:A42"/>
    <mergeCell ref="B41:E41"/>
    <mergeCell ref="A2:E3"/>
    <mergeCell ref="A5:E5"/>
    <mergeCell ref="A6:A7"/>
    <mergeCell ref="B6:E6"/>
    <mergeCell ref="A39:E3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21" sqref="A21"/>
    </sheetView>
  </sheetViews>
  <sheetFormatPr defaultRowHeight="15" x14ac:dyDescent="0.25"/>
  <cols>
    <col min="1" max="1" width="45.7109375" customWidth="1"/>
    <col min="2" max="2" width="18.7109375" customWidth="1"/>
  </cols>
  <sheetData>
    <row r="1" spans="1:2" x14ac:dyDescent="0.25">
      <c r="A1" s="12" t="s">
        <v>253</v>
      </c>
      <c r="B1" s="12"/>
    </row>
    <row r="3" spans="1:2" x14ac:dyDescent="0.25">
      <c r="A3" s="136" t="s">
        <v>178</v>
      </c>
      <c r="B3" s="136"/>
    </row>
    <row r="4" spans="1:2" x14ac:dyDescent="0.25">
      <c r="A4" s="136"/>
      <c r="B4" s="136"/>
    </row>
    <row r="5" spans="1:2" x14ac:dyDescent="0.25">
      <c r="A5" s="136"/>
      <c r="B5" s="136"/>
    </row>
    <row r="6" spans="1:2" x14ac:dyDescent="0.25">
      <c r="A6" s="24"/>
      <c r="B6" s="35" t="s">
        <v>177</v>
      </c>
    </row>
    <row r="7" spans="1:2" ht="26.45" customHeight="1" x14ac:dyDescent="0.25">
      <c r="A7" s="26" t="s">
        <v>61</v>
      </c>
      <c r="B7" s="25" t="s">
        <v>34</v>
      </c>
    </row>
    <row r="8" spans="1:2" ht="16.899999999999999" customHeight="1" x14ac:dyDescent="0.25">
      <c r="A8" s="21" t="s">
        <v>174</v>
      </c>
      <c r="B8" s="22"/>
    </row>
    <row r="9" spans="1:2" x14ac:dyDescent="0.25">
      <c r="A9" s="22" t="s">
        <v>175</v>
      </c>
      <c r="B9" s="4">
        <v>1800</v>
      </c>
    </row>
    <row r="10" spans="1:2" ht="15.75" thickBot="1" x14ac:dyDescent="0.3">
      <c r="A10" s="22" t="s">
        <v>176</v>
      </c>
      <c r="B10" s="4">
        <v>10000</v>
      </c>
    </row>
    <row r="11" spans="1:2" ht="15.75" thickBot="1" x14ac:dyDescent="0.3">
      <c r="A11" s="34" t="s">
        <v>85</v>
      </c>
      <c r="B11" s="49">
        <f>SUM(B9:B10)</f>
        <v>11800</v>
      </c>
    </row>
  </sheetData>
  <mergeCells count="1">
    <mergeCell ref="A3:B5"/>
  </mergeCells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16" sqref="A16"/>
    </sheetView>
  </sheetViews>
  <sheetFormatPr defaultRowHeight="15" x14ac:dyDescent="0.25"/>
  <cols>
    <col min="1" max="1" width="40.7109375" customWidth="1"/>
    <col min="2" max="2" width="18.42578125" customWidth="1"/>
  </cols>
  <sheetData>
    <row r="1" spans="1:3" x14ac:dyDescent="0.25">
      <c r="A1" s="12" t="s">
        <v>254</v>
      </c>
      <c r="B1" s="12"/>
      <c r="C1" s="12"/>
    </row>
    <row r="3" spans="1:3" x14ac:dyDescent="0.25">
      <c r="A3" s="136" t="s">
        <v>179</v>
      </c>
      <c r="B3" s="136"/>
      <c r="C3" s="13"/>
    </row>
    <row r="4" spans="1:3" x14ac:dyDescent="0.25">
      <c r="A4" s="136"/>
      <c r="B4" s="136"/>
      <c r="C4" s="13"/>
    </row>
    <row r="5" spans="1:3" x14ac:dyDescent="0.25">
      <c r="A5" s="136"/>
      <c r="B5" s="136"/>
      <c r="C5" s="13"/>
    </row>
    <row r="7" spans="1:3" x14ac:dyDescent="0.25">
      <c r="A7" s="21" t="s">
        <v>15</v>
      </c>
      <c r="B7" s="21" t="s">
        <v>34</v>
      </c>
    </row>
    <row r="8" spans="1:3" x14ac:dyDescent="0.25">
      <c r="A8" s="22" t="s">
        <v>62</v>
      </c>
      <c r="B8" s="22">
        <v>1741</v>
      </c>
    </row>
    <row r="9" spans="1:3" x14ac:dyDescent="0.25">
      <c r="A9" s="22" t="s">
        <v>63</v>
      </c>
      <c r="B9" s="22">
        <v>0</v>
      </c>
    </row>
    <row r="10" spans="1:3" x14ac:dyDescent="0.25">
      <c r="A10" s="22" t="s">
        <v>64</v>
      </c>
      <c r="B10" s="22">
        <v>0</v>
      </c>
    </row>
    <row r="11" spans="1:3" x14ac:dyDescent="0.25">
      <c r="A11" s="21" t="s">
        <v>35</v>
      </c>
      <c r="B11" s="22">
        <f>SUM(B8:B10)</f>
        <v>1741</v>
      </c>
    </row>
  </sheetData>
  <mergeCells count="1">
    <mergeCell ref="A3:B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workbookViewId="0">
      <selection activeCell="A2" sqref="A2"/>
    </sheetView>
  </sheetViews>
  <sheetFormatPr defaultRowHeight="15" x14ac:dyDescent="0.25"/>
  <cols>
    <col min="1" max="1" width="28.7109375" customWidth="1"/>
    <col min="2" max="2" width="7.85546875" customWidth="1"/>
    <col min="7" max="7" width="8.28515625" customWidth="1"/>
    <col min="9" max="9" width="10.5703125" customWidth="1"/>
    <col min="10" max="10" width="10.7109375" customWidth="1"/>
    <col min="12" max="12" width="9.42578125" customWidth="1"/>
    <col min="13" max="13" width="10.42578125" customWidth="1"/>
  </cols>
  <sheetData>
    <row r="2" spans="1:14" x14ac:dyDescent="0.25">
      <c r="A2" s="12" t="s">
        <v>255</v>
      </c>
      <c r="B2" s="12"/>
      <c r="C2" s="12"/>
    </row>
    <row r="4" spans="1:14" ht="14.45" customHeight="1" x14ac:dyDescent="0.25">
      <c r="A4" s="136" t="s">
        <v>181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x14ac:dyDescent="0.2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8" spans="1:14" x14ac:dyDescent="0.25">
      <c r="A8" s="21" t="s">
        <v>15</v>
      </c>
      <c r="B8" s="21" t="s">
        <v>73</v>
      </c>
      <c r="C8" s="21" t="s">
        <v>74</v>
      </c>
      <c r="D8" s="21" t="s">
        <v>75</v>
      </c>
      <c r="E8" s="21" t="s">
        <v>76</v>
      </c>
      <c r="F8" s="21" t="s">
        <v>77</v>
      </c>
      <c r="G8" s="21" t="s">
        <v>78</v>
      </c>
      <c r="H8" s="21" t="s">
        <v>79</v>
      </c>
      <c r="I8" s="21" t="s">
        <v>80</v>
      </c>
      <c r="J8" s="21" t="s">
        <v>81</v>
      </c>
      <c r="K8" s="21" t="s">
        <v>82</v>
      </c>
      <c r="L8" s="21" t="s">
        <v>83</v>
      </c>
      <c r="M8" s="21" t="s">
        <v>84</v>
      </c>
      <c r="N8" s="21" t="s">
        <v>85</v>
      </c>
    </row>
    <row r="9" spans="1:14" x14ac:dyDescent="0.25">
      <c r="A9" s="22" t="s">
        <v>86</v>
      </c>
      <c r="B9" s="22">
        <v>367</v>
      </c>
      <c r="C9" s="22">
        <v>367</v>
      </c>
      <c r="D9" s="22">
        <v>367</v>
      </c>
      <c r="E9" s="22">
        <v>367</v>
      </c>
      <c r="F9" s="22">
        <v>367</v>
      </c>
      <c r="G9" s="22">
        <v>367</v>
      </c>
      <c r="H9" s="22">
        <v>367</v>
      </c>
      <c r="I9" s="22">
        <v>367</v>
      </c>
      <c r="J9" s="22">
        <v>367</v>
      </c>
      <c r="K9" s="22">
        <v>367</v>
      </c>
      <c r="L9" s="22">
        <v>370</v>
      </c>
      <c r="M9" s="22">
        <v>370</v>
      </c>
      <c r="N9" s="22">
        <f>SUM(B9:M9)</f>
        <v>4410</v>
      </c>
    </row>
    <row r="10" spans="1:14" x14ac:dyDescent="0.25">
      <c r="A10" s="22" t="s">
        <v>87</v>
      </c>
      <c r="B10" s="22">
        <v>94</v>
      </c>
      <c r="C10" s="22">
        <v>94</v>
      </c>
      <c r="D10" s="22">
        <v>94</v>
      </c>
      <c r="E10" s="22">
        <v>94</v>
      </c>
      <c r="F10" s="22">
        <v>94</v>
      </c>
      <c r="G10" s="22">
        <v>94</v>
      </c>
      <c r="H10" s="22">
        <v>94</v>
      </c>
      <c r="I10" s="22">
        <v>94</v>
      </c>
      <c r="J10" s="22">
        <v>94</v>
      </c>
      <c r="K10" s="22">
        <v>94</v>
      </c>
      <c r="L10" s="22">
        <v>94</v>
      </c>
      <c r="M10" s="22">
        <v>93</v>
      </c>
      <c r="N10" s="22">
        <f t="shared" ref="N10:N18" si="0">SUM(B10:M10)</f>
        <v>1127</v>
      </c>
    </row>
    <row r="11" spans="1:14" x14ac:dyDescent="0.25">
      <c r="A11" s="22" t="s">
        <v>88</v>
      </c>
      <c r="B11" s="22">
        <v>1385</v>
      </c>
      <c r="C11" s="22">
        <v>1385</v>
      </c>
      <c r="D11" s="22">
        <v>1385</v>
      </c>
      <c r="E11" s="22">
        <v>1385</v>
      </c>
      <c r="F11" s="22">
        <v>1385</v>
      </c>
      <c r="G11" s="22">
        <v>1385</v>
      </c>
      <c r="H11" s="22">
        <v>1385</v>
      </c>
      <c r="I11" s="22">
        <v>1385</v>
      </c>
      <c r="J11" s="22">
        <v>1385</v>
      </c>
      <c r="K11" s="22">
        <v>1385</v>
      </c>
      <c r="L11" s="22">
        <v>1385</v>
      </c>
      <c r="M11" s="22">
        <v>1386</v>
      </c>
      <c r="N11" s="22">
        <f t="shared" si="0"/>
        <v>16621</v>
      </c>
    </row>
    <row r="12" spans="1:14" x14ac:dyDescent="0.25">
      <c r="A12" s="22" t="s">
        <v>89</v>
      </c>
      <c r="B12" s="22">
        <v>35</v>
      </c>
      <c r="C12" s="22">
        <v>35</v>
      </c>
      <c r="D12" s="22">
        <v>35</v>
      </c>
      <c r="E12" s="22">
        <v>35</v>
      </c>
      <c r="F12" s="22">
        <v>35</v>
      </c>
      <c r="G12" s="22">
        <v>35</v>
      </c>
      <c r="H12" s="22">
        <v>35</v>
      </c>
      <c r="I12" s="22">
        <v>35</v>
      </c>
      <c r="J12" s="22">
        <v>35</v>
      </c>
      <c r="K12" s="22">
        <v>35</v>
      </c>
      <c r="L12" s="22">
        <v>35</v>
      </c>
      <c r="M12" s="22">
        <v>35</v>
      </c>
      <c r="N12" s="22">
        <f t="shared" si="0"/>
        <v>420</v>
      </c>
    </row>
    <row r="13" spans="1:14" x14ac:dyDescent="0.25">
      <c r="A13" s="22" t="s">
        <v>90</v>
      </c>
      <c r="B13" s="22">
        <v>71</v>
      </c>
      <c r="C13" s="22">
        <v>71</v>
      </c>
      <c r="D13" s="22">
        <v>71</v>
      </c>
      <c r="E13" s="22">
        <v>71</v>
      </c>
      <c r="F13" s="22">
        <v>71</v>
      </c>
      <c r="G13" s="22">
        <v>71</v>
      </c>
      <c r="H13" s="22">
        <v>71</v>
      </c>
      <c r="I13" s="22">
        <v>71</v>
      </c>
      <c r="J13" s="22">
        <v>71</v>
      </c>
      <c r="K13" s="22">
        <v>71</v>
      </c>
      <c r="L13" s="22">
        <v>71</v>
      </c>
      <c r="M13" s="22">
        <v>69</v>
      </c>
      <c r="N13" s="22">
        <f t="shared" si="0"/>
        <v>850</v>
      </c>
    </row>
    <row r="14" spans="1:14" x14ac:dyDescent="0.25">
      <c r="A14" s="22" t="s">
        <v>91</v>
      </c>
      <c r="B14" s="22">
        <v>78</v>
      </c>
      <c r="C14" s="22">
        <v>78</v>
      </c>
      <c r="D14" s="22">
        <v>78</v>
      </c>
      <c r="E14" s="22">
        <v>78</v>
      </c>
      <c r="F14" s="22">
        <v>78</v>
      </c>
      <c r="G14" s="22">
        <v>78</v>
      </c>
      <c r="H14" s="22">
        <v>78</v>
      </c>
      <c r="I14" s="22">
        <v>78</v>
      </c>
      <c r="J14" s="22">
        <v>78</v>
      </c>
      <c r="K14" s="22">
        <v>78</v>
      </c>
      <c r="L14" s="22">
        <v>78</v>
      </c>
      <c r="M14" s="22">
        <v>77</v>
      </c>
      <c r="N14" s="22">
        <f t="shared" si="0"/>
        <v>935</v>
      </c>
    </row>
    <row r="15" spans="1:14" x14ac:dyDescent="0.25">
      <c r="A15" s="22" t="s">
        <v>92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f t="shared" si="0"/>
        <v>0</v>
      </c>
    </row>
    <row r="16" spans="1:14" x14ac:dyDescent="0.25">
      <c r="A16" s="22" t="s">
        <v>93</v>
      </c>
      <c r="B16" s="22">
        <v>1212</v>
      </c>
      <c r="C16" s="22">
        <v>2149</v>
      </c>
      <c r="D16" s="22">
        <v>1212</v>
      </c>
      <c r="E16" s="22">
        <v>1212</v>
      </c>
      <c r="F16" s="22">
        <v>1212</v>
      </c>
      <c r="G16" s="22">
        <v>1212</v>
      </c>
      <c r="H16" s="22">
        <v>1212</v>
      </c>
      <c r="I16" s="22">
        <v>1212</v>
      </c>
      <c r="J16" s="22">
        <v>1212</v>
      </c>
      <c r="K16" s="22">
        <v>1212</v>
      </c>
      <c r="L16" s="22">
        <v>1209</v>
      </c>
      <c r="M16" s="22">
        <v>1210</v>
      </c>
      <c r="N16" s="22">
        <f t="shared" si="0"/>
        <v>15476</v>
      </c>
    </row>
    <row r="17" spans="1:14" x14ac:dyDescent="0.25">
      <c r="A17" s="22" t="s">
        <v>94</v>
      </c>
      <c r="B17" s="22">
        <v>145</v>
      </c>
      <c r="C17" s="22">
        <v>145</v>
      </c>
      <c r="D17" s="22">
        <v>145</v>
      </c>
      <c r="E17" s="22">
        <v>145</v>
      </c>
      <c r="F17" s="22">
        <v>145</v>
      </c>
      <c r="G17" s="22">
        <v>145</v>
      </c>
      <c r="H17" s="22">
        <v>145</v>
      </c>
      <c r="I17" s="22">
        <v>145</v>
      </c>
      <c r="J17" s="22">
        <v>145</v>
      </c>
      <c r="K17" s="22">
        <v>145</v>
      </c>
      <c r="L17" s="22">
        <v>145</v>
      </c>
      <c r="M17" s="22">
        <v>146</v>
      </c>
      <c r="N17" s="22">
        <f t="shared" si="0"/>
        <v>1741</v>
      </c>
    </row>
    <row r="18" spans="1:14" ht="15.75" thickBot="1" x14ac:dyDescent="0.3">
      <c r="A18" s="22" t="s">
        <v>103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f t="shared" si="0"/>
        <v>0</v>
      </c>
    </row>
    <row r="19" spans="1:14" ht="15.75" thickBot="1" x14ac:dyDescent="0.3">
      <c r="A19" s="29" t="s">
        <v>95</v>
      </c>
      <c r="B19" s="29">
        <f>SUM(B9:B18)</f>
        <v>3387</v>
      </c>
      <c r="C19" s="29">
        <f t="shared" ref="C19:N19" si="1">SUM(C9:C18)</f>
        <v>4324</v>
      </c>
      <c r="D19" s="29">
        <f t="shared" si="1"/>
        <v>3387</v>
      </c>
      <c r="E19" s="29">
        <f t="shared" si="1"/>
        <v>3387</v>
      </c>
      <c r="F19" s="29">
        <f t="shared" si="1"/>
        <v>3387</v>
      </c>
      <c r="G19" s="29">
        <f t="shared" si="1"/>
        <v>3387</v>
      </c>
      <c r="H19" s="29">
        <f t="shared" si="1"/>
        <v>3387</v>
      </c>
      <c r="I19" s="29">
        <f t="shared" si="1"/>
        <v>3387</v>
      </c>
      <c r="J19" s="29">
        <f t="shared" si="1"/>
        <v>3387</v>
      </c>
      <c r="K19" s="29">
        <f t="shared" si="1"/>
        <v>3387</v>
      </c>
      <c r="L19" s="29">
        <f t="shared" si="1"/>
        <v>3387</v>
      </c>
      <c r="M19" s="29">
        <f t="shared" si="1"/>
        <v>3386</v>
      </c>
      <c r="N19" s="29">
        <f t="shared" si="1"/>
        <v>41580</v>
      </c>
    </row>
    <row r="20" spans="1:14" x14ac:dyDescent="0.25">
      <c r="A20" s="28" t="s">
        <v>96</v>
      </c>
      <c r="B20" s="28">
        <v>123</v>
      </c>
      <c r="C20" s="28">
        <v>123</v>
      </c>
      <c r="D20" s="28">
        <v>123</v>
      </c>
      <c r="E20" s="28">
        <v>123</v>
      </c>
      <c r="F20" s="28">
        <v>123</v>
      </c>
      <c r="G20" s="28">
        <v>123</v>
      </c>
      <c r="H20" s="28">
        <v>123</v>
      </c>
      <c r="I20" s="28">
        <v>123</v>
      </c>
      <c r="J20" s="28">
        <v>123</v>
      </c>
      <c r="K20" s="28">
        <v>123</v>
      </c>
      <c r="L20" s="28">
        <v>123</v>
      </c>
      <c r="M20" s="28">
        <v>123</v>
      </c>
      <c r="N20" s="28">
        <f>SUM(B20:M20)</f>
        <v>1476</v>
      </c>
    </row>
    <row r="21" spans="1:14" x14ac:dyDescent="0.25">
      <c r="A21" s="22" t="s">
        <v>97</v>
      </c>
      <c r="B21" s="22">
        <v>0</v>
      </c>
      <c r="C21" s="22">
        <v>0</v>
      </c>
      <c r="D21" s="22">
        <v>4099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4100</v>
      </c>
      <c r="K21" s="22">
        <v>0</v>
      </c>
      <c r="L21" s="22">
        <v>0</v>
      </c>
      <c r="M21" s="22">
        <v>0</v>
      </c>
      <c r="N21" s="28">
        <f t="shared" ref="N21:N28" si="2">SUM(B21:M21)</f>
        <v>8199</v>
      </c>
    </row>
    <row r="22" spans="1:14" x14ac:dyDescent="0.25">
      <c r="A22" s="22" t="s">
        <v>98</v>
      </c>
      <c r="B22" s="22">
        <v>1109</v>
      </c>
      <c r="C22" s="22">
        <v>1109</v>
      </c>
      <c r="D22" s="22">
        <v>1109</v>
      </c>
      <c r="E22" s="22">
        <v>1109</v>
      </c>
      <c r="F22" s="22">
        <v>1109</v>
      </c>
      <c r="G22" s="22">
        <v>1109</v>
      </c>
      <c r="H22" s="22">
        <v>1109</v>
      </c>
      <c r="I22" s="22">
        <v>1109</v>
      </c>
      <c r="J22" s="22">
        <v>1109</v>
      </c>
      <c r="K22" s="22">
        <v>1109</v>
      </c>
      <c r="L22" s="22">
        <v>1109</v>
      </c>
      <c r="M22" s="22">
        <v>1107</v>
      </c>
      <c r="N22" s="28">
        <f t="shared" si="2"/>
        <v>13306</v>
      </c>
    </row>
    <row r="23" spans="1:14" x14ac:dyDescent="0.25">
      <c r="A23" s="22" t="s">
        <v>99</v>
      </c>
      <c r="B23" s="22">
        <v>983</v>
      </c>
      <c r="C23" s="22">
        <v>983</v>
      </c>
      <c r="D23" s="22">
        <v>983</v>
      </c>
      <c r="E23" s="22">
        <v>983</v>
      </c>
      <c r="F23" s="22">
        <v>983</v>
      </c>
      <c r="G23" s="22">
        <v>983</v>
      </c>
      <c r="H23" s="22">
        <v>983</v>
      </c>
      <c r="I23" s="22">
        <v>983</v>
      </c>
      <c r="J23" s="22">
        <v>983</v>
      </c>
      <c r="K23" s="22">
        <v>983</v>
      </c>
      <c r="L23" s="22">
        <v>983</v>
      </c>
      <c r="M23" s="22">
        <v>987</v>
      </c>
      <c r="N23" s="28">
        <f t="shared" si="2"/>
        <v>11800</v>
      </c>
    </row>
    <row r="24" spans="1:14" x14ac:dyDescent="0.25">
      <c r="A24" s="22" t="s">
        <v>100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8">
        <f t="shared" si="2"/>
        <v>0</v>
      </c>
    </row>
    <row r="25" spans="1:14" x14ac:dyDescent="0.25">
      <c r="A25" s="22" t="s">
        <v>101</v>
      </c>
      <c r="B25" s="22">
        <v>0</v>
      </c>
      <c r="C25" s="22">
        <v>0</v>
      </c>
      <c r="D25" s="22">
        <v>0</v>
      </c>
      <c r="E25" s="22">
        <v>937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8">
        <f t="shared" si="2"/>
        <v>937</v>
      </c>
    </row>
    <row r="26" spans="1:14" x14ac:dyDescent="0.25">
      <c r="A26" s="22" t="s">
        <v>102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8">
        <f t="shared" si="2"/>
        <v>0</v>
      </c>
    </row>
    <row r="27" spans="1:14" x14ac:dyDescent="0.25">
      <c r="A27" s="22" t="s">
        <v>103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8">
        <f t="shared" si="2"/>
        <v>0</v>
      </c>
    </row>
    <row r="28" spans="1:14" ht="15.75" thickBot="1" x14ac:dyDescent="0.3">
      <c r="A28" s="22" t="s">
        <v>104</v>
      </c>
      <c r="B28" s="22">
        <v>5862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8">
        <f t="shared" si="2"/>
        <v>5862</v>
      </c>
    </row>
    <row r="29" spans="1:14" ht="15.75" thickBot="1" x14ac:dyDescent="0.3">
      <c r="A29" s="29" t="s">
        <v>105</v>
      </c>
      <c r="B29" s="29">
        <f>SUM(B20:B28)</f>
        <v>8077</v>
      </c>
      <c r="C29" s="29">
        <f t="shared" ref="C29:M29" si="3">SUM(C20:C28)</f>
        <v>2215</v>
      </c>
      <c r="D29" s="29">
        <f t="shared" si="3"/>
        <v>6314</v>
      </c>
      <c r="E29" s="29">
        <f t="shared" si="3"/>
        <v>3152</v>
      </c>
      <c r="F29" s="29">
        <f t="shared" si="3"/>
        <v>2215</v>
      </c>
      <c r="G29" s="29">
        <f t="shared" si="3"/>
        <v>2215</v>
      </c>
      <c r="H29" s="29">
        <f t="shared" si="3"/>
        <v>2215</v>
      </c>
      <c r="I29" s="29">
        <f t="shared" si="3"/>
        <v>2215</v>
      </c>
      <c r="J29" s="29">
        <f t="shared" si="3"/>
        <v>6315</v>
      </c>
      <c r="K29" s="29">
        <f t="shared" si="3"/>
        <v>2215</v>
      </c>
      <c r="L29" s="29">
        <f t="shared" si="3"/>
        <v>2215</v>
      </c>
      <c r="M29" s="29">
        <f t="shared" si="3"/>
        <v>2217</v>
      </c>
      <c r="N29" s="29">
        <f>SUM(N20:N28)</f>
        <v>41580</v>
      </c>
    </row>
  </sheetData>
  <mergeCells count="1">
    <mergeCell ref="A4:N6"/>
  </mergeCells>
  <pageMargins left="0.11811023622047245" right="0.31496062992125984" top="0.35433070866141736" bottom="0.15748031496062992" header="0.19685039370078741" footer="0.31496062992125984"/>
  <pageSetup paperSize="9" scale="90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1"/>
  <sheetViews>
    <sheetView workbookViewId="0">
      <selection activeCell="C18" sqref="C18"/>
    </sheetView>
  </sheetViews>
  <sheetFormatPr defaultRowHeight="15" x14ac:dyDescent="0.25"/>
  <cols>
    <col min="1" max="1" width="8.140625" customWidth="1"/>
    <col min="2" max="2" width="9.85546875" customWidth="1"/>
    <col min="3" max="3" width="11.7109375" customWidth="1"/>
    <col min="4" max="4" width="9.7109375" customWidth="1"/>
  </cols>
  <sheetData>
    <row r="3" spans="1:12" x14ac:dyDescent="0.25">
      <c r="A3" s="12" t="s">
        <v>256</v>
      </c>
      <c r="B3" s="12"/>
      <c r="C3" s="12"/>
    </row>
    <row r="5" spans="1:12" ht="14.45" customHeight="1" x14ac:dyDescent="0.25">
      <c r="A5" s="136" t="s">
        <v>182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2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x14ac:dyDescent="0.25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</row>
    <row r="9" spans="1:12" x14ac:dyDescent="0.25">
      <c r="A9" s="22" t="s">
        <v>106</v>
      </c>
      <c r="B9" s="22">
        <v>1</v>
      </c>
      <c r="C9" s="22">
        <v>2</v>
      </c>
      <c r="D9" s="22">
        <v>3</v>
      </c>
      <c r="E9" s="22">
        <v>4</v>
      </c>
      <c r="F9" s="22">
        <v>5</v>
      </c>
      <c r="G9" s="22">
        <v>6</v>
      </c>
      <c r="H9" s="158" t="s">
        <v>114</v>
      </c>
      <c r="I9" s="159"/>
      <c r="J9" s="159"/>
      <c r="K9" s="159"/>
      <c r="L9" s="160"/>
    </row>
    <row r="10" spans="1:12" ht="59.45" customHeight="1" x14ac:dyDescent="0.25">
      <c r="A10" s="30">
        <v>1</v>
      </c>
      <c r="B10" s="32" t="s">
        <v>109</v>
      </c>
      <c r="C10" s="32" t="s">
        <v>108</v>
      </c>
      <c r="D10" s="32" t="s">
        <v>107</v>
      </c>
      <c r="E10" s="32" t="s">
        <v>110</v>
      </c>
      <c r="F10" s="32" t="s">
        <v>111</v>
      </c>
      <c r="G10" s="32" t="s">
        <v>112</v>
      </c>
      <c r="H10" s="26">
        <v>2014</v>
      </c>
      <c r="I10" s="26">
        <v>2015</v>
      </c>
      <c r="J10" s="26">
        <v>2016</v>
      </c>
      <c r="K10" s="26">
        <v>2017</v>
      </c>
      <c r="L10" s="26" t="s">
        <v>85</v>
      </c>
    </row>
    <row r="11" spans="1:12" x14ac:dyDescent="0.25">
      <c r="A11" s="30">
        <v>2</v>
      </c>
      <c r="B11" s="31" t="s">
        <v>113</v>
      </c>
      <c r="C11" s="31">
        <v>0</v>
      </c>
      <c r="D11" s="22">
        <v>0</v>
      </c>
      <c r="E11" s="31" t="s">
        <v>113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</row>
  </sheetData>
  <mergeCells count="2">
    <mergeCell ref="A5:L7"/>
    <mergeCell ref="H9:L9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B17" sqref="B17"/>
    </sheetView>
  </sheetViews>
  <sheetFormatPr defaultRowHeight="15" x14ac:dyDescent="0.25"/>
  <cols>
    <col min="1" max="1" width="18" customWidth="1"/>
    <col min="2" max="2" width="33" customWidth="1"/>
  </cols>
  <sheetData>
    <row r="2" spans="1:3" x14ac:dyDescent="0.25">
      <c r="A2" s="12" t="s">
        <v>257</v>
      </c>
      <c r="B2" s="12"/>
      <c r="C2" s="12"/>
    </row>
    <row r="4" spans="1:3" x14ac:dyDescent="0.25">
      <c r="A4" s="137" t="s">
        <v>117</v>
      </c>
      <c r="B4" s="137"/>
      <c r="C4" s="137"/>
    </row>
    <row r="6" spans="1:3" x14ac:dyDescent="0.25">
      <c r="A6" s="21" t="s">
        <v>15</v>
      </c>
      <c r="B6" s="21" t="s">
        <v>115</v>
      </c>
      <c r="C6" s="21" t="s">
        <v>85</v>
      </c>
    </row>
    <row r="7" spans="1:3" x14ac:dyDescent="0.25">
      <c r="A7" s="22" t="s">
        <v>72</v>
      </c>
      <c r="B7" s="22" t="s">
        <v>116</v>
      </c>
      <c r="C7" s="22">
        <v>0</v>
      </c>
    </row>
    <row r="8" spans="1:3" x14ac:dyDescent="0.25">
      <c r="A8" s="22" t="s">
        <v>24</v>
      </c>
      <c r="B8" s="22" t="s">
        <v>116</v>
      </c>
      <c r="C8" s="22">
        <v>0</v>
      </c>
    </row>
    <row r="9" spans="1:3" x14ac:dyDescent="0.25">
      <c r="A9" s="22" t="s">
        <v>85</v>
      </c>
      <c r="B9" s="22"/>
      <c r="C9" s="22">
        <v>0</v>
      </c>
    </row>
  </sheetData>
  <mergeCells count="1">
    <mergeCell ref="A4:C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G2" sqref="G2"/>
    </sheetView>
  </sheetViews>
  <sheetFormatPr defaultRowHeight="15" x14ac:dyDescent="0.25"/>
  <cols>
    <col min="1" max="1" width="11.85546875" customWidth="1"/>
    <col min="2" max="2" width="13.140625" customWidth="1"/>
    <col min="7" max="7" width="11" customWidth="1"/>
    <col min="8" max="8" width="10.28515625" customWidth="1"/>
    <col min="12" max="12" width="11.140625" customWidth="1"/>
  </cols>
  <sheetData>
    <row r="1" spans="1:12" x14ac:dyDescent="0.25">
      <c r="A1" s="12" t="s">
        <v>258</v>
      </c>
      <c r="B1" s="12"/>
      <c r="C1" s="12"/>
    </row>
    <row r="3" spans="1:12" x14ac:dyDescent="0.25">
      <c r="A3" s="33"/>
      <c r="B3" s="33"/>
      <c r="C3" s="13"/>
    </row>
    <row r="4" spans="1:12" x14ac:dyDescent="0.25">
      <c r="A4" s="136" t="s">
        <v>184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2" x14ac:dyDescent="0.2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6" spans="1:12" ht="15.75" thickBot="1" x14ac:dyDescent="0.3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ht="15.75" thickBot="1" x14ac:dyDescent="0.3">
      <c r="A7" s="164" t="s">
        <v>118</v>
      </c>
      <c r="B7" s="164" t="s">
        <v>119</v>
      </c>
      <c r="C7" s="163" t="s">
        <v>120</v>
      </c>
      <c r="D7" s="164" t="s">
        <v>121</v>
      </c>
      <c r="E7" s="164"/>
      <c r="F7" s="164"/>
      <c r="G7" s="163" t="s">
        <v>125</v>
      </c>
      <c r="H7" s="42"/>
      <c r="I7" s="164" t="s">
        <v>127</v>
      </c>
      <c r="J7" s="164"/>
      <c r="K7" s="164"/>
      <c r="L7" s="163" t="s">
        <v>130</v>
      </c>
    </row>
    <row r="8" spans="1:12" ht="28.9" customHeight="1" thickBot="1" x14ac:dyDescent="0.3">
      <c r="A8" s="164"/>
      <c r="B8" s="164"/>
      <c r="C8" s="163"/>
      <c r="D8" s="43" t="s">
        <v>122</v>
      </c>
      <c r="E8" s="43" t="s">
        <v>123</v>
      </c>
      <c r="F8" s="44" t="s">
        <v>124</v>
      </c>
      <c r="G8" s="164"/>
      <c r="H8" s="45" t="s">
        <v>126</v>
      </c>
      <c r="I8" s="44" t="s">
        <v>128</v>
      </c>
      <c r="J8" s="44" t="s">
        <v>129</v>
      </c>
      <c r="K8" s="44" t="s">
        <v>124</v>
      </c>
      <c r="L8" s="164"/>
    </row>
    <row r="9" spans="1:12" x14ac:dyDescent="0.25">
      <c r="A9" s="161" t="s">
        <v>73</v>
      </c>
      <c r="B9" s="165" t="s">
        <v>131</v>
      </c>
      <c r="C9" s="41">
        <v>5862</v>
      </c>
      <c r="D9" s="28">
        <v>8077</v>
      </c>
      <c r="E9" s="28">
        <v>3387</v>
      </c>
      <c r="F9" s="28">
        <f>D9-E9</f>
        <v>4690</v>
      </c>
      <c r="G9" s="28">
        <f>C9+F9</f>
        <v>10552</v>
      </c>
      <c r="H9" s="46" t="s">
        <v>185</v>
      </c>
      <c r="I9" s="28">
        <v>0</v>
      </c>
      <c r="J9" s="28">
        <v>0</v>
      </c>
      <c r="K9" s="28">
        <v>0</v>
      </c>
      <c r="L9" s="28">
        <f>G9</f>
        <v>10552</v>
      </c>
    </row>
    <row r="10" spans="1:12" ht="15.75" thickBot="1" x14ac:dyDescent="0.3">
      <c r="A10" s="162"/>
      <c r="B10" s="141"/>
      <c r="C10" s="40">
        <v>5862</v>
      </c>
      <c r="D10" s="28">
        <v>8077</v>
      </c>
      <c r="E10" s="28">
        <v>3387</v>
      </c>
      <c r="F10" s="28">
        <f t="shared" ref="F10:F32" si="0">D10-E10</f>
        <v>4690</v>
      </c>
      <c r="G10" s="28">
        <f t="shared" ref="G10:G32" si="1">C10+F10</f>
        <v>10552</v>
      </c>
      <c r="H10" s="46" t="s">
        <v>185</v>
      </c>
      <c r="I10" s="28">
        <v>0</v>
      </c>
      <c r="J10" s="28">
        <v>0</v>
      </c>
      <c r="K10" s="28">
        <v>0</v>
      </c>
      <c r="L10" s="28">
        <f t="shared" ref="L10:L32" si="2">G10</f>
        <v>10552</v>
      </c>
    </row>
    <row r="11" spans="1:12" ht="15.75" thickBot="1" x14ac:dyDescent="0.3">
      <c r="A11" s="162" t="s">
        <v>74</v>
      </c>
      <c r="B11" s="166" t="s">
        <v>131</v>
      </c>
      <c r="C11" s="39">
        <f t="shared" ref="C11:C32" si="3">C9+F9</f>
        <v>10552</v>
      </c>
      <c r="D11" s="36">
        <v>2215</v>
      </c>
      <c r="E11" s="36">
        <v>4324</v>
      </c>
      <c r="F11" s="28">
        <f t="shared" si="0"/>
        <v>-2109</v>
      </c>
      <c r="G11" s="28">
        <f t="shared" si="1"/>
        <v>8443</v>
      </c>
      <c r="H11" s="46" t="s">
        <v>185</v>
      </c>
      <c r="I11" s="28">
        <v>0</v>
      </c>
      <c r="J11" s="28">
        <v>0</v>
      </c>
      <c r="K11" s="28">
        <v>0</v>
      </c>
      <c r="L11" s="28">
        <f t="shared" si="2"/>
        <v>8443</v>
      </c>
    </row>
    <row r="12" spans="1:12" ht="15.75" thickBot="1" x14ac:dyDescent="0.3">
      <c r="A12" s="162"/>
      <c r="B12" s="141"/>
      <c r="C12" s="39">
        <f t="shared" si="3"/>
        <v>10552</v>
      </c>
      <c r="D12" s="38">
        <f>SUM(D10:D11)</f>
        <v>10292</v>
      </c>
      <c r="E12" s="38">
        <f>SUM(E10:E11)</f>
        <v>7711</v>
      </c>
      <c r="F12" s="28">
        <f t="shared" si="0"/>
        <v>2581</v>
      </c>
      <c r="G12" s="28">
        <f t="shared" si="1"/>
        <v>13133</v>
      </c>
      <c r="H12" s="46" t="s">
        <v>185</v>
      </c>
      <c r="I12" s="28">
        <v>0</v>
      </c>
      <c r="J12" s="28">
        <v>0</v>
      </c>
      <c r="K12" s="28">
        <v>0</v>
      </c>
      <c r="L12" s="28">
        <f t="shared" si="2"/>
        <v>13133</v>
      </c>
    </row>
    <row r="13" spans="1:12" x14ac:dyDescent="0.25">
      <c r="A13" s="162" t="s">
        <v>75</v>
      </c>
      <c r="B13" s="166" t="s">
        <v>131</v>
      </c>
      <c r="C13" s="39">
        <f t="shared" si="3"/>
        <v>8443</v>
      </c>
      <c r="D13" s="36">
        <v>6314</v>
      </c>
      <c r="E13" s="36">
        <v>3387</v>
      </c>
      <c r="F13" s="28">
        <f t="shared" si="0"/>
        <v>2927</v>
      </c>
      <c r="G13" s="28">
        <f t="shared" si="1"/>
        <v>11370</v>
      </c>
      <c r="H13" s="46" t="s">
        <v>185</v>
      </c>
      <c r="I13" s="28">
        <v>0</v>
      </c>
      <c r="J13" s="28">
        <v>0</v>
      </c>
      <c r="K13" s="28">
        <v>0</v>
      </c>
      <c r="L13" s="28">
        <f t="shared" si="2"/>
        <v>11370</v>
      </c>
    </row>
    <row r="14" spans="1:12" ht="15.75" thickBot="1" x14ac:dyDescent="0.3">
      <c r="A14" s="162"/>
      <c r="B14" s="141"/>
      <c r="C14" s="40">
        <f t="shared" si="3"/>
        <v>13133</v>
      </c>
      <c r="D14" s="38">
        <f>SUM(D12:D13)</f>
        <v>16606</v>
      </c>
      <c r="E14" s="38">
        <f>SUM(E12:E13)</f>
        <v>11098</v>
      </c>
      <c r="F14" s="28">
        <f t="shared" si="0"/>
        <v>5508</v>
      </c>
      <c r="G14" s="28">
        <f t="shared" si="1"/>
        <v>18641</v>
      </c>
      <c r="H14" s="46" t="s">
        <v>185</v>
      </c>
      <c r="I14" s="28">
        <v>0</v>
      </c>
      <c r="J14" s="28">
        <v>0</v>
      </c>
      <c r="K14" s="28">
        <v>0</v>
      </c>
      <c r="L14" s="28">
        <f t="shared" si="2"/>
        <v>18641</v>
      </c>
    </row>
    <row r="15" spans="1:12" x14ac:dyDescent="0.25">
      <c r="A15" s="162" t="s">
        <v>76</v>
      </c>
      <c r="B15" s="166" t="s">
        <v>131</v>
      </c>
      <c r="C15" s="52">
        <f t="shared" si="3"/>
        <v>11370</v>
      </c>
      <c r="D15" s="53">
        <v>3152</v>
      </c>
      <c r="E15" s="53">
        <v>3387</v>
      </c>
      <c r="F15" s="54">
        <f t="shared" si="0"/>
        <v>-235</v>
      </c>
      <c r="G15" s="28">
        <f t="shared" si="1"/>
        <v>11135</v>
      </c>
      <c r="H15" s="46" t="s">
        <v>185</v>
      </c>
      <c r="I15" s="28">
        <v>0</v>
      </c>
      <c r="J15" s="28">
        <v>0</v>
      </c>
      <c r="K15" s="28">
        <v>0</v>
      </c>
      <c r="L15" s="28">
        <f t="shared" si="2"/>
        <v>11135</v>
      </c>
    </row>
    <row r="16" spans="1:12" ht="15.75" thickBot="1" x14ac:dyDescent="0.3">
      <c r="A16" s="162"/>
      <c r="B16" s="141"/>
      <c r="C16" s="55">
        <f t="shared" si="3"/>
        <v>18641</v>
      </c>
      <c r="D16" s="56">
        <f>SUM(D14:D15)</f>
        <v>19758</v>
      </c>
      <c r="E16" s="56">
        <f>SUM(E14:E15)</f>
        <v>14485</v>
      </c>
      <c r="F16" s="54">
        <f t="shared" si="0"/>
        <v>5273</v>
      </c>
      <c r="G16" s="28">
        <f t="shared" si="1"/>
        <v>23914</v>
      </c>
      <c r="H16" s="46" t="s">
        <v>185</v>
      </c>
      <c r="I16" s="28">
        <v>0</v>
      </c>
      <c r="J16" s="28">
        <v>0</v>
      </c>
      <c r="K16" s="28">
        <v>0</v>
      </c>
      <c r="L16" s="28">
        <f t="shared" si="2"/>
        <v>23914</v>
      </c>
    </row>
    <row r="17" spans="1:12" x14ac:dyDescent="0.25">
      <c r="A17" s="162" t="s">
        <v>77</v>
      </c>
      <c r="B17" s="166" t="s">
        <v>131</v>
      </c>
      <c r="C17" s="52">
        <f t="shared" si="3"/>
        <v>11135</v>
      </c>
      <c r="D17" s="53">
        <v>2215</v>
      </c>
      <c r="E17" s="53">
        <v>3387</v>
      </c>
      <c r="F17" s="54">
        <f t="shared" si="0"/>
        <v>-1172</v>
      </c>
      <c r="G17" s="28">
        <f t="shared" si="1"/>
        <v>9963</v>
      </c>
      <c r="H17" s="46" t="s">
        <v>185</v>
      </c>
      <c r="I17" s="28">
        <v>0</v>
      </c>
      <c r="J17" s="28">
        <v>0</v>
      </c>
      <c r="K17" s="28">
        <v>0</v>
      </c>
      <c r="L17" s="28">
        <f t="shared" si="2"/>
        <v>9963</v>
      </c>
    </row>
    <row r="18" spans="1:12" ht="15.75" thickBot="1" x14ac:dyDescent="0.3">
      <c r="A18" s="162"/>
      <c r="B18" s="141"/>
      <c r="C18" s="55">
        <f t="shared" si="3"/>
        <v>23914</v>
      </c>
      <c r="D18" s="57">
        <f>SUM(D16:D17)</f>
        <v>21973</v>
      </c>
      <c r="E18" s="57">
        <f>SUM(E16:E17)</f>
        <v>17872</v>
      </c>
      <c r="F18" s="54">
        <f t="shared" si="0"/>
        <v>4101</v>
      </c>
      <c r="G18" s="28">
        <f t="shared" si="1"/>
        <v>28015</v>
      </c>
      <c r="H18" s="46" t="s">
        <v>185</v>
      </c>
      <c r="I18" s="28">
        <v>0</v>
      </c>
      <c r="J18" s="28">
        <v>0</v>
      </c>
      <c r="K18" s="28">
        <v>0</v>
      </c>
      <c r="L18" s="28">
        <f t="shared" si="2"/>
        <v>28015</v>
      </c>
    </row>
    <row r="19" spans="1:12" x14ac:dyDescent="0.25">
      <c r="A19" s="162" t="s">
        <v>78</v>
      </c>
      <c r="B19" s="166" t="s">
        <v>131</v>
      </c>
      <c r="C19" s="52">
        <f t="shared" si="3"/>
        <v>9963</v>
      </c>
      <c r="D19" s="53">
        <v>2215</v>
      </c>
      <c r="E19" s="53">
        <v>3387</v>
      </c>
      <c r="F19" s="54">
        <f t="shared" si="0"/>
        <v>-1172</v>
      </c>
      <c r="G19" s="28">
        <f t="shared" si="1"/>
        <v>8791</v>
      </c>
      <c r="H19" s="46" t="s">
        <v>185</v>
      </c>
      <c r="I19" s="28">
        <v>0</v>
      </c>
      <c r="J19" s="28">
        <v>0</v>
      </c>
      <c r="K19" s="28">
        <v>0</v>
      </c>
      <c r="L19" s="28">
        <f t="shared" si="2"/>
        <v>8791</v>
      </c>
    </row>
    <row r="20" spans="1:12" ht="15.75" thickBot="1" x14ac:dyDescent="0.3">
      <c r="A20" s="162"/>
      <c r="B20" s="141"/>
      <c r="C20" s="55">
        <f t="shared" si="3"/>
        <v>28015</v>
      </c>
      <c r="D20" s="57">
        <f>SUM(D18:D19)</f>
        <v>24188</v>
      </c>
      <c r="E20" s="57">
        <f>SUM(E18:E19)</f>
        <v>21259</v>
      </c>
      <c r="F20" s="54">
        <f t="shared" si="0"/>
        <v>2929</v>
      </c>
      <c r="G20" s="28">
        <f t="shared" si="1"/>
        <v>30944</v>
      </c>
      <c r="H20" s="46" t="s">
        <v>185</v>
      </c>
      <c r="I20" s="28">
        <v>0</v>
      </c>
      <c r="J20" s="28">
        <v>0</v>
      </c>
      <c r="K20" s="28">
        <v>0</v>
      </c>
      <c r="L20" s="28">
        <f t="shared" si="2"/>
        <v>30944</v>
      </c>
    </row>
    <row r="21" spans="1:12" x14ac:dyDescent="0.25">
      <c r="A21" s="162" t="s">
        <v>79</v>
      </c>
      <c r="B21" s="166" t="s">
        <v>131</v>
      </c>
      <c r="C21" s="52">
        <f t="shared" si="3"/>
        <v>8791</v>
      </c>
      <c r="D21" s="53">
        <v>2215</v>
      </c>
      <c r="E21" s="53">
        <v>3387</v>
      </c>
      <c r="F21" s="54">
        <f t="shared" si="0"/>
        <v>-1172</v>
      </c>
      <c r="G21" s="28">
        <f t="shared" si="1"/>
        <v>7619</v>
      </c>
      <c r="H21" s="46" t="s">
        <v>185</v>
      </c>
      <c r="I21" s="28">
        <v>0</v>
      </c>
      <c r="J21" s="28">
        <v>0</v>
      </c>
      <c r="K21" s="28">
        <v>0</v>
      </c>
      <c r="L21" s="28">
        <f t="shared" si="2"/>
        <v>7619</v>
      </c>
    </row>
    <row r="22" spans="1:12" ht="15.75" thickBot="1" x14ac:dyDescent="0.3">
      <c r="A22" s="162"/>
      <c r="B22" s="141"/>
      <c r="C22" s="55">
        <f t="shared" si="3"/>
        <v>30944</v>
      </c>
      <c r="D22" s="57">
        <f>SUM(D20:D21)</f>
        <v>26403</v>
      </c>
      <c r="E22" s="57">
        <f>SUM(E20:E21)</f>
        <v>24646</v>
      </c>
      <c r="F22" s="54">
        <f t="shared" si="0"/>
        <v>1757</v>
      </c>
      <c r="G22" s="28">
        <f t="shared" si="1"/>
        <v>32701</v>
      </c>
      <c r="H22" s="46" t="s">
        <v>185</v>
      </c>
      <c r="I22" s="28">
        <v>0</v>
      </c>
      <c r="J22" s="28">
        <v>0</v>
      </c>
      <c r="K22" s="28">
        <v>0</v>
      </c>
      <c r="L22" s="28">
        <f t="shared" si="2"/>
        <v>32701</v>
      </c>
    </row>
    <row r="23" spans="1:12" ht="15.75" thickBot="1" x14ac:dyDescent="0.3">
      <c r="A23" s="162" t="s">
        <v>80</v>
      </c>
      <c r="B23" s="166" t="s">
        <v>131</v>
      </c>
      <c r="C23" s="55">
        <f t="shared" si="3"/>
        <v>7619</v>
      </c>
      <c r="D23" s="53">
        <v>2215</v>
      </c>
      <c r="E23" s="53">
        <v>3387</v>
      </c>
      <c r="F23" s="54">
        <f t="shared" si="0"/>
        <v>-1172</v>
      </c>
      <c r="G23" s="28">
        <f t="shared" si="1"/>
        <v>6447</v>
      </c>
      <c r="H23" s="46" t="s">
        <v>185</v>
      </c>
      <c r="I23" s="28">
        <v>0</v>
      </c>
      <c r="J23" s="28">
        <v>0</v>
      </c>
      <c r="K23" s="28">
        <v>0</v>
      </c>
      <c r="L23" s="28">
        <f t="shared" si="2"/>
        <v>6447</v>
      </c>
    </row>
    <row r="24" spans="1:12" ht="15.75" thickBot="1" x14ac:dyDescent="0.3">
      <c r="A24" s="162"/>
      <c r="B24" s="141"/>
      <c r="C24" s="55">
        <f t="shared" si="3"/>
        <v>32701</v>
      </c>
      <c r="D24" s="57">
        <f>SUM(D22:D23)</f>
        <v>28618</v>
      </c>
      <c r="E24" s="57">
        <f>SUM(E22:E23)</f>
        <v>28033</v>
      </c>
      <c r="F24" s="54">
        <f t="shared" si="0"/>
        <v>585</v>
      </c>
      <c r="G24" s="28">
        <f t="shared" si="1"/>
        <v>33286</v>
      </c>
      <c r="H24" s="46" t="s">
        <v>185</v>
      </c>
      <c r="I24" s="28">
        <v>0</v>
      </c>
      <c r="J24" s="28">
        <v>0</v>
      </c>
      <c r="K24" s="28">
        <v>0</v>
      </c>
      <c r="L24" s="28">
        <f t="shared" si="2"/>
        <v>33286</v>
      </c>
    </row>
    <row r="25" spans="1:12" x14ac:dyDescent="0.25">
      <c r="A25" s="162" t="s">
        <v>81</v>
      </c>
      <c r="B25" s="166" t="s">
        <v>131</v>
      </c>
      <c r="C25" s="52">
        <f t="shared" si="3"/>
        <v>6447</v>
      </c>
      <c r="D25" s="53">
        <v>6315</v>
      </c>
      <c r="E25" s="53">
        <v>3387</v>
      </c>
      <c r="F25" s="54">
        <f t="shared" si="0"/>
        <v>2928</v>
      </c>
      <c r="G25" s="28">
        <f t="shared" si="1"/>
        <v>9375</v>
      </c>
      <c r="H25" s="46" t="s">
        <v>185</v>
      </c>
      <c r="I25" s="28">
        <v>0</v>
      </c>
      <c r="J25" s="28">
        <v>0</v>
      </c>
      <c r="K25" s="28">
        <v>0</v>
      </c>
      <c r="L25" s="28">
        <f t="shared" si="2"/>
        <v>9375</v>
      </c>
    </row>
    <row r="26" spans="1:12" ht="15.75" thickBot="1" x14ac:dyDescent="0.3">
      <c r="A26" s="162"/>
      <c r="B26" s="141"/>
      <c r="C26" s="55">
        <f t="shared" si="3"/>
        <v>33286</v>
      </c>
      <c r="D26" s="57">
        <f>SUM(D24:D25)</f>
        <v>34933</v>
      </c>
      <c r="E26" s="57">
        <f>SUM(E24:E25)</f>
        <v>31420</v>
      </c>
      <c r="F26" s="54">
        <f t="shared" si="0"/>
        <v>3513</v>
      </c>
      <c r="G26" s="28">
        <f t="shared" si="1"/>
        <v>36799</v>
      </c>
      <c r="H26" s="46" t="s">
        <v>185</v>
      </c>
      <c r="I26" s="28">
        <v>0</v>
      </c>
      <c r="J26" s="28">
        <v>0</v>
      </c>
      <c r="K26" s="28">
        <v>0</v>
      </c>
      <c r="L26" s="28">
        <f>G26</f>
        <v>36799</v>
      </c>
    </row>
    <row r="27" spans="1:12" x14ac:dyDescent="0.25">
      <c r="A27" s="162" t="s">
        <v>82</v>
      </c>
      <c r="B27" s="166" t="s">
        <v>131</v>
      </c>
      <c r="C27" s="52">
        <f t="shared" si="3"/>
        <v>9375</v>
      </c>
      <c r="D27" s="53">
        <v>2215</v>
      </c>
      <c r="E27" s="53">
        <v>3387</v>
      </c>
      <c r="F27" s="54">
        <f t="shared" si="0"/>
        <v>-1172</v>
      </c>
      <c r="G27" s="28">
        <f t="shared" si="1"/>
        <v>8203</v>
      </c>
      <c r="H27" s="46" t="s">
        <v>185</v>
      </c>
      <c r="I27" s="28">
        <v>0</v>
      </c>
      <c r="J27" s="28">
        <v>0</v>
      </c>
      <c r="K27" s="28">
        <v>0</v>
      </c>
      <c r="L27" s="28">
        <f t="shared" si="2"/>
        <v>8203</v>
      </c>
    </row>
    <row r="28" spans="1:12" ht="15.75" thickBot="1" x14ac:dyDescent="0.3">
      <c r="A28" s="162"/>
      <c r="B28" s="141"/>
      <c r="C28" s="55">
        <f t="shared" si="3"/>
        <v>36799</v>
      </c>
      <c r="D28" s="57">
        <f>SUM(D26:D27)</f>
        <v>37148</v>
      </c>
      <c r="E28" s="57">
        <f>SUM(E26:E27)</f>
        <v>34807</v>
      </c>
      <c r="F28" s="54">
        <f t="shared" si="0"/>
        <v>2341</v>
      </c>
      <c r="G28" s="28">
        <f t="shared" si="1"/>
        <v>39140</v>
      </c>
      <c r="H28" s="46" t="s">
        <v>185</v>
      </c>
      <c r="I28" s="28">
        <v>0</v>
      </c>
      <c r="J28" s="28">
        <v>0</v>
      </c>
      <c r="K28" s="28">
        <v>0</v>
      </c>
      <c r="L28" s="28">
        <f t="shared" si="2"/>
        <v>39140</v>
      </c>
    </row>
    <row r="29" spans="1:12" x14ac:dyDescent="0.25">
      <c r="A29" s="162" t="s">
        <v>83</v>
      </c>
      <c r="B29" s="166" t="s">
        <v>131</v>
      </c>
      <c r="C29" s="39">
        <f t="shared" si="3"/>
        <v>8203</v>
      </c>
      <c r="D29" s="36">
        <v>2215</v>
      </c>
      <c r="E29" s="36">
        <v>3387</v>
      </c>
      <c r="F29" s="54">
        <f t="shared" si="0"/>
        <v>-1172</v>
      </c>
      <c r="G29" s="28">
        <f t="shared" si="1"/>
        <v>7031</v>
      </c>
      <c r="H29" s="46" t="s">
        <v>185</v>
      </c>
      <c r="I29" s="28">
        <v>0</v>
      </c>
      <c r="J29" s="28">
        <v>0</v>
      </c>
      <c r="K29" s="28">
        <v>0</v>
      </c>
      <c r="L29" s="28">
        <f t="shared" si="2"/>
        <v>7031</v>
      </c>
    </row>
    <row r="30" spans="1:12" ht="15.75" thickBot="1" x14ac:dyDescent="0.3">
      <c r="A30" s="162"/>
      <c r="B30" s="141"/>
      <c r="C30" s="40">
        <f t="shared" si="3"/>
        <v>39140</v>
      </c>
      <c r="D30" s="37">
        <f>SUM(D28:D29)</f>
        <v>39363</v>
      </c>
      <c r="E30" s="37">
        <f>SUM(E28:E29)</f>
        <v>38194</v>
      </c>
      <c r="F30" s="54">
        <f t="shared" si="0"/>
        <v>1169</v>
      </c>
      <c r="G30" s="28">
        <f t="shared" si="1"/>
        <v>40309</v>
      </c>
      <c r="H30" s="46" t="s">
        <v>185</v>
      </c>
      <c r="I30" s="28">
        <v>0</v>
      </c>
      <c r="J30" s="28">
        <v>0</v>
      </c>
      <c r="K30" s="28">
        <v>0</v>
      </c>
      <c r="L30" s="28">
        <f t="shared" si="2"/>
        <v>40309</v>
      </c>
    </row>
    <row r="31" spans="1:12" x14ac:dyDescent="0.25">
      <c r="A31" s="162" t="s">
        <v>84</v>
      </c>
      <c r="B31" s="166" t="s">
        <v>131</v>
      </c>
      <c r="C31" s="39">
        <f t="shared" si="3"/>
        <v>7031</v>
      </c>
      <c r="D31" s="36">
        <v>2217</v>
      </c>
      <c r="E31" s="36">
        <v>3386</v>
      </c>
      <c r="F31" s="54">
        <f t="shared" si="0"/>
        <v>-1169</v>
      </c>
      <c r="G31" s="28">
        <f t="shared" si="1"/>
        <v>5862</v>
      </c>
      <c r="H31" s="46" t="s">
        <v>185</v>
      </c>
      <c r="I31" s="28">
        <v>0</v>
      </c>
      <c r="J31" s="28">
        <v>0</v>
      </c>
      <c r="K31" s="28">
        <v>0</v>
      </c>
      <c r="L31" s="28">
        <f t="shared" si="2"/>
        <v>5862</v>
      </c>
    </row>
    <row r="32" spans="1:12" x14ac:dyDescent="0.25">
      <c r="A32" s="162"/>
      <c r="B32" s="141"/>
      <c r="C32" s="22">
        <f t="shared" si="3"/>
        <v>40309</v>
      </c>
      <c r="D32" s="60">
        <f>SUM(D30:D31)</f>
        <v>41580</v>
      </c>
      <c r="E32" s="60">
        <f>SUM(E30:E31)</f>
        <v>41580</v>
      </c>
      <c r="F32" s="61">
        <f t="shared" si="0"/>
        <v>0</v>
      </c>
      <c r="G32" s="22">
        <f t="shared" si="1"/>
        <v>40309</v>
      </c>
      <c r="H32" s="46" t="s">
        <v>185</v>
      </c>
      <c r="I32" s="28">
        <v>0</v>
      </c>
      <c r="J32" s="28">
        <v>0</v>
      </c>
      <c r="K32" s="28">
        <v>0</v>
      </c>
      <c r="L32" s="28">
        <f t="shared" si="2"/>
        <v>40309</v>
      </c>
    </row>
    <row r="33" spans="3:12" x14ac:dyDescent="0.25">
      <c r="C33" s="58"/>
      <c r="D33" s="58"/>
      <c r="E33" s="58"/>
      <c r="F33" s="59"/>
      <c r="G33" s="58"/>
      <c r="H33" s="58"/>
      <c r="I33" s="58"/>
      <c r="J33" s="58"/>
      <c r="K33" s="58"/>
      <c r="L33" s="58"/>
    </row>
  </sheetData>
  <mergeCells count="32">
    <mergeCell ref="B25:B26"/>
    <mergeCell ref="B27:B28"/>
    <mergeCell ref="B29:B30"/>
    <mergeCell ref="B31:B32"/>
    <mergeCell ref="B15:B16"/>
    <mergeCell ref="B17:B18"/>
    <mergeCell ref="B19:B20"/>
    <mergeCell ref="B21:B22"/>
    <mergeCell ref="B23:B24"/>
    <mergeCell ref="A25:A26"/>
    <mergeCell ref="A27:A28"/>
    <mergeCell ref="A29:A30"/>
    <mergeCell ref="A31:A32"/>
    <mergeCell ref="A15:A16"/>
    <mergeCell ref="A17:A18"/>
    <mergeCell ref="A19:A20"/>
    <mergeCell ref="A21:A22"/>
    <mergeCell ref="A23:A24"/>
    <mergeCell ref="A4:L6"/>
    <mergeCell ref="A9:A10"/>
    <mergeCell ref="A11:A12"/>
    <mergeCell ref="A13:A14"/>
    <mergeCell ref="C7:C8"/>
    <mergeCell ref="B7:B8"/>
    <mergeCell ref="A7:A8"/>
    <mergeCell ref="D7:F7"/>
    <mergeCell ref="G7:G8"/>
    <mergeCell ref="I7:K7"/>
    <mergeCell ref="L7:L8"/>
    <mergeCell ref="B9:B10"/>
    <mergeCell ref="B11:B12"/>
    <mergeCell ref="B13:B14"/>
  </mergeCells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D16" sqref="D16"/>
    </sheetView>
  </sheetViews>
  <sheetFormatPr defaultRowHeight="15" x14ac:dyDescent="0.25"/>
  <cols>
    <col min="1" max="1" width="35.28515625" customWidth="1"/>
    <col min="2" max="3" width="12.85546875" customWidth="1"/>
    <col min="4" max="5" width="15.28515625" customWidth="1"/>
    <col min="7" max="7" width="17.28515625" customWidth="1"/>
  </cols>
  <sheetData>
    <row r="1" spans="1:12" x14ac:dyDescent="0.25">
      <c r="A1" s="12" t="s">
        <v>259</v>
      </c>
      <c r="B1" s="12"/>
      <c r="C1" s="12"/>
    </row>
    <row r="3" spans="1:12" ht="14.45" customHeight="1" x14ac:dyDescent="0.25">
      <c r="A3" s="136" t="s">
        <v>260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x14ac:dyDescent="0.25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2" x14ac:dyDescent="0.25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</row>
    <row r="7" spans="1:12" ht="30" x14ac:dyDescent="0.25">
      <c r="A7" s="27" t="s">
        <v>65</v>
      </c>
      <c r="B7" s="27" t="s">
        <v>66</v>
      </c>
      <c r="C7" s="27" t="s">
        <v>67</v>
      </c>
      <c r="D7" s="50" t="s">
        <v>183</v>
      </c>
      <c r="E7" s="27" t="s">
        <v>68</v>
      </c>
      <c r="F7" s="27" t="s">
        <v>69</v>
      </c>
      <c r="G7" s="27" t="s">
        <v>70</v>
      </c>
      <c r="H7" s="27" t="s">
        <v>71</v>
      </c>
    </row>
    <row r="8" spans="1:12" x14ac:dyDescent="0.25">
      <c r="A8" s="22" t="s">
        <v>133</v>
      </c>
      <c r="B8" s="22">
        <v>11</v>
      </c>
      <c r="C8" s="22">
        <v>11</v>
      </c>
      <c r="D8" s="22">
        <v>0</v>
      </c>
      <c r="E8" s="22">
        <v>2</v>
      </c>
      <c r="F8" s="22">
        <v>4</v>
      </c>
      <c r="G8" s="22">
        <v>4</v>
      </c>
      <c r="H8" s="22">
        <v>1</v>
      </c>
    </row>
    <row r="10" spans="1:12" x14ac:dyDescent="0.25">
      <c r="A10" s="21" t="s">
        <v>180</v>
      </c>
      <c r="B10" s="22">
        <f>SUM(B8:B9)</f>
        <v>11</v>
      </c>
      <c r="C10" s="22">
        <f t="shared" ref="C10:H10" si="0">SUM(C8:C9)</f>
        <v>11</v>
      </c>
      <c r="D10" s="22">
        <f t="shared" si="0"/>
        <v>0</v>
      </c>
      <c r="E10" s="22">
        <f t="shared" si="0"/>
        <v>2</v>
      </c>
      <c r="F10" s="22">
        <f t="shared" si="0"/>
        <v>4</v>
      </c>
      <c r="G10" s="22">
        <f t="shared" si="0"/>
        <v>4</v>
      </c>
      <c r="H10" s="22">
        <f t="shared" si="0"/>
        <v>1</v>
      </c>
    </row>
  </sheetData>
  <mergeCells count="1">
    <mergeCell ref="A3:L5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3"/>
  <sheetViews>
    <sheetView tabSelected="1" topLeftCell="A127" workbookViewId="0">
      <selection activeCell="F232" sqref="F232"/>
    </sheetView>
  </sheetViews>
  <sheetFormatPr defaultRowHeight="15" x14ac:dyDescent="0.25"/>
  <cols>
    <col min="1" max="1" width="11" bestFit="1" customWidth="1"/>
    <col min="2" max="2" width="39.7109375" bestFit="1" customWidth="1"/>
    <col min="3" max="3" width="11" bestFit="1" customWidth="1"/>
  </cols>
  <sheetData>
    <row r="2" spans="2:3" x14ac:dyDescent="0.25">
      <c r="B2" s="144" t="s">
        <v>261</v>
      </c>
      <c r="C2" s="145"/>
    </row>
    <row r="3" spans="2:3" x14ac:dyDescent="0.25">
      <c r="B3" s="145"/>
      <c r="C3" s="145"/>
    </row>
    <row r="4" spans="2:3" ht="15.75" x14ac:dyDescent="0.25">
      <c r="B4" s="74"/>
    </row>
    <row r="5" spans="2:3" ht="15.75" x14ac:dyDescent="0.25">
      <c r="B5" s="74"/>
    </row>
    <row r="6" spans="2:3" ht="15.75" x14ac:dyDescent="0.25">
      <c r="B6" s="74"/>
    </row>
    <row r="7" spans="2:3" ht="15.75" thickBot="1" x14ac:dyDescent="0.3"/>
    <row r="8" spans="2:3" ht="16.5" thickBot="1" x14ac:dyDescent="0.3">
      <c r="B8" s="75" t="s">
        <v>187</v>
      </c>
      <c r="C8" s="76" t="s">
        <v>262</v>
      </c>
    </row>
    <row r="9" spans="2:3" ht="15.75" x14ac:dyDescent="0.25">
      <c r="B9" s="77" t="s">
        <v>263</v>
      </c>
      <c r="C9" s="79">
        <v>5045510</v>
      </c>
    </row>
    <row r="10" spans="2:3" ht="15.75" x14ac:dyDescent="0.25">
      <c r="B10" s="80" t="s">
        <v>264</v>
      </c>
      <c r="C10" s="79">
        <v>3997226</v>
      </c>
    </row>
    <row r="11" spans="2:3" ht="15.75" x14ac:dyDescent="0.25">
      <c r="B11" s="80" t="s">
        <v>265</v>
      </c>
      <c r="C11" s="79">
        <v>280000</v>
      </c>
    </row>
    <row r="12" spans="2:3" ht="15.75" x14ac:dyDescent="0.25">
      <c r="B12" s="80" t="s">
        <v>266</v>
      </c>
      <c r="C12" s="79">
        <v>228778</v>
      </c>
    </row>
    <row r="13" spans="2:3" ht="15.75" x14ac:dyDescent="0.25">
      <c r="B13" s="80" t="s">
        <v>267</v>
      </c>
      <c r="C13" s="79">
        <v>2500000</v>
      </c>
    </row>
    <row r="14" spans="2:3" ht="15.75" x14ac:dyDescent="0.25">
      <c r="B14" s="80" t="s">
        <v>268</v>
      </c>
      <c r="C14" s="79">
        <v>276800</v>
      </c>
    </row>
    <row r="15" spans="2:3" ht="15.75" x14ac:dyDescent="0.25">
      <c r="B15" s="80" t="s">
        <v>269</v>
      </c>
      <c r="C15" s="79">
        <v>600000</v>
      </c>
    </row>
    <row r="16" spans="2:3" ht="16.5" thickBot="1" x14ac:dyDescent="0.3">
      <c r="B16" s="80" t="s">
        <v>168</v>
      </c>
      <c r="C16" s="79">
        <v>377340</v>
      </c>
    </row>
    <row r="17" spans="2:3" ht="16.5" thickBot="1" x14ac:dyDescent="0.3">
      <c r="B17" s="75" t="s">
        <v>270</v>
      </c>
      <c r="C17" s="81">
        <f>SUM(C9:C16)</f>
        <v>13305654</v>
      </c>
    </row>
    <row r="18" spans="2:3" ht="15.75" x14ac:dyDescent="0.25">
      <c r="B18" s="80" t="s">
        <v>72</v>
      </c>
      <c r="C18" s="79">
        <v>8198963</v>
      </c>
    </row>
    <row r="19" spans="2:3" ht="15.75" x14ac:dyDescent="0.25">
      <c r="B19" s="80" t="s">
        <v>271</v>
      </c>
      <c r="C19" s="78">
        <v>1476000</v>
      </c>
    </row>
    <row r="20" spans="2:3" ht="15.75" x14ac:dyDescent="0.25">
      <c r="B20" s="80" t="s">
        <v>272</v>
      </c>
      <c r="C20" s="78">
        <v>5862397</v>
      </c>
    </row>
    <row r="21" spans="2:3" ht="15.75" x14ac:dyDescent="0.25">
      <c r="B21" s="80" t="s">
        <v>99</v>
      </c>
      <c r="C21" s="78">
        <v>11800000</v>
      </c>
    </row>
    <row r="22" spans="2:3" ht="16.5" thickBot="1" x14ac:dyDescent="0.3">
      <c r="B22" s="80" t="s">
        <v>273</v>
      </c>
      <c r="C22" s="78">
        <v>936800</v>
      </c>
    </row>
    <row r="23" spans="2:3" ht="16.5" thickBot="1" x14ac:dyDescent="0.3">
      <c r="B23" s="75" t="s">
        <v>85</v>
      </c>
      <c r="C23" s="81">
        <f>SUM(C18:C22)</f>
        <v>28274160</v>
      </c>
    </row>
    <row r="24" spans="2:3" ht="16.5" thickBot="1" x14ac:dyDescent="0.3">
      <c r="B24" s="75" t="s">
        <v>274</v>
      </c>
      <c r="C24" s="81">
        <f>SUM(C17,C23)</f>
        <v>41579814</v>
      </c>
    </row>
    <row r="25" spans="2:3" ht="15.75" x14ac:dyDescent="0.25">
      <c r="B25" s="74"/>
    </row>
    <row r="26" spans="2:3" ht="16.5" thickBot="1" x14ac:dyDescent="0.3">
      <c r="B26" s="74"/>
    </row>
    <row r="27" spans="2:3" ht="16.5" thickBot="1" x14ac:dyDescent="0.3">
      <c r="B27" s="75" t="s">
        <v>275</v>
      </c>
      <c r="C27" s="76" t="s">
        <v>262</v>
      </c>
    </row>
    <row r="28" spans="2:3" ht="15.75" x14ac:dyDescent="0.25">
      <c r="B28" s="77" t="s">
        <v>276</v>
      </c>
      <c r="C28" s="78">
        <v>24363000</v>
      </c>
    </row>
    <row r="29" spans="2:3" ht="15.75" x14ac:dyDescent="0.25">
      <c r="B29" s="80" t="s">
        <v>277</v>
      </c>
      <c r="C29" s="78">
        <v>14538678</v>
      </c>
    </row>
    <row r="30" spans="2:3" ht="16.5" thickBot="1" x14ac:dyDescent="0.3">
      <c r="B30" s="80" t="s">
        <v>278</v>
      </c>
      <c r="C30" s="78">
        <v>936800</v>
      </c>
    </row>
    <row r="31" spans="2:3" ht="16.5" thickBot="1" x14ac:dyDescent="0.3">
      <c r="B31" s="75" t="s">
        <v>95</v>
      </c>
      <c r="C31" s="82">
        <f>SUM(C28:C30)</f>
        <v>39838478</v>
      </c>
    </row>
    <row r="32" spans="2:3" ht="15.75" x14ac:dyDescent="0.25">
      <c r="B32" s="74"/>
    </row>
    <row r="33" spans="1:3" ht="16.5" thickBot="1" x14ac:dyDescent="0.3">
      <c r="B33" s="74"/>
    </row>
    <row r="34" spans="1:3" ht="16.5" thickBot="1" x14ac:dyDescent="0.3">
      <c r="B34" s="75" t="s">
        <v>279</v>
      </c>
      <c r="C34" s="83">
        <f>SUM(C24-C31)</f>
        <v>1741336</v>
      </c>
    </row>
    <row r="38" spans="1:3" ht="18.75" x14ac:dyDescent="0.3">
      <c r="A38" s="146" t="s">
        <v>280</v>
      </c>
      <c r="B38" s="146"/>
      <c r="C38" s="146"/>
    </row>
    <row r="39" spans="1:3" ht="15.75" x14ac:dyDescent="0.25">
      <c r="A39" s="74"/>
      <c r="B39" s="74"/>
    </row>
    <row r="40" spans="1:3" ht="16.5" thickBot="1" x14ac:dyDescent="0.3">
      <c r="A40" s="74"/>
      <c r="B40" s="74"/>
    </row>
    <row r="41" spans="1:3" ht="16.5" thickBot="1" x14ac:dyDescent="0.3">
      <c r="A41" s="75" t="s">
        <v>187</v>
      </c>
      <c r="B41" s="75"/>
      <c r="C41" s="84" t="s">
        <v>262</v>
      </c>
    </row>
    <row r="42" spans="1:3" ht="15.75" x14ac:dyDescent="0.25">
      <c r="A42" s="85"/>
      <c r="B42" s="86" t="s">
        <v>281</v>
      </c>
      <c r="C42" s="22">
        <v>15</v>
      </c>
    </row>
    <row r="43" spans="1:3" ht="15.75" x14ac:dyDescent="0.25">
      <c r="A43" s="87"/>
      <c r="B43" s="88" t="s">
        <v>282</v>
      </c>
      <c r="C43" s="89">
        <v>104</v>
      </c>
    </row>
    <row r="44" spans="1:3" ht="16.5" thickBot="1" x14ac:dyDescent="0.3">
      <c r="A44" s="87"/>
      <c r="B44" s="88" t="s">
        <v>283</v>
      </c>
      <c r="C44" s="89">
        <v>536</v>
      </c>
    </row>
    <row r="45" spans="1:3" ht="16.5" thickBot="1" x14ac:dyDescent="0.3">
      <c r="A45" s="75"/>
      <c r="B45" s="75" t="s">
        <v>105</v>
      </c>
      <c r="C45" s="90">
        <f>SUM(C42:C44)</f>
        <v>655</v>
      </c>
    </row>
    <row r="46" spans="1:3" ht="15.75" x14ac:dyDescent="0.25">
      <c r="A46" s="74"/>
      <c r="B46" s="74"/>
    </row>
    <row r="47" spans="1:3" ht="16.5" thickBot="1" x14ac:dyDescent="0.3">
      <c r="A47" s="74"/>
      <c r="B47" s="74"/>
    </row>
    <row r="48" spans="1:3" ht="16.5" thickBot="1" x14ac:dyDescent="0.3">
      <c r="A48" s="91" t="s">
        <v>221</v>
      </c>
      <c r="B48" s="91"/>
      <c r="C48" s="84" t="s">
        <v>262</v>
      </c>
    </row>
    <row r="49" spans="1:3" ht="15.75" x14ac:dyDescent="0.25">
      <c r="A49" s="92"/>
      <c r="B49" s="93" t="s">
        <v>284</v>
      </c>
      <c r="C49" s="94">
        <v>200</v>
      </c>
    </row>
    <row r="50" spans="1:3" ht="15.75" x14ac:dyDescent="0.25">
      <c r="A50" s="92"/>
      <c r="B50" s="93" t="s">
        <v>285</v>
      </c>
      <c r="C50" s="94">
        <v>200</v>
      </c>
    </row>
    <row r="51" spans="1:3" ht="15.75" x14ac:dyDescent="0.25">
      <c r="A51" s="92"/>
      <c r="B51" s="93" t="s">
        <v>286</v>
      </c>
      <c r="C51" s="94">
        <v>250</v>
      </c>
    </row>
    <row r="52" spans="1:3" ht="15.75" x14ac:dyDescent="0.25">
      <c r="A52" s="95"/>
      <c r="B52" s="77" t="s">
        <v>287</v>
      </c>
      <c r="C52" s="96">
        <v>420</v>
      </c>
    </row>
    <row r="53" spans="1:3" ht="15.75" x14ac:dyDescent="0.25">
      <c r="A53" s="93"/>
      <c r="B53" s="80" t="s">
        <v>288</v>
      </c>
      <c r="C53" s="97">
        <v>1440</v>
      </c>
    </row>
    <row r="54" spans="1:3" ht="15.75" x14ac:dyDescent="0.25">
      <c r="A54" s="93"/>
      <c r="B54" s="80" t="s">
        <v>289</v>
      </c>
      <c r="C54" s="97">
        <v>432</v>
      </c>
    </row>
    <row r="55" spans="1:3" ht="15.75" x14ac:dyDescent="0.25">
      <c r="A55" s="93"/>
      <c r="B55" s="80" t="s">
        <v>290</v>
      </c>
      <c r="C55" s="97">
        <v>0</v>
      </c>
    </row>
    <row r="56" spans="1:3" ht="15.75" x14ac:dyDescent="0.25">
      <c r="A56" s="93"/>
      <c r="B56" s="80" t="s">
        <v>291</v>
      </c>
      <c r="C56" s="97">
        <v>506</v>
      </c>
    </row>
    <row r="57" spans="1:3" ht="15.75" x14ac:dyDescent="0.25">
      <c r="A57" s="93"/>
      <c r="B57" s="80" t="s">
        <v>292</v>
      </c>
      <c r="C57" s="98">
        <v>140</v>
      </c>
    </row>
    <row r="58" spans="1:3" ht="15.75" x14ac:dyDescent="0.25">
      <c r="A58" s="93"/>
      <c r="B58" s="80" t="s">
        <v>293</v>
      </c>
      <c r="C58" s="98">
        <v>45</v>
      </c>
    </row>
    <row r="59" spans="1:3" ht="15.75" x14ac:dyDescent="0.25">
      <c r="A59" s="93"/>
      <c r="B59" s="80" t="s">
        <v>294</v>
      </c>
      <c r="C59" s="98">
        <v>35</v>
      </c>
    </row>
    <row r="60" spans="1:3" ht="15.75" x14ac:dyDescent="0.25">
      <c r="A60" s="93"/>
      <c r="B60" s="80" t="s">
        <v>295</v>
      </c>
      <c r="C60" s="98">
        <v>35</v>
      </c>
    </row>
    <row r="61" spans="1:3" ht="15.75" x14ac:dyDescent="0.25">
      <c r="A61" s="93"/>
      <c r="B61" s="80" t="s">
        <v>296</v>
      </c>
      <c r="C61" s="98">
        <v>180</v>
      </c>
    </row>
    <row r="62" spans="1:3" ht="15.75" x14ac:dyDescent="0.25">
      <c r="A62" s="93"/>
      <c r="B62" s="80" t="s">
        <v>297</v>
      </c>
      <c r="C62" s="98">
        <v>17</v>
      </c>
    </row>
    <row r="63" spans="1:3" ht="15.75" x14ac:dyDescent="0.25">
      <c r="A63" s="93"/>
      <c r="B63" s="80" t="s">
        <v>298</v>
      </c>
      <c r="C63" s="98">
        <v>185</v>
      </c>
    </row>
    <row r="64" spans="1:3" ht="15.75" x14ac:dyDescent="0.25">
      <c r="A64" s="93"/>
      <c r="B64" s="80" t="s">
        <v>299</v>
      </c>
      <c r="C64" s="98">
        <v>45</v>
      </c>
    </row>
    <row r="65" spans="1:3" ht="15.75" x14ac:dyDescent="0.25">
      <c r="A65" s="93"/>
      <c r="B65" s="80" t="s">
        <v>300</v>
      </c>
      <c r="C65" s="98">
        <v>25</v>
      </c>
    </row>
    <row r="66" spans="1:3" ht="15.75" x14ac:dyDescent="0.25">
      <c r="A66" s="93"/>
      <c r="B66" s="80" t="s">
        <v>301</v>
      </c>
      <c r="C66" s="99">
        <v>1100</v>
      </c>
    </row>
    <row r="67" spans="1:3" ht="15.75" x14ac:dyDescent="0.25">
      <c r="A67" s="93"/>
      <c r="B67" s="80" t="s">
        <v>302</v>
      </c>
      <c r="C67" s="98">
        <v>488</v>
      </c>
    </row>
    <row r="68" spans="1:3" ht="15.75" x14ac:dyDescent="0.25">
      <c r="A68" s="93"/>
      <c r="B68" s="80" t="s">
        <v>303</v>
      </c>
      <c r="C68" s="98">
        <v>350</v>
      </c>
    </row>
    <row r="69" spans="1:3" ht="15.75" x14ac:dyDescent="0.25">
      <c r="A69" s="93"/>
      <c r="B69" s="80" t="s">
        <v>304</v>
      </c>
      <c r="C69" s="98">
        <v>500</v>
      </c>
    </row>
    <row r="70" spans="1:3" ht="15.75" x14ac:dyDescent="0.25">
      <c r="A70" s="93"/>
      <c r="B70" s="80" t="s">
        <v>305</v>
      </c>
      <c r="C70" s="98">
        <v>1350</v>
      </c>
    </row>
    <row r="71" spans="1:3" ht="15.75" x14ac:dyDescent="0.25">
      <c r="A71" s="93"/>
      <c r="B71" s="80" t="s">
        <v>306</v>
      </c>
      <c r="C71" s="98">
        <v>540</v>
      </c>
    </row>
    <row r="72" spans="1:3" ht="15.75" x14ac:dyDescent="0.25">
      <c r="A72" s="93"/>
      <c r="B72" s="80" t="s">
        <v>307</v>
      </c>
      <c r="C72" s="98">
        <v>750</v>
      </c>
    </row>
    <row r="73" spans="1:3" ht="16.5" thickBot="1" x14ac:dyDescent="0.3">
      <c r="A73" s="100"/>
      <c r="B73" s="101" t="s">
        <v>95</v>
      </c>
      <c r="C73" s="101">
        <f>SUM(C49:C72)</f>
        <v>9233</v>
      </c>
    </row>
    <row r="77" spans="1:3" x14ac:dyDescent="0.25">
      <c r="A77" s="143" t="s">
        <v>308</v>
      </c>
      <c r="B77" s="143"/>
      <c r="C77" s="143"/>
    </row>
    <row r="79" spans="1:3" ht="15.75" thickBot="1" x14ac:dyDescent="0.3">
      <c r="A79" s="58"/>
      <c r="B79" s="58"/>
      <c r="C79" s="58"/>
    </row>
    <row r="80" spans="1:3" ht="15.75" thickBot="1" x14ac:dyDescent="0.3">
      <c r="A80" s="102" t="s">
        <v>123</v>
      </c>
      <c r="B80" s="42"/>
      <c r="C80" s="84" t="s">
        <v>262</v>
      </c>
    </row>
    <row r="81" spans="1:3" ht="15.75" x14ac:dyDescent="0.25">
      <c r="A81" s="103"/>
      <c r="B81" s="80" t="s">
        <v>309</v>
      </c>
      <c r="C81" s="78">
        <v>0</v>
      </c>
    </row>
    <row r="82" spans="1:3" ht="15.75" x14ac:dyDescent="0.25">
      <c r="A82" s="80"/>
      <c r="B82" s="80" t="s">
        <v>310</v>
      </c>
      <c r="C82" s="78">
        <v>20</v>
      </c>
    </row>
    <row r="83" spans="1:3" ht="15.75" x14ac:dyDescent="0.25">
      <c r="A83" s="80"/>
      <c r="B83" s="80" t="s">
        <v>311</v>
      </c>
      <c r="C83" s="78">
        <v>11</v>
      </c>
    </row>
    <row r="84" spans="1:3" ht="15.75" x14ac:dyDescent="0.25">
      <c r="A84" s="80"/>
      <c r="B84" s="80" t="s">
        <v>312</v>
      </c>
      <c r="C84" s="80">
        <v>20</v>
      </c>
    </row>
    <row r="85" spans="1:3" ht="16.5" thickBot="1" x14ac:dyDescent="0.3">
      <c r="A85" s="80"/>
      <c r="B85" s="80" t="s">
        <v>313</v>
      </c>
      <c r="C85" s="80">
        <v>0</v>
      </c>
    </row>
    <row r="86" spans="1:3" ht="15.75" thickBot="1" x14ac:dyDescent="0.3">
      <c r="A86" s="102"/>
      <c r="B86" s="42" t="s">
        <v>314</v>
      </c>
      <c r="C86" s="104">
        <f>SUM(C81:C85)</f>
        <v>51</v>
      </c>
    </row>
    <row r="89" spans="1:3" ht="15.75" x14ac:dyDescent="0.25">
      <c r="A89" s="145" t="s">
        <v>315</v>
      </c>
      <c r="B89" s="145"/>
      <c r="C89" s="145"/>
    </row>
    <row r="90" spans="1:3" ht="15.75" x14ac:dyDescent="0.25">
      <c r="A90" s="74"/>
      <c r="B90" s="74"/>
    </row>
    <row r="91" spans="1:3" ht="16.5" thickBot="1" x14ac:dyDescent="0.3">
      <c r="A91" s="74"/>
      <c r="B91" s="74"/>
      <c r="C91" s="74"/>
    </row>
    <row r="92" spans="1:3" ht="16.5" thickBot="1" x14ac:dyDescent="0.3">
      <c r="A92" s="75" t="s">
        <v>221</v>
      </c>
      <c r="B92" s="75" t="s">
        <v>15</v>
      </c>
      <c r="C92" s="75" t="s">
        <v>262</v>
      </c>
    </row>
    <row r="93" spans="1:3" ht="15.75" x14ac:dyDescent="0.25">
      <c r="A93" s="85"/>
      <c r="B93" s="86" t="s">
        <v>316</v>
      </c>
      <c r="C93" s="78">
        <v>1592</v>
      </c>
    </row>
    <row r="94" spans="1:3" ht="15.75" x14ac:dyDescent="0.25">
      <c r="A94" s="93"/>
      <c r="B94" s="80" t="s">
        <v>291</v>
      </c>
      <c r="C94" s="78">
        <v>430</v>
      </c>
    </row>
    <row r="95" spans="1:3" ht="15.75" x14ac:dyDescent="0.25">
      <c r="A95" s="93"/>
      <c r="B95" s="80" t="s">
        <v>317</v>
      </c>
      <c r="C95" s="78">
        <v>15</v>
      </c>
    </row>
    <row r="96" spans="1:3" ht="15.75" x14ac:dyDescent="0.25">
      <c r="A96" s="93"/>
      <c r="B96" s="80" t="s">
        <v>318</v>
      </c>
      <c r="C96" s="78">
        <v>0</v>
      </c>
    </row>
    <row r="97" spans="1:3" ht="15.75" x14ac:dyDescent="0.25">
      <c r="A97" s="93"/>
      <c r="B97" s="80" t="s">
        <v>319</v>
      </c>
      <c r="C97" s="78">
        <v>1150</v>
      </c>
    </row>
    <row r="98" spans="1:3" ht="15.75" x14ac:dyDescent="0.25">
      <c r="A98" s="93"/>
      <c r="B98" s="80" t="s">
        <v>320</v>
      </c>
      <c r="C98" s="78">
        <v>140</v>
      </c>
    </row>
    <row r="99" spans="1:3" ht="15.75" x14ac:dyDescent="0.25">
      <c r="A99" s="93"/>
      <c r="B99" s="80" t="s">
        <v>311</v>
      </c>
      <c r="C99" s="78">
        <v>348</v>
      </c>
    </row>
    <row r="100" spans="1:3" ht="15.75" x14ac:dyDescent="0.25">
      <c r="A100" s="93"/>
      <c r="B100" s="80" t="s">
        <v>321</v>
      </c>
      <c r="C100" s="78">
        <v>0</v>
      </c>
    </row>
    <row r="101" spans="1:3" ht="16.5" thickBot="1" x14ac:dyDescent="0.3">
      <c r="A101" s="93"/>
      <c r="B101" s="80" t="s">
        <v>322</v>
      </c>
      <c r="C101" s="78">
        <v>135</v>
      </c>
    </row>
    <row r="102" spans="1:3" ht="16.5" thickBot="1" x14ac:dyDescent="0.3">
      <c r="A102" s="75"/>
      <c r="B102" s="75" t="s">
        <v>95</v>
      </c>
      <c r="C102" s="82">
        <f>SUM(C93:C101)</f>
        <v>3810</v>
      </c>
    </row>
    <row r="106" spans="1:3" ht="15.75" x14ac:dyDescent="0.25">
      <c r="A106" s="145" t="s">
        <v>323</v>
      </c>
      <c r="B106" s="145"/>
      <c r="C106" s="145"/>
    </row>
    <row r="107" spans="1:3" ht="16.5" thickBot="1" x14ac:dyDescent="0.3">
      <c r="A107" s="74"/>
      <c r="B107" s="74"/>
    </row>
    <row r="108" spans="1:3" ht="16.5" thickBot="1" x14ac:dyDescent="0.3">
      <c r="A108" s="75" t="s">
        <v>122</v>
      </c>
      <c r="B108" s="75"/>
      <c r="C108" s="84" t="s">
        <v>262</v>
      </c>
    </row>
    <row r="109" spans="1:3" ht="16.5" thickBot="1" x14ac:dyDescent="0.3">
      <c r="A109" s="93"/>
      <c r="B109" s="80" t="s">
        <v>324</v>
      </c>
      <c r="C109" s="22">
        <v>10</v>
      </c>
    </row>
    <row r="110" spans="1:3" ht="16.5" thickBot="1" x14ac:dyDescent="0.3">
      <c r="A110" s="75"/>
      <c r="B110" s="75" t="s">
        <v>105</v>
      </c>
      <c r="C110" s="102">
        <f>SUM(C107:C109)</f>
        <v>10</v>
      </c>
    </row>
    <row r="111" spans="1:3" ht="15.75" x14ac:dyDescent="0.25">
      <c r="A111" s="105"/>
      <c r="B111" s="106"/>
      <c r="C111" s="58"/>
    </row>
    <row r="112" spans="1:3" ht="16.5" thickBot="1" x14ac:dyDescent="0.3">
      <c r="A112" s="74"/>
      <c r="B112" s="74"/>
    </row>
    <row r="113" spans="1:3" ht="16.5" thickBot="1" x14ac:dyDescent="0.3">
      <c r="A113" s="75" t="s">
        <v>325</v>
      </c>
      <c r="B113" s="75"/>
      <c r="C113" s="84" t="s">
        <v>262</v>
      </c>
    </row>
    <row r="114" spans="1:3" ht="15.75" x14ac:dyDescent="0.25">
      <c r="A114" s="93"/>
      <c r="B114" s="80" t="s">
        <v>326</v>
      </c>
      <c r="C114" s="22">
        <v>3</v>
      </c>
    </row>
    <row r="115" spans="1:3" ht="15.75" x14ac:dyDescent="0.25">
      <c r="A115" s="93"/>
      <c r="B115" s="80" t="s">
        <v>327</v>
      </c>
      <c r="C115" s="22">
        <v>3</v>
      </c>
    </row>
    <row r="116" spans="1:3" ht="16.5" thickBot="1" x14ac:dyDescent="0.3">
      <c r="A116" s="107"/>
      <c r="B116" s="108" t="s">
        <v>311</v>
      </c>
      <c r="C116" s="109">
        <v>4</v>
      </c>
    </row>
    <row r="117" spans="1:3" ht="16.5" thickBot="1" x14ac:dyDescent="0.3">
      <c r="A117" s="75"/>
      <c r="B117" s="75" t="s">
        <v>314</v>
      </c>
      <c r="C117" s="102">
        <f>SUM(C114:C116)</f>
        <v>10</v>
      </c>
    </row>
    <row r="120" spans="1:3" ht="15.75" x14ac:dyDescent="0.25">
      <c r="A120" s="145" t="s">
        <v>328</v>
      </c>
      <c r="B120" s="145"/>
      <c r="C120" s="145"/>
    </row>
    <row r="121" spans="1:3" ht="15.75" x14ac:dyDescent="0.25">
      <c r="A121" s="74"/>
      <c r="B121" s="74"/>
    </row>
    <row r="122" spans="1:3" ht="16.5" thickBot="1" x14ac:dyDescent="0.3">
      <c r="A122" s="74"/>
      <c r="B122" s="74"/>
    </row>
    <row r="123" spans="1:3" ht="16.5" thickBot="1" x14ac:dyDescent="0.3">
      <c r="A123" s="75" t="s">
        <v>221</v>
      </c>
      <c r="B123" s="75"/>
      <c r="C123" s="76" t="s">
        <v>262</v>
      </c>
    </row>
    <row r="124" spans="1:3" ht="15.75" x14ac:dyDescent="0.25">
      <c r="A124" s="95"/>
      <c r="B124" s="77" t="s">
        <v>329</v>
      </c>
      <c r="C124" s="77">
        <v>1250</v>
      </c>
    </row>
    <row r="125" spans="1:3" ht="15.75" x14ac:dyDescent="0.25">
      <c r="A125" s="110"/>
      <c r="B125" s="111" t="s">
        <v>321</v>
      </c>
      <c r="C125" s="111">
        <v>0</v>
      </c>
    </row>
    <row r="126" spans="1:3" ht="16.5" thickBot="1" x14ac:dyDescent="0.3">
      <c r="A126" s="87"/>
      <c r="B126" s="88" t="s">
        <v>311</v>
      </c>
      <c r="C126" s="88">
        <v>338</v>
      </c>
    </row>
    <row r="127" spans="1:3" ht="16.5" thickBot="1" x14ac:dyDescent="0.3">
      <c r="A127" s="75"/>
      <c r="B127" s="75" t="s">
        <v>35</v>
      </c>
      <c r="C127" s="75">
        <f>SUM(C124:C126)</f>
        <v>1588</v>
      </c>
    </row>
    <row r="131" spans="1:3" x14ac:dyDescent="0.25">
      <c r="A131" s="143" t="s">
        <v>330</v>
      </c>
      <c r="B131" s="143"/>
      <c r="C131" s="143"/>
    </row>
    <row r="132" spans="1:3" ht="15.75" thickBot="1" x14ac:dyDescent="0.3"/>
    <row r="133" spans="1:3" ht="16.5" thickBot="1" x14ac:dyDescent="0.3">
      <c r="A133" s="75" t="s">
        <v>221</v>
      </c>
      <c r="B133" s="75"/>
      <c r="C133" s="76" t="s">
        <v>262</v>
      </c>
    </row>
    <row r="134" spans="1:3" ht="15.75" x14ac:dyDescent="0.25">
      <c r="A134" s="110"/>
      <c r="B134" s="111" t="s">
        <v>321</v>
      </c>
      <c r="C134" s="111">
        <v>5000</v>
      </c>
    </row>
    <row r="135" spans="1:3" ht="16.5" thickBot="1" x14ac:dyDescent="0.3">
      <c r="A135" s="87"/>
      <c r="B135" s="88" t="s">
        <v>311</v>
      </c>
      <c r="C135" s="88">
        <v>270</v>
      </c>
    </row>
    <row r="136" spans="1:3" ht="16.5" thickBot="1" x14ac:dyDescent="0.3">
      <c r="A136" s="75"/>
      <c r="B136" s="75" t="s">
        <v>35</v>
      </c>
      <c r="C136" s="75">
        <f>SUM(C134:C135)</f>
        <v>5270</v>
      </c>
    </row>
    <row r="139" spans="1:3" x14ac:dyDescent="0.25">
      <c r="A139" s="143" t="s">
        <v>331</v>
      </c>
      <c r="B139" s="143"/>
      <c r="C139" s="143"/>
    </row>
    <row r="140" spans="1:3" ht="15.75" thickBot="1" x14ac:dyDescent="0.3"/>
    <row r="141" spans="1:3" ht="16.5" thickBot="1" x14ac:dyDescent="0.3">
      <c r="A141" s="75" t="s">
        <v>221</v>
      </c>
      <c r="B141" s="75"/>
      <c r="C141" s="76" t="s">
        <v>262</v>
      </c>
    </row>
    <row r="142" spans="1:3" ht="15.75" x14ac:dyDescent="0.25">
      <c r="A142" s="93"/>
      <c r="B142" s="80" t="s">
        <v>319</v>
      </c>
      <c r="C142" s="80">
        <v>300</v>
      </c>
    </row>
    <row r="143" spans="1:3" ht="15.75" x14ac:dyDescent="0.25">
      <c r="A143" s="93"/>
      <c r="B143" s="80" t="s">
        <v>317</v>
      </c>
      <c r="C143" s="80">
        <v>145</v>
      </c>
    </row>
    <row r="144" spans="1:3" ht="15.75" x14ac:dyDescent="0.25">
      <c r="A144" s="87"/>
      <c r="B144" s="88" t="s">
        <v>320</v>
      </c>
      <c r="C144" s="88">
        <v>110</v>
      </c>
    </row>
    <row r="145" spans="1:3" ht="16.5" thickBot="1" x14ac:dyDescent="0.3">
      <c r="A145" s="87"/>
      <c r="B145" s="88" t="s">
        <v>311</v>
      </c>
      <c r="C145" s="88">
        <v>150</v>
      </c>
    </row>
    <row r="146" spans="1:3" ht="16.5" thickBot="1" x14ac:dyDescent="0.3">
      <c r="A146" s="75"/>
      <c r="B146" s="75" t="s">
        <v>35</v>
      </c>
      <c r="C146" s="75">
        <f>SUM(C142:C145)</f>
        <v>705</v>
      </c>
    </row>
    <row r="153" spans="1:3" x14ac:dyDescent="0.25">
      <c r="A153" s="148" t="s">
        <v>332</v>
      </c>
      <c r="B153" s="148"/>
      <c r="C153" s="148"/>
    </row>
    <row r="154" spans="1:3" x14ac:dyDescent="0.25">
      <c r="A154" s="148"/>
      <c r="B154" s="148"/>
      <c r="C154" s="148"/>
    </row>
    <row r="155" spans="1:3" ht="15.75" thickBot="1" x14ac:dyDescent="0.3">
      <c r="A155" s="112"/>
      <c r="B155" s="112"/>
    </row>
    <row r="156" spans="1:3" ht="16.5" thickBot="1" x14ac:dyDescent="0.3">
      <c r="A156" s="75" t="s">
        <v>221</v>
      </c>
      <c r="B156" s="75"/>
      <c r="C156" s="76" t="s">
        <v>262</v>
      </c>
    </row>
    <row r="157" spans="1:3" ht="16.5" thickBot="1" x14ac:dyDescent="0.3">
      <c r="A157" s="93"/>
      <c r="B157" s="80" t="s">
        <v>333</v>
      </c>
      <c r="C157" s="80">
        <v>175</v>
      </c>
    </row>
    <row r="158" spans="1:3" ht="16.5" thickBot="1" x14ac:dyDescent="0.3">
      <c r="A158" s="75"/>
      <c r="B158" s="75" t="s">
        <v>85</v>
      </c>
      <c r="C158" s="75">
        <f>SUM(C157)</f>
        <v>175</v>
      </c>
    </row>
    <row r="161" spans="1:3" x14ac:dyDescent="0.25">
      <c r="A161" s="148" t="s">
        <v>334</v>
      </c>
      <c r="B161" s="148"/>
      <c r="C161" s="148"/>
    </row>
    <row r="162" spans="1:3" x14ac:dyDescent="0.25">
      <c r="A162" s="148"/>
      <c r="B162" s="148"/>
      <c r="C162" s="148"/>
    </row>
    <row r="163" spans="1:3" ht="15.75" thickBot="1" x14ac:dyDescent="0.3"/>
    <row r="164" spans="1:3" ht="16.5" thickBot="1" x14ac:dyDescent="0.3">
      <c r="A164" s="75" t="s">
        <v>221</v>
      </c>
      <c r="B164" s="75"/>
      <c r="C164" s="76" t="s">
        <v>262</v>
      </c>
    </row>
    <row r="165" spans="1:3" ht="16.5" thickBot="1" x14ac:dyDescent="0.3">
      <c r="A165" s="87">
        <v>5831141</v>
      </c>
      <c r="B165" s="88" t="s">
        <v>335</v>
      </c>
      <c r="C165" s="88">
        <v>20</v>
      </c>
    </row>
    <row r="166" spans="1:3" ht="16.5" thickBot="1" x14ac:dyDescent="0.3">
      <c r="A166" s="75"/>
      <c r="B166" s="75" t="s">
        <v>85</v>
      </c>
      <c r="C166" s="75">
        <f>SUM(C165)</f>
        <v>20</v>
      </c>
    </row>
    <row r="167" spans="1:3" ht="15.75" x14ac:dyDescent="0.25">
      <c r="A167" s="113"/>
      <c r="B167" s="113"/>
      <c r="C167" s="113"/>
    </row>
    <row r="169" spans="1:3" x14ac:dyDescent="0.25">
      <c r="A169" s="148" t="s">
        <v>336</v>
      </c>
      <c r="B169" s="148"/>
      <c r="C169" s="148"/>
    </row>
    <row r="170" spans="1:3" x14ac:dyDescent="0.25">
      <c r="A170" s="148"/>
      <c r="B170" s="148"/>
      <c r="C170" s="148"/>
    </row>
    <row r="171" spans="1:3" ht="15.75" thickBot="1" x14ac:dyDescent="0.3"/>
    <row r="172" spans="1:3" ht="16.5" thickBot="1" x14ac:dyDescent="0.3">
      <c r="A172" s="75" t="s">
        <v>221</v>
      </c>
      <c r="B172" s="75"/>
      <c r="C172" s="76" t="s">
        <v>262</v>
      </c>
    </row>
    <row r="173" spans="1:3" ht="15.75" x14ac:dyDescent="0.25">
      <c r="A173" s="114"/>
      <c r="B173" s="86" t="s">
        <v>337</v>
      </c>
      <c r="C173" s="115">
        <v>100</v>
      </c>
    </row>
    <row r="174" spans="1:3" ht="16.5" thickBot="1" x14ac:dyDescent="0.3">
      <c r="A174" s="116"/>
      <c r="B174" s="108" t="s">
        <v>338</v>
      </c>
      <c r="C174" s="117">
        <v>50</v>
      </c>
    </row>
    <row r="175" spans="1:3" ht="16.5" thickBot="1" x14ac:dyDescent="0.3">
      <c r="A175" s="75"/>
      <c r="B175" s="75" t="s">
        <v>85</v>
      </c>
      <c r="C175" s="75">
        <f>SUM(C173:C174)</f>
        <v>150</v>
      </c>
    </row>
    <row r="179" spans="1:3" x14ac:dyDescent="0.25">
      <c r="A179" s="148" t="s">
        <v>339</v>
      </c>
      <c r="B179" s="148"/>
      <c r="C179" s="148"/>
    </row>
    <row r="180" spans="1:3" x14ac:dyDescent="0.25">
      <c r="A180" s="148"/>
      <c r="B180" s="148"/>
      <c r="C180" s="148"/>
    </row>
    <row r="181" spans="1:3" ht="15.75" thickBot="1" x14ac:dyDescent="0.3"/>
    <row r="182" spans="1:3" ht="15.75" x14ac:dyDescent="0.25">
      <c r="A182" s="91" t="s">
        <v>221</v>
      </c>
      <c r="B182" s="91"/>
      <c r="C182" s="118" t="s">
        <v>262</v>
      </c>
    </row>
    <row r="183" spans="1:3" ht="15.75" x14ac:dyDescent="0.25">
      <c r="A183" s="92"/>
      <c r="B183" s="80" t="s">
        <v>340</v>
      </c>
      <c r="C183" s="103">
        <v>240</v>
      </c>
    </row>
    <row r="184" spans="1:3" ht="16.5" thickBot="1" x14ac:dyDescent="0.3">
      <c r="A184" s="87"/>
      <c r="B184" s="88" t="s">
        <v>339</v>
      </c>
      <c r="C184" s="88">
        <v>350</v>
      </c>
    </row>
    <row r="185" spans="1:3" ht="16.5" thickBot="1" x14ac:dyDescent="0.3">
      <c r="A185" s="119"/>
      <c r="B185" s="120" t="s">
        <v>85</v>
      </c>
      <c r="C185" s="121">
        <f>SUM(C183:C184)</f>
        <v>590</v>
      </c>
    </row>
    <row r="189" spans="1:3" ht="15.75" x14ac:dyDescent="0.25">
      <c r="A189" s="105"/>
      <c r="B189" s="106"/>
      <c r="C189" s="106"/>
    </row>
    <row r="190" spans="1:3" ht="15.75" x14ac:dyDescent="0.25">
      <c r="A190" s="147" t="s">
        <v>341</v>
      </c>
      <c r="B190" s="147"/>
      <c r="C190" s="147"/>
    </row>
    <row r="191" spans="1:3" ht="15.75" x14ac:dyDescent="0.25">
      <c r="A191" s="122"/>
      <c r="B191" s="122"/>
      <c r="C191" s="122"/>
    </row>
    <row r="192" spans="1:3" ht="15.75" x14ac:dyDescent="0.25">
      <c r="A192" s="122"/>
      <c r="B192" s="122"/>
      <c r="C192" s="122"/>
    </row>
    <row r="193" spans="1:3" ht="15.75" x14ac:dyDescent="0.25">
      <c r="A193" s="123"/>
      <c r="B193" s="123"/>
      <c r="C193" s="124" t="s">
        <v>262</v>
      </c>
    </row>
    <row r="194" spans="1:3" ht="16.5" thickBot="1" x14ac:dyDescent="0.3">
      <c r="A194" s="123" t="s">
        <v>187</v>
      </c>
      <c r="B194" s="93" t="s">
        <v>342</v>
      </c>
      <c r="C194" s="103">
        <v>35</v>
      </c>
    </row>
    <row r="195" spans="1:3" ht="16.5" thickBot="1" x14ac:dyDescent="0.3">
      <c r="A195" s="102"/>
      <c r="B195" s="125" t="s">
        <v>85</v>
      </c>
      <c r="C195" s="126">
        <f>SUM(C194)</f>
        <v>35</v>
      </c>
    </row>
    <row r="196" spans="1:3" ht="15.75" x14ac:dyDescent="0.25">
      <c r="A196" s="106"/>
      <c r="B196" s="106"/>
      <c r="C196" s="58"/>
    </row>
    <row r="197" spans="1:3" ht="15.75" x14ac:dyDescent="0.25">
      <c r="A197" s="92" t="s">
        <v>221</v>
      </c>
      <c r="B197" s="80"/>
      <c r="C197" s="124" t="s">
        <v>262</v>
      </c>
    </row>
    <row r="198" spans="1:3" ht="15.75" x14ac:dyDescent="0.25">
      <c r="A198" s="92"/>
      <c r="B198" s="80" t="s">
        <v>343</v>
      </c>
      <c r="C198" s="127">
        <v>706</v>
      </c>
    </row>
    <row r="199" spans="1:3" ht="15.75" x14ac:dyDescent="0.25">
      <c r="A199" s="92"/>
      <c r="B199" s="80" t="s">
        <v>344</v>
      </c>
      <c r="C199" s="127">
        <v>191</v>
      </c>
    </row>
    <row r="200" spans="1:3" ht="15.75" x14ac:dyDescent="0.25">
      <c r="A200" s="93"/>
      <c r="B200" s="80" t="s">
        <v>320</v>
      </c>
      <c r="C200" s="128">
        <v>200</v>
      </c>
    </row>
    <row r="201" spans="1:3" ht="15.75" x14ac:dyDescent="0.25">
      <c r="A201" s="93"/>
      <c r="B201" s="80" t="s">
        <v>345</v>
      </c>
      <c r="C201" s="128">
        <v>6</v>
      </c>
    </row>
    <row r="202" spans="1:3" ht="16.5" thickBot="1" x14ac:dyDescent="0.3">
      <c r="A202" s="129"/>
      <c r="B202" s="88" t="s">
        <v>311</v>
      </c>
      <c r="C202" s="130">
        <v>56</v>
      </c>
    </row>
    <row r="203" spans="1:3" ht="16.5" thickBot="1" x14ac:dyDescent="0.3">
      <c r="A203" s="102"/>
      <c r="B203" s="125" t="s">
        <v>346</v>
      </c>
      <c r="C203" s="126">
        <f>SUM(C198:C202)</f>
        <v>1159</v>
      </c>
    </row>
    <row r="207" spans="1:3" ht="15.75" x14ac:dyDescent="0.25">
      <c r="A207" s="147" t="s">
        <v>347</v>
      </c>
      <c r="B207" s="147"/>
      <c r="C207" s="147"/>
    </row>
    <row r="208" spans="1:3" ht="15.75" x14ac:dyDescent="0.25">
      <c r="A208" s="122"/>
      <c r="B208" s="122"/>
      <c r="C208" s="122"/>
    </row>
    <row r="209" spans="1:3" ht="15.75" x14ac:dyDescent="0.25">
      <c r="A209" s="123"/>
      <c r="B209" s="123"/>
      <c r="C209" s="124" t="s">
        <v>262</v>
      </c>
    </row>
    <row r="210" spans="1:3" ht="16.5" thickBot="1" x14ac:dyDescent="0.3">
      <c r="A210" s="123" t="s">
        <v>187</v>
      </c>
      <c r="B210" s="93" t="s">
        <v>348</v>
      </c>
      <c r="C210" s="103">
        <v>200</v>
      </c>
    </row>
    <row r="211" spans="1:3" ht="16.5" thickBot="1" x14ac:dyDescent="0.3">
      <c r="A211" s="102"/>
      <c r="B211" s="125"/>
      <c r="C211" s="90">
        <f>SUM(C210)</f>
        <v>200</v>
      </c>
    </row>
    <row r="212" spans="1:3" ht="15.75" x14ac:dyDescent="0.25">
      <c r="A212" s="122"/>
      <c r="B212" s="122"/>
      <c r="C212" s="122"/>
    </row>
    <row r="213" spans="1:3" ht="15.75" x14ac:dyDescent="0.25">
      <c r="A213" s="106"/>
      <c r="B213" s="106"/>
      <c r="C213" s="58"/>
    </row>
    <row r="214" spans="1:3" ht="15.75" x14ac:dyDescent="0.25">
      <c r="A214" s="92" t="s">
        <v>221</v>
      </c>
      <c r="B214" s="80"/>
      <c r="C214" s="124" t="s">
        <v>262</v>
      </c>
    </row>
    <row r="215" spans="1:3" ht="15.75" x14ac:dyDescent="0.25">
      <c r="A215" s="92"/>
      <c r="B215" s="80" t="s">
        <v>290</v>
      </c>
      <c r="C215" s="127">
        <v>240</v>
      </c>
    </row>
    <row r="216" spans="1:3" ht="15.75" x14ac:dyDescent="0.25">
      <c r="A216" s="80"/>
      <c r="B216" s="80" t="s">
        <v>317</v>
      </c>
      <c r="C216" s="80">
        <v>90</v>
      </c>
    </row>
    <row r="217" spans="1:3" ht="15.75" x14ac:dyDescent="0.25">
      <c r="A217" s="80"/>
      <c r="B217" s="80" t="s">
        <v>349</v>
      </c>
      <c r="C217" s="80">
        <v>85</v>
      </c>
    </row>
    <row r="218" spans="1:3" ht="15.75" x14ac:dyDescent="0.25">
      <c r="A218" s="80"/>
      <c r="B218" s="80" t="s">
        <v>309</v>
      </c>
      <c r="C218" s="128">
        <v>15</v>
      </c>
    </row>
    <row r="219" spans="1:3" ht="15.75" x14ac:dyDescent="0.25">
      <c r="A219" s="93"/>
      <c r="B219" s="80" t="s">
        <v>345</v>
      </c>
      <c r="C219" s="128">
        <v>5</v>
      </c>
    </row>
    <row r="220" spans="1:3" ht="15.75" x14ac:dyDescent="0.25">
      <c r="A220" s="93"/>
      <c r="B220" s="80" t="s">
        <v>311</v>
      </c>
      <c r="C220" s="128">
        <v>131</v>
      </c>
    </row>
    <row r="221" spans="1:3" ht="16.5" thickBot="1" x14ac:dyDescent="0.3">
      <c r="A221" s="92"/>
      <c r="B221" s="131" t="s">
        <v>350</v>
      </c>
      <c r="C221" s="22">
        <v>300</v>
      </c>
    </row>
    <row r="222" spans="1:3" ht="16.5" thickBot="1" x14ac:dyDescent="0.3">
      <c r="A222" s="102"/>
      <c r="B222" s="125" t="s">
        <v>346</v>
      </c>
      <c r="C222" s="126">
        <f>SUM(C215:C221)</f>
        <v>866</v>
      </c>
    </row>
    <row r="224" spans="1:3" ht="15.75" x14ac:dyDescent="0.25">
      <c r="A224" s="147" t="s">
        <v>351</v>
      </c>
      <c r="B224" s="147"/>
      <c r="C224" s="147"/>
    </row>
    <row r="225" spans="1:3" ht="16.5" thickBot="1" x14ac:dyDescent="0.3">
      <c r="A225" s="106"/>
      <c r="B225" s="106"/>
      <c r="C225" s="58"/>
    </row>
    <row r="226" spans="1:3" ht="16.5" thickBot="1" x14ac:dyDescent="0.3">
      <c r="A226" s="75" t="s">
        <v>122</v>
      </c>
      <c r="B226" s="75"/>
      <c r="C226" s="84" t="s">
        <v>262</v>
      </c>
    </row>
    <row r="227" spans="1:3" ht="15.75" x14ac:dyDescent="0.25">
      <c r="A227" s="80"/>
      <c r="B227" s="80" t="s">
        <v>352</v>
      </c>
      <c r="C227" s="80">
        <v>36</v>
      </c>
    </row>
    <row r="228" spans="1:3" ht="15.75" x14ac:dyDescent="0.25">
      <c r="A228" s="124"/>
      <c r="B228" s="132" t="s">
        <v>346</v>
      </c>
      <c r="C228" s="133">
        <f>SUM(C227:C227)</f>
        <v>36</v>
      </c>
    </row>
    <row r="233" spans="1:3" ht="15.75" x14ac:dyDescent="0.25">
      <c r="A233" s="147" t="s">
        <v>353</v>
      </c>
      <c r="B233" s="147"/>
      <c r="C233" s="147"/>
    </row>
    <row r="234" spans="1:3" ht="16.5" thickBot="1" x14ac:dyDescent="0.3">
      <c r="A234" s="122"/>
      <c r="B234" s="122"/>
      <c r="C234" s="122"/>
    </row>
    <row r="235" spans="1:3" ht="16.5" thickBot="1" x14ac:dyDescent="0.3">
      <c r="A235" s="75" t="s">
        <v>122</v>
      </c>
      <c r="B235" s="75"/>
      <c r="C235" s="84" t="s">
        <v>262</v>
      </c>
    </row>
    <row r="236" spans="1:3" ht="15.75" x14ac:dyDescent="0.25">
      <c r="A236" s="80"/>
      <c r="B236" s="80" t="s">
        <v>354</v>
      </c>
      <c r="C236" s="80">
        <v>540</v>
      </c>
    </row>
    <row r="237" spans="1:3" ht="15.75" x14ac:dyDescent="0.25">
      <c r="A237" s="124"/>
      <c r="B237" s="132" t="s">
        <v>346</v>
      </c>
      <c r="C237" s="133">
        <f>SUM(C236:C236)</f>
        <v>540</v>
      </c>
    </row>
    <row r="238" spans="1:3" ht="15.75" thickBot="1" x14ac:dyDescent="0.3"/>
    <row r="239" spans="1:3" ht="16.5" thickBot="1" x14ac:dyDescent="0.3">
      <c r="A239" s="75" t="s">
        <v>325</v>
      </c>
      <c r="B239" s="75"/>
      <c r="C239" s="84" t="s">
        <v>262</v>
      </c>
    </row>
    <row r="240" spans="1:3" ht="15.75" x14ac:dyDescent="0.25">
      <c r="A240" s="93"/>
      <c r="B240" s="80" t="s">
        <v>317</v>
      </c>
      <c r="C240" s="22">
        <v>300</v>
      </c>
    </row>
    <row r="241" spans="1:3" ht="15.75" x14ac:dyDescent="0.25">
      <c r="A241" s="93"/>
      <c r="B241" s="80" t="s">
        <v>300</v>
      </c>
      <c r="C241" s="22">
        <v>6</v>
      </c>
    </row>
    <row r="242" spans="1:3" ht="16.5" thickBot="1" x14ac:dyDescent="0.3">
      <c r="A242" s="107"/>
      <c r="B242" s="108" t="s">
        <v>311</v>
      </c>
      <c r="C242" s="109">
        <v>83</v>
      </c>
    </row>
    <row r="243" spans="1:3" ht="16.5" thickBot="1" x14ac:dyDescent="0.3">
      <c r="A243" s="75"/>
      <c r="B243" s="75" t="s">
        <v>314</v>
      </c>
      <c r="C243" s="102">
        <f>SUM(C240:C242)</f>
        <v>389</v>
      </c>
    </row>
    <row r="246" spans="1:3" ht="15.75" x14ac:dyDescent="0.25">
      <c r="A246" s="147" t="s">
        <v>355</v>
      </c>
      <c r="B246" s="147"/>
      <c r="C246" s="147"/>
    </row>
    <row r="247" spans="1:3" ht="15.75" thickBot="1" x14ac:dyDescent="0.3"/>
    <row r="248" spans="1:3" ht="16.5" thickBot="1" x14ac:dyDescent="0.3">
      <c r="A248" s="75" t="s">
        <v>325</v>
      </c>
      <c r="B248" s="75"/>
      <c r="C248" s="84" t="s">
        <v>262</v>
      </c>
    </row>
    <row r="249" spans="1:3" ht="15.75" x14ac:dyDescent="0.25">
      <c r="A249" s="93"/>
      <c r="B249" s="80" t="s">
        <v>317</v>
      </c>
      <c r="C249" s="22">
        <v>18</v>
      </c>
    </row>
    <row r="250" spans="1:3" ht="15.75" x14ac:dyDescent="0.25">
      <c r="A250" s="93"/>
      <c r="B250" s="80" t="s">
        <v>298</v>
      </c>
      <c r="C250" s="22">
        <v>140</v>
      </c>
    </row>
    <row r="251" spans="1:3" ht="15.75" x14ac:dyDescent="0.25">
      <c r="A251" s="87"/>
      <c r="B251" s="88" t="s">
        <v>309</v>
      </c>
      <c r="C251" s="109">
        <v>115</v>
      </c>
    </row>
    <row r="252" spans="1:3" ht="16.5" thickBot="1" x14ac:dyDescent="0.3">
      <c r="A252" s="107"/>
      <c r="B252" s="108" t="s">
        <v>311</v>
      </c>
      <c r="C252" s="109">
        <v>74</v>
      </c>
    </row>
    <row r="253" spans="1:3" ht="16.5" thickBot="1" x14ac:dyDescent="0.3">
      <c r="A253" s="75"/>
      <c r="B253" s="75" t="s">
        <v>314</v>
      </c>
      <c r="C253" s="102">
        <f>SUM(C249:C252)</f>
        <v>347</v>
      </c>
    </row>
  </sheetData>
  <mergeCells count="17">
    <mergeCell ref="A224:C224"/>
    <mergeCell ref="A233:C233"/>
    <mergeCell ref="A246:C246"/>
    <mergeCell ref="A153:C154"/>
    <mergeCell ref="A161:C162"/>
    <mergeCell ref="A169:C170"/>
    <mergeCell ref="A179:C180"/>
    <mergeCell ref="A190:C190"/>
    <mergeCell ref="A207:C207"/>
    <mergeCell ref="A139:C139"/>
    <mergeCell ref="B2:C3"/>
    <mergeCell ref="A38:C38"/>
    <mergeCell ref="A77:C77"/>
    <mergeCell ref="A89:C89"/>
    <mergeCell ref="A106:C106"/>
    <mergeCell ref="A120:C120"/>
    <mergeCell ref="A131:C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workbookViewId="0">
      <selection activeCell="C3" sqref="C3"/>
    </sheetView>
  </sheetViews>
  <sheetFormatPr defaultColWidth="8.85546875" defaultRowHeight="15" x14ac:dyDescent="0.25"/>
  <cols>
    <col min="1" max="1" width="51.140625" style="1" customWidth="1"/>
    <col min="2" max="2" width="17" style="1" customWidth="1"/>
    <col min="3" max="3" width="8.85546875" style="1"/>
    <col min="4" max="4" width="12.85546875" style="1" bestFit="1" customWidth="1"/>
    <col min="5" max="16384" width="8.85546875" style="1"/>
  </cols>
  <sheetData>
    <row r="1" spans="1:2" x14ac:dyDescent="0.25">
      <c r="A1" s="1" t="s">
        <v>246</v>
      </c>
    </row>
    <row r="3" spans="1:2" ht="43.15" customHeight="1" x14ac:dyDescent="0.25">
      <c r="A3" s="73" t="s">
        <v>132</v>
      </c>
    </row>
    <row r="7" spans="1:2" ht="15.75" x14ac:dyDescent="0.25">
      <c r="A7" s="2" t="s">
        <v>133</v>
      </c>
      <c r="B7" s="3" t="s">
        <v>6</v>
      </c>
    </row>
    <row r="8" spans="1:2" ht="15.75" x14ac:dyDescent="0.25">
      <c r="A8" s="2"/>
      <c r="B8" s="4"/>
    </row>
    <row r="9" spans="1:2" ht="15.75" x14ac:dyDescent="0.25">
      <c r="A9" s="5" t="s">
        <v>9</v>
      </c>
      <c r="B9" s="6">
        <f>SUM(B13,B23,B26)</f>
        <v>9322736</v>
      </c>
    </row>
    <row r="10" spans="1:2" x14ac:dyDescent="0.25">
      <c r="A10" s="4"/>
      <c r="B10" s="4"/>
    </row>
    <row r="11" spans="1:2" x14ac:dyDescent="0.25">
      <c r="A11" s="6" t="s">
        <v>10</v>
      </c>
      <c r="B11" s="4">
        <v>0</v>
      </c>
    </row>
    <row r="12" spans="1:2" x14ac:dyDescent="0.25">
      <c r="A12" s="6"/>
      <c r="B12" s="4"/>
    </row>
    <row r="13" spans="1:2" x14ac:dyDescent="0.25">
      <c r="A13" s="6" t="s">
        <v>134</v>
      </c>
      <c r="B13" s="7">
        <v>5045510</v>
      </c>
    </row>
    <row r="14" spans="1:2" x14ac:dyDescent="0.25">
      <c r="A14" s="7" t="s">
        <v>135</v>
      </c>
      <c r="B14" s="47">
        <v>1995850</v>
      </c>
    </row>
    <row r="15" spans="1:2" x14ac:dyDescent="0.25">
      <c r="A15" s="4" t="s">
        <v>136</v>
      </c>
      <c r="B15" s="47"/>
    </row>
    <row r="16" spans="1:2" x14ac:dyDescent="0.25">
      <c r="A16" s="7" t="s">
        <v>137</v>
      </c>
      <c r="B16" s="47">
        <v>1274400</v>
      </c>
    </row>
    <row r="17" spans="1:2" x14ac:dyDescent="0.25">
      <c r="A17" s="4" t="s">
        <v>138</v>
      </c>
      <c r="B17" s="47"/>
    </row>
    <row r="18" spans="1:2" x14ac:dyDescent="0.25">
      <c r="A18" s="7" t="s">
        <v>139</v>
      </c>
      <c r="B18" s="47">
        <v>100000</v>
      </c>
    </row>
    <row r="19" spans="1:2" x14ac:dyDescent="0.25">
      <c r="A19" s="4" t="s">
        <v>12</v>
      </c>
      <c r="B19" s="47"/>
    </row>
    <row r="20" spans="1:2" x14ac:dyDescent="0.25">
      <c r="A20" s="7" t="s">
        <v>140</v>
      </c>
      <c r="B20" s="47">
        <v>1675260</v>
      </c>
    </row>
    <row r="21" spans="1:2" x14ac:dyDescent="0.25">
      <c r="A21" s="4" t="s">
        <v>141</v>
      </c>
      <c r="B21" s="47"/>
    </row>
    <row r="22" spans="1:2" x14ac:dyDescent="0.25">
      <c r="A22" s="4"/>
      <c r="B22" s="47"/>
    </row>
    <row r="23" spans="1:2" x14ac:dyDescent="0.25">
      <c r="A23" s="6" t="s">
        <v>11</v>
      </c>
      <c r="B23" s="7">
        <v>3997226</v>
      </c>
    </row>
    <row r="24" spans="1:2" ht="30" x14ac:dyDescent="0.25">
      <c r="A24" s="48" t="s">
        <v>142</v>
      </c>
      <c r="B24" s="7"/>
    </row>
    <row r="25" spans="1:2" x14ac:dyDescent="0.25">
      <c r="A25" s="48"/>
      <c r="B25" s="7"/>
    </row>
    <row r="26" spans="1:2" x14ac:dyDescent="0.25">
      <c r="A26" s="6" t="s">
        <v>143</v>
      </c>
      <c r="B26" s="7">
        <v>280000</v>
      </c>
    </row>
    <row r="27" spans="1:2" x14ac:dyDescent="0.25">
      <c r="A27" s="4" t="s">
        <v>144</v>
      </c>
      <c r="B27" s="7"/>
    </row>
    <row r="28" spans="1:2" x14ac:dyDescent="0.25">
      <c r="A28" s="4"/>
      <c r="B28" s="7"/>
    </row>
    <row r="29" spans="1:2" x14ac:dyDescent="0.25">
      <c r="A29" s="4" t="s">
        <v>145</v>
      </c>
      <c r="B29" s="4"/>
    </row>
    <row r="30" spans="1:2" x14ac:dyDescent="0.25">
      <c r="A30" s="4" t="s">
        <v>146</v>
      </c>
      <c r="B30" s="4"/>
    </row>
    <row r="31" spans="1:2" ht="15.75" x14ac:dyDescent="0.25">
      <c r="A31" s="5" t="s">
        <v>0</v>
      </c>
      <c r="B31" s="6">
        <f>SUM(B35:B50)</f>
        <v>14977023</v>
      </c>
    </row>
    <row r="32" spans="1:2" x14ac:dyDescent="0.25">
      <c r="A32" s="4"/>
      <c r="B32" s="4"/>
    </row>
    <row r="33" spans="1:2" x14ac:dyDescent="0.25">
      <c r="A33" s="6" t="s">
        <v>147</v>
      </c>
      <c r="B33" s="4"/>
    </row>
    <row r="34" spans="1:2" x14ac:dyDescent="0.25">
      <c r="A34" s="7" t="s">
        <v>7</v>
      </c>
      <c r="B34" s="4"/>
    </row>
    <row r="35" spans="1:2" x14ac:dyDescent="0.25">
      <c r="A35" s="7" t="s">
        <v>148</v>
      </c>
      <c r="B35" s="7">
        <v>6151736</v>
      </c>
    </row>
    <row r="36" spans="1:2" x14ac:dyDescent="0.25">
      <c r="A36" s="4" t="s">
        <v>149</v>
      </c>
      <c r="B36" s="7"/>
    </row>
    <row r="37" spans="1:2" x14ac:dyDescent="0.25">
      <c r="A37" s="7" t="s">
        <v>1</v>
      </c>
      <c r="B37" s="7">
        <v>1200000</v>
      </c>
    </row>
    <row r="38" spans="1:2" x14ac:dyDescent="0.25">
      <c r="A38" s="4" t="s">
        <v>150</v>
      </c>
      <c r="B38" s="7"/>
    </row>
    <row r="39" spans="1:2" x14ac:dyDescent="0.25">
      <c r="A39" s="4"/>
      <c r="B39" s="7"/>
    </row>
    <row r="40" spans="1:2" x14ac:dyDescent="0.25">
      <c r="A40" s="7" t="s">
        <v>151</v>
      </c>
      <c r="B40" s="7">
        <v>510300</v>
      </c>
    </row>
    <row r="41" spans="1:2" x14ac:dyDescent="0.25">
      <c r="A41" s="4" t="s">
        <v>152</v>
      </c>
      <c r="B41" s="7"/>
    </row>
    <row r="42" spans="1:2" x14ac:dyDescent="0.25">
      <c r="A42" s="4"/>
      <c r="B42" s="7"/>
    </row>
    <row r="43" spans="1:2" x14ac:dyDescent="0.25">
      <c r="A43" s="7" t="s">
        <v>8</v>
      </c>
      <c r="B43" s="7"/>
    </row>
    <row r="44" spans="1:2" x14ac:dyDescent="0.25">
      <c r="A44" s="7" t="s">
        <v>2</v>
      </c>
      <c r="B44" s="7">
        <v>3154987</v>
      </c>
    </row>
    <row r="45" spans="1:2" ht="30" x14ac:dyDescent="0.25">
      <c r="A45" s="10" t="s">
        <v>153</v>
      </c>
      <c r="B45" s="7"/>
    </row>
    <row r="46" spans="1:2" x14ac:dyDescent="0.25">
      <c r="A46" s="7" t="s">
        <v>154</v>
      </c>
      <c r="B46" s="7">
        <v>600000</v>
      </c>
    </row>
    <row r="47" spans="1:2" x14ac:dyDescent="0.25">
      <c r="A47" s="4" t="s">
        <v>155</v>
      </c>
      <c r="B47" s="7"/>
    </row>
    <row r="48" spans="1:2" x14ac:dyDescent="0.25">
      <c r="A48" s="4"/>
      <c r="B48" s="7"/>
    </row>
    <row r="49" spans="1:2" x14ac:dyDescent="0.25">
      <c r="A49" s="6" t="s">
        <v>156</v>
      </c>
      <c r="B49" s="7">
        <v>3360000</v>
      </c>
    </row>
    <row r="50" spans="1:2" x14ac:dyDescent="0.25">
      <c r="A50" s="4" t="s">
        <v>157</v>
      </c>
      <c r="B50" s="7"/>
    </row>
    <row r="51" spans="1:2" x14ac:dyDescent="0.25">
      <c r="A51" s="4"/>
      <c r="B51" s="4"/>
    </row>
    <row r="52" spans="1:2" ht="15.75" x14ac:dyDescent="0.25">
      <c r="A52" s="5" t="s">
        <v>3</v>
      </c>
      <c r="B52" s="6">
        <f>SUM(B54:B67)</f>
        <v>4976458</v>
      </c>
    </row>
    <row r="53" spans="1:2" x14ac:dyDescent="0.25">
      <c r="A53" s="4"/>
      <c r="B53" s="4"/>
    </row>
    <row r="54" spans="1:2" x14ac:dyDescent="0.25">
      <c r="A54" s="6" t="s">
        <v>4</v>
      </c>
      <c r="B54" s="7">
        <v>228778</v>
      </c>
    </row>
    <row r="55" spans="1:2" ht="30" x14ac:dyDescent="0.25">
      <c r="A55" s="9" t="s">
        <v>13</v>
      </c>
      <c r="B55" s="7"/>
    </row>
    <row r="56" spans="1:2" x14ac:dyDescent="0.25">
      <c r="A56" s="4"/>
      <c r="B56" s="4"/>
    </row>
    <row r="57" spans="1:2" x14ac:dyDescent="0.25">
      <c r="A57" s="6" t="s">
        <v>158</v>
      </c>
      <c r="B57" s="4"/>
    </row>
    <row r="58" spans="1:2" x14ac:dyDescent="0.25">
      <c r="A58" s="7" t="s">
        <v>159</v>
      </c>
      <c r="B58" s="7">
        <v>276800</v>
      </c>
    </row>
    <row r="59" spans="1:2" x14ac:dyDescent="0.25">
      <c r="A59" s="4" t="s">
        <v>160</v>
      </c>
      <c r="B59" s="7"/>
    </row>
    <row r="60" spans="1:2" x14ac:dyDescent="0.25">
      <c r="A60" s="7" t="s">
        <v>161</v>
      </c>
      <c r="B60" s="7">
        <v>2500000</v>
      </c>
    </row>
    <row r="61" spans="1:2" x14ac:dyDescent="0.25">
      <c r="A61" s="4" t="s">
        <v>162</v>
      </c>
      <c r="B61" s="4"/>
    </row>
    <row r="62" spans="1:2" x14ac:dyDescent="0.25">
      <c r="A62" s="4"/>
      <c r="B62" s="4"/>
    </row>
    <row r="63" spans="1:2" x14ac:dyDescent="0.25">
      <c r="A63" s="6" t="s">
        <v>163</v>
      </c>
      <c r="B63" s="4"/>
    </row>
    <row r="64" spans="1:2" x14ac:dyDescent="0.25">
      <c r="A64" s="7" t="s">
        <v>164</v>
      </c>
      <c r="B64" s="7">
        <v>600000</v>
      </c>
    </row>
    <row r="65" spans="1:2" ht="45" x14ac:dyDescent="0.25">
      <c r="A65" s="9" t="s">
        <v>165</v>
      </c>
      <c r="B65" s="7"/>
    </row>
    <row r="66" spans="1:2" x14ac:dyDescent="0.25">
      <c r="A66" s="9"/>
      <c r="B66" s="7"/>
    </row>
    <row r="67" spans="1:2" x14ac:dyDescent="0.25">
      <c r="A67" s="7" t="s">
        <v>166</v>
      </c>
      <c r="B67" s="7">
        <v>1370880</v>
      </c>
    </row>
    <row r="68" spans="1:2" ht="45" x14ac:dyDescent="0.25">
      <c r="A68" s="9" t="s">
        <v>167</v>
      </c>
      <c r="B68" s="4"/>
    </row>
    <row r="69" spans="1:2" x14ac:dyDescent="0.25">
      <c r="A69" s="9"/>
      <c r="B69" s="4"/>
    </row>
    <row r="70" spans="1:2" x14ac:dyDescent="0.25">
      <c r="A70" s="11" t="s">
        <v>168</v>
      </c>
      <c r="B70" s="7">
        <v>377340</v>
      </c>
    </row>
    <row r="71" spans="1:2" x14ac:dyDescent="0.25">
      <c r="A71" s="9"/>
      <c r="B71" s="4"/>
    </row>
    <row r="72" spans="1:2" ht="18.75" x14ac:dyDescent="0.3">
      <c r="A72" s="8" t="s">
        <v>5</v>
      </c>
      <c r="B72" s="8">
        <f>SUM(B9,B31,B52,B70)</f>
        <v>29653557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2" sqref="A2"/>
    </sheetView>
  </sheetViews>
  <sheetFormatPr defaultRowHeight="15" x14ac:dyDescent="0.25"/>
  <cols>
    <col min="1" max="1" width="36" customWidth="1"/>
    <col min="2" max="2" width="8.85546875" hidden="1" customWidth="1"/>
    <col min="3" max="3" width="15.7109375" customWidth="1"/>
  </cols>
  <sheetData>
    <row r="2" spans="1:4" x14ac:dyDescent="0.25">
      <c r="A2" s="12" t="s">
        <v>247</v>
      </c>
      <c r="B2" s="12"/>
      <c r="C2" s="12"/>
      <c r="D2" s="12"/>
    </row>
    <row r="4" spans="1:4" x14ac:dyDescent="0.25">
      <c r="A4" s="136" t="s">
        <v>132</v>
      </c>
      <c r="B4" s="136"/>
      <c r="C4" s="136"/>
      <c r="D4" s="13"/>
    </row>
    <row r="5" spans="1:4" x14ac:dyDescent="0.25">
      <c r="A5" s="136"/>
      <c r="B5" s="136"/>
      <c r="C5" s="136"/>
      <c r="D5" s="13"/>
    </row>
    <row r="6" spans="1:4" ht="32.450000000000003" customHeight="1" x14ac:dyDescent="0.25">
      <c r="A6" s="136"/>
      <c r="B6" s="136"/>
      <c r="C6" s="136"/>
      <c r="D6" s="13"/>
    </row>
    <row r="7" spans="1:4" ht="15.75" thickBot="1" x14ac:dyDescent="0.3">
      <c r="C7" s="14" t="s">
        <v>14</v>
      </c>
    </row>
    <row r="8" spans="1:4" ht="30" x14ac:dyDescent="0.25">
      <c r="A8" s="150" t="s">
        <v>15</v>
      </c>
      <c r="B8" s="151"/>
      <c r="C8" s="15" t="s">
        <v>16</v>
      </c>
      <c r="D8" s="16"/>
    </row>
    <row r="9" spans="1:4" x14ac:dyDescent="0.25">
      <c r="A9" s="152" t="s">
        <v>17</v>
      </c>
      <c r="B9" s="153"/>
      <c r="C9" s="17">
        <v>1045</v>
      </c>
    </row>
    <row r="10" spans="1:4" x14ac:dyDescent="0.25">
      <c r="A10" s="152" t="s">
        <v>18</v>
      </c>
      <c r="B10" s="153"/>
      <c r="C10" s="17">
        <v>0</v>
      </c>
    </row>
    <row r="11" spans="1:4" x14ac:dyDescent="0.25">
      <c r="A11" s="152" t="s">
        <v>19</v>
      </c>
      <c r="B11" s="153"/>
      <c r="C11" s="17">
        <v>0</v>
      </c>
    </row>
    <row r="12" spans="1:4" x14ac:dyDescent="0.25">
      <c r="A12" s="152" t="s">
        <v>20</v>
      </c>
      <c r="B12" s="153"/>
      <c r="C12" s="17">
        <v>1474</v>
      </c>
    </row>
    <row r="13" spans="1:4" x14ac:dyDescent="0.25">
      <c r="A13" s="152" t="s">
        <v>21</v>
      </c>
      <c r="B13" s="153"/>
      <c r="C13" s="17">
        <v>0</v>
      </c>
    </row>
    <row r="14" spans="1:4" ht="15.75" thickBot="1" x14ac:dyDescent="0.3">
      <c r="A14" s="154" t="s">
        <v>22</v>
      </c>
      <c r="B14" s="155"/>
      <c r="C14" s="18">
        <v>4448</v>
      </c>
    </row>
    <row r="15" spans="1:4" ht="15.75" thickBot="1" x14ac:dyDescent="0.3">
      <c r="A15" s="149" t="s">
        <v>23</v>
      </c>
      <c r="B15" s="149"/>
      <c r="C15" s="19">
        <f>SUM(C9:C14)</f>
        <v>6967</v>
      </c>
    </row>
    <row r="16" spans="1:4" x14ac:dyDescent="0.25">
      <c r="A16" s="156" t="s">
        <v>24</v>
      </c>
      <c r="B16" s="157"/>
      <c r="C16" s="20">
        <v>1232</v>
      </c>
    </row>
    <row r="17" spans="1:3" ht="15.75" thickBot="1" x14ac:dyDescent="0.3">
      <c r="A17" s="152" t="s">
        <v>25</v>
      </c>
      <c r="B17" s="153"/>
      <c r="C17" s="17">
        <v>0</v>
      </c>
    </row>
    <row r="18" spans="1:3" ht="15.75" thickBot="1" x14ac:dyDescent="0.3">
      <c r="A18" s="149" t="s">
        <v>26</v>
      </c>
      <c r="B18" s="149"/>
      <c r="C18" s="19">
        <f>SUM(C15:C17)</f>
        <v>8199</v>
      </c>
    </row>
  </sheetData>
  <mergeCells count="12">
    <mergeCell ref="A18:B18"/>
    <mergeCell ref="A4:C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RowHeight="15" x14ac:dyDescent="0.25"/>
  <cols>
    <col min="1" max="1" width="35.42578125" customWidth="1"/>
    <col min="2" max="2" width="19.85546875" customWidth="1"/>
  </cols>
  <sheetData>
    <row r="1" spans="1:3" x14ac:dyDescent="0.25">
      <c r="A1" s="12" t="s">
        <v>248</v>
      </c>
      <c r="B1" s="12"/>
      <c r="C1" s="12"/>
    </row>
    <row r="3" spans="1:3" ht="14.45" customHeight="1" x14ac:dyDescent="0.25">
      <c r="A3" s="136" t="s">
        <v>169</v>
      </c>
      <c r="B3" s="136"/>
      <c r="C3" s="13"/>
    </row>
    <row r="4" spans="1:3" x14ac:dyDescent="0.25">
      <c r="A4" s="136"/>
      <c r="B4" s="136"/>
      <c r="C4" s="13"/>
    </row>
    <row r="5" spans="1:3" x14ac:dyDescent="0.25">
      <c r="A5" s="136"/>
      <c r="B5" s="136"/>
      <c r="C5" s="13"/>
    </row>
    <row r="7" spans="1:3" x14ac:dyDescent="0.25">
      <c r="A7" s="21" t="s">
        <v>15</v>
      </c>
      <c r="B7" s="21" t="s">
        <v>34</v>
      </c>
    </row>
    <row r="8" spans="1:3" x14ac:dyDescent="0.25">
      <c r="A8" s="22" t="s">
        <v>27</v>
      </c>
      <c r="B8" s="22">
        <v>0</v>
      </c>
    </row>
    <row r="9" spans="1:3" x14ac:dyDescent="0.25">
      <c r="A9" s="22" t="s">
        <v>28</v>
      </c>
      <c r="B9" s="22">
        <v>0</v>
      </c>
    </row>
    <row r="10" spans="1:3" x14ac:dyDescent="0.25">
      <c r="A10" s="22" t="s">
        <v>29</v>
      </c>
      <c r="B10" s="22">
        <v>0</v>
      </c>
    </row>
    <row r="11" spans="1:3" x14ac:dyDescent="0.25">
      <c r="A11" s="22" t="s">
        <v>30</v>
      </c>
      <c r="B11" s="22">
        <v>0</v>
      </c>
    </row>
    <row r="12" spans="1:3" x14ac:dyDescent="0.25">
      <c r="A12" s="22" t="s">
        <v>31</v>
      </c>
      <c r="B12" s="22">
        <v>0</v>
      </c>
    </row>
    <row r="13" spans="1:3" x14ac:dyDescent="0.25">
      <c r="A13" s="22" t="s">
        <v>32</v>
      </c>
      <c r="B13" s="22">
        <v>0</v>
      </c>
    </row>
    <row r="14" spans="1:3" x14ac:dyDescent="0.25">
      <c r="A14" s="22" t="s">
        <v>33</v>
      </c>
      <c r="B14" s="22">
        <v>0</v>
      </c>
    </row>
    <row r="15" spans="1:3" x14ac:dyDescent="0.25">
      <c r="A15" s="21" t="s">
        <v>35</v>
      </c>
      <c r="B15" s="22">
        <v>0</v>
      </c>
    </row>
  </sheetData>
  <mergeCells count="1">
    <mergeCell ref="A3:B5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15" sqref="A15"/>
    </sheetView>
  </sheetViews>
  <sheetFormatPr defaultRowHeight="15" x14ac:dyDescent="0.25"/>
  <cols>
    <col min="1" max="1" width="36.7109375" customWidth="1"/>
    <col min="2" max="2" width="17.7109375" customWidth="1"/>
  </cols>
  <sheetData>
    <row r="1" spans="1:3" x14ac:dyDescent="0.25">
      <c r="A1" s="12" t="s">
        <v>249</v>
      </c>
      <c r="B1" s="12"/>
      <c r="C1" s="12"/>
    </row>
    <row r="3" spans="1:3" x14ac:dyDescent="0.25">
      <c r="A3" s="136" t="s">
        <v>170</v>
      </c>
      <c r="B3" s="136"/>
      <c r="C3" s="13"/>
    </row>
    <row r="4" spans="1:3" x14ac:dyDescent="0.25">
      <c r="A4" s="136"/>
      <c r="B4" s="136"/>
      <c r="C4" s="13"/>
    </row>
    <row r="5" spans="1:3" x14ac:dyDescent="0.25">
      <c r="A5" s="136"/>
      <c r="B5" s="136"/>
      <c r="C5" s="13"/>
    </row>
    <row r="7" spans="1:3" x14ac:dyDescent="0.25">
      <c r="A7" s="21" t="s">
        <v>15</v>
      </c>
      <c r="B7" s="21" t="s">
        <v>34</v>
      </c>
    </row>
    <row r="8" spans="1:3" x14ac:dyDescent="0.25">
      <c r="A8" s="22" t="s">
        <v>36</v>
      </c>
      <c r="B8" s="22">
        <v>0</v>
      </c>
    </row>
    <row r="9" spans="1:3" x14ac:dyDescent="0.25">
      <c r="A9" s="22" t="s">
        <v>37</v>
      </c>
      <c r="B9" s="22">
        <v>0</v>
      </c>
    </row>
    <row r="10" spans="1:3" x14ac:dyDescent="0.25">
      <c r="A10" s="21" t="s">
        <v>35</v>
      </c>
      <c r="B10" s="22">
        <v>0</v>
      </c>
    </row>
  </sheetData>
  <mergeCells count="1">
    <mergeCell ref="A3: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19" sqref="B19"/>
    </sheetView>
  </sheetViews>
  <sheetFormatPr defaultRowHeight="15" x14ac:dyDescent="0.25"/>
  <cols>
    <col min="1" max="1" width="30.28515625" customWidth="1"/>
    <col min="2" max="2" width="19.7109375" customWidth="1"/>
  </cols>
  <sheetData>
    <row r="1" spans="1:3" x14ac:dyDescent="0.25">
      <c r="A1" s="12" t="s">
        <v>250</v>
      </c>
      <c r="B1" s="12"/>
      <c r="C1" s="12"/>
    </row>
    <row r="3" spans="1:3" x14ac:dyDescent="0.25">
      <c r="A3" s="136" t="s">
        <v>171</v>
      </c>
      <c r="B3" s="136"/>
      <c r="C3" s="13"/>
    </row>
    <row r="4" spans="1:3" x14ac:dyDescent="0.25">
      <c r="A4" s="136"/>
      <c r="B4" s="136"/>
      <c r="C4" s="13"/>
    </row>
    <row r="5" spans="1:3" x14ac:dyDescent="0.25">
      <c r="A5" s="136"/>
      <c r="B5" s="136"/>
      <c r="C5" s="13"/>
    </row>
    <row r="7" spans="1:3" x14ac:dyDescent="0.25">
      <c r="A7" s="21" t="s">
        <v>15</v>
      </c>
      <c r="B7" s="21" t="s">
        <v>34</v>
      </c>
    </row>
    <row r="8" spans="1:3" ht="19.899999999999999" customHeight="1" x14ac:dyDescent="0.25">
      <c r="A8" s="23" t="s">
        <v>38</v>
      </c>
      <c r="B8" s="22">
        <v>0</v>
      </c>
    </row>
    <row r="9" spans="1:3" x14ac:dyDescent="0.25">
      <c r="A9" s="22" t="s">
        <v>39</v>
      </c>
      <c r="B9" s="22">
        <v>0</v>
      </c>
    </row>
    <row r="10" spans="1:3" x14ac:dyDescent="0.25">
      <c r="A10" s="22" t="s">
        <v>40</v>
      </c>
      <c r="B10" s="22">
        <v>850</v>
      </c>
    </row>
    <row r="11" spans="1:3" x14ac:dyDescent="0.25">
      <c r="A11" s="22" t="s">
        <v>43</v>
      </c>
      <c r="B11" s="22">
        <v>420</v>
      </c>
    </row>
    <row r="12" spans="1:3" x14ac:dyDescent="0.25">
      <c r="A12" s="22" t="s">
        <v>41</v>
      </c>
      <c r="B12" s="22">
        <v>240</v>
      </c>
    </row>
    <row r="13" spans="1:3" ht="21" customHeight="1" x14ac:dyDescent="0.25">
      <c r="A13" s="23" t="s">
        <v>42</v>
      </c>
      <c r="B13" s="22">
        <v>0</v>
      </c>
    </row>
    <row r="14" spans="1:3" x14ac:dyDescent="0.25">
      <c r="A14" s="21" t="s">
        <v>35</v>
      </c>
      <c r="B14" s="21">
        <f>SUM(B9:B12)</f>
        <v>1510</v>
      </c>
    </row>
  </sheetData>
  <mergeCells count="1">
    <mergeCell ref="A3:B5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26" sqref="A26"/>
    </sheetView>
  </sheetViews>
  <sheetFormatPr defaultRowHeight="15" x14ac:dyDescent="0.25"/>
  <cols>
    <col min="1" max="1" width="50.7109375" customWidth="1"/>
    <col min="2" max="2" width="16.5703125" customWidth="1"/>
  </cols>
  <sheetData>
    <row r="1" spans="1:3" x14ac:dyDescent="0.25">
      <c r="A1" s="12" t="s">
        <v>251</v>
      </c>
      <c r="B1" s="12"/>
      <c r="C1" s="12"/>
    </row>
    <row r="3" spans="1:3" x14ac:dyDescent="0.25">
      <c r="A3" s="136" t="s">
        <v>172</v>
      </c>
      <c r="B3" s="136"/>
      <c r="C3" s="13"/>
    </row>
    <row r="4" spans="1:3" x14ac:dyDescent="0.25">
      <c r="A4" s="136"/>
      <c r="B4" s="136"/>
      <c r="C4" s="13"/>
    </row>
    <row r="5" spans="1:3" x14ac:dyDescent="0.25">
      <c r="A5" s="136"/>
      <c r="B5" s="136"/>
      <c r="C5" s="13"/>
    </row>
    <row r="7" spans="1:3" x14ac:dyDescent="0.25">
      <c r="A7" s="21" t="s">
        <v>15</v>
      </c>
      <c r="B7" s="21" t="s">
        <v>34</v>
      </c>
    </row>
    <row r="8" spans="1:3" x14ac:dyDescent="0.25">
      <c r="A8" s="21" t="s">
        <v>44</v>
      </c>
      <c r="B8" s="22">
        <v>0</v>
      </c>
    </row>
    <row r="9" spans="1:3" x14ac:dyDescent="0.25">
      <c r="A9" s="21" t="s">
        <v>45</v>
      </c>
      <c r="B9" s="22">
        <v>0</v>
      </c>
    </row>
    <row r="10" spans="1:3" x14ac:dyDescent="0.25">
      <c r="A10" s="21" t="s">
        <v>46</v>
      </c>
      <c r="B10" s="22">
        <v>0</v>
      </c>
    </row>
    <row r="11" spans="1:3" x14ac:dyDescent="0.25">
      <c r="A11" s="21" t="s">
        <v>47</v>
      </c>
      <c r="B11" s="22">
        <v>0</v>
      </c>
    </row>
    <row r="12" spans="1:3" x14ac:dyDescent="0.25">
      <c r="A12" s="22" t="s">
        <v>48</v>
      </c>
      <c r="B12" s="22">
        <v>0</v>
      </c>
    </row>
    <row r="13" spans="1:3" x14ac:dyDescent="0.25">
      <c r="A13" s="21" t="s">
        <v>49</v>
      </c>
      <c r="B13" s="22">
        <v>100</v>
      </c>
    </row>
    <row r="14" spans="1:3" x14ac:dyDescent="0.25">
      <c r="A14" s="22" t="s">
        <v>50</v>
      </c>
      <c r="B14" s="22">
        <v>100</v>
      </c>
    </row>
    <row r="15" spans="1:3" x14ac:dyDescent="0.25">
      <c r="A15" s="21" t="s">
        <v>51</v>
      </c>
      <c r="B15" s="22">
        <v>20</v>
      </c>
    </row>
    <row r="16" spans="1:3" x14ac:dyDescent="0.25">
      <c r="A16" s="22" t="s">
        <v>52</v>
      </c>
      <c r="B16" s="22">
        <v>20</v>
      </c>
    </row>
    <row r="17" spans="1:2" x14ac:dyDescent="0.25">
      <c r="A17" s="22" t="s">
        <v>53</v>
      </c>
      <c r="B17" s="22">
        <v>0</v>
      </c>
    </row>
    <row r="18" spans="1:2" x14ac:dyDescent="0.25">
      <c r="A18" s="21" t="s">
        <v>54</v>
      </c>
      <c r="B18" s="22">
        <v>0</v>
      </c>
    </row>
    <row r="19" spans="1:2" x14ac:dyDescent="0.25">
      <c r="A19" s="21" t="s">
        <v>55</v>
      </c>
      <c r="B19" s="22">
        <f>SUM(B20:B22)</f>
        <v>575</v>
      </c>
    </row>
    <row r="20" spans="1:2" x14ac:dyDescent="0.25">
      <c r="A20" s="22" t="s">
        <v>56</v>
      </c>
      <c r="B20" s="22">
        <v>50</v>
      </c>
    </row>
    <row r="21" spans="1:2" x14ac:dyDescent="0.25">
      <c r="A21" s="22" t="s">
        <v>59</v>
      </c>
      <c r="B21" s="22">
        <v>175</v>
      </c>
    </row>
    <row r="22" spans="1:2" x14ac:dyDescent="0.25">
      <c r="A22" s="22" t="s">
        <v>57</v>
      </c>
      <c r="B22" s="22">
        <v>350</v>
      </c>
    </row>
    <row r="23" spans="1:2" x14ac:dyDescent="0.25">
      <c r="A23" s="21" t="s">
        <v>58</v>
      </c>
      <c r="B23" s="21">
        <f>SUM(B8:B11,B13,B15,B18,B19)</f>
        <v>695</v>
      </c>
    </row>
  </sheetData>
  <mergeCells count="1">
    <mergeCell ref="A3:B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21" sqref="A21"/>
    </sheetView>
  </sheetViews>
  <sheetFormatPr defaultRowHeight="15" x14ac:dyDescent="0.25"/>
  <cols>
    <col min="1" max="1" width="44.85546875" customWidth="1"/>
    <col min="2" max="2" width="17.28515625" customWidth="1"/>
  </cols>
  <sheetData>
    <row r="1" spans="1:2" x14ac:dyDescent="0.25">
      <c r="A1" s="12" t="s">
        <v>252</v>
      </c>
      <c r="B1" s="12"/>
    </row>
    <row r="3" spans="1:2" x14ac:dyDescent="0.25">
      <c r="A3" s="136" t="s">
        <v>173</v>
      </c>
      <c r="B3" s="136"/>
    </row>
    <row r="4" spans="1:2" x14ac:dyDescent="0.25">
      <c r="A4" s="136"/>
      <c r="B4" s="136"/>
    </row>
    <row r="5" spans="1:2" x14ac:dyDescent="0.25">
      <c r="A5" s="136"/>
      <c r="B5" s="136"/>
    </row>
    <row r="6" spans="1:2" x14ac:dyDescent="0.25">
      <c r="A6" s="24"/>
      <c r="B6" s="24"/>
    </row>
    <row r="7" spans="1:2" ht="25.15" customHeight="1" x14ac:dyDescent="0.25">
      <c r="A7" s="26" t="s">
        <v>60</v>
      </c>
      <c r="B7" s="25" t="s">
        <v>34</v>
      </c>
    </row>
    <row r="8" spans="1:2" x14ac:dyDescent="0.25">
      <c r="A8" s="21" t="s">
        <v>133</v>
      </c>
      <c r="B8" s="22">
        <v>0</v>
      </c>
    </row>
    <row r="9" spans="1:2" x14ac:dyDescent="0.25">
      <c r="A9" s="21" t="s">
        <v>35</v>
      </c>
      <c r="B9" s="22">
        <v>0</v>
      </c>
    </row>
  </sheetData>
  <mergeCells count="1">
    <mergeCell ref="A3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</vt:lpstr>
      <vt:lpstr>részl. 1.</vt:lpstr>
      <vt:lpstr>2</vt:lpstr>
      <vt:lpstr>3</vt:lpstr>
      <vt:lpstr>4 m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Tulajdonos</cp:lastModifiedBy>
  <cp:lastPrinted>2014-03-04T08:50:35Z</cp:lastPrinted>
  <dcterms:created xsi:type="dcterms:W3CDTF">2014-01-10T06:59:05Z</dcterms:created>
  <dcterms:modified xsi:type="dcterms:W3CDTF">2014-03-26T14:43:55Z</dcterms:modified>
</cp:coreProperties>
</file>