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Munka1" sheetId="6" r:id="rId6"/>
  </sheets>
  <definedNames>
    <definedName name="_xlnm.Print_Area" localSheetId="4">'beruházások felújítások'!$A$1:$E$115</definedName>
    <definedName name="_xlnm.Print_Area" localSheetId="0">'bevételek'!$A$1:$F$96</definedName>
    <definedName name="_xlnm.Print_Area" localSheetId="1">'kiadások működés felhalmozás'!$A$1:$F$123</definedName>
    <definedName name="_xlnm.Print_Area" localSheetId="3">'létszám'!$A$1:$D$33</definedName>
    <definedName name="_xlnm.Print_Area" localSheetId="2">'MÉRLEG (2)'!$A$1:$E$154</definedName>
    <definedName name="pr232" localSheetId="2">'MÉRLEG (2)'!$A$17</definedName>
    <definedName name="pr233" localSheetId="2">'MÉRLEG (2)'!$A$18</definedName>
    <definedName name="pr234" localSheetId="2">'MÉRLEG (2)'!$A$19</definedName>
    <definedName name="pr235" localSheetId="2">'MÉRLEG (2)'!$A$20</definedName>
    <definedName name="pr236" localSheetId="2">'MÉRLEG (2)'!$A$21</definedName>
    <definedName name="pr312" localSheetId="2">'MÉRLEG (2)'!$A$8</definedName>
    <definedName name="pr313" localSheetId="2">'MÉRLEG (2)'!$A$9</definedName>
    <definedName name="pr314" localSheetId="2">'MÉRLEG (2)'!$A$10</definedName>
    <definedName name="pr315" localSheetId="2">'MÉRLEG (2)'!$A$11</definedName>
  </definedNames>
  <calcPr fullCalcOnLoad="1"/>
</workbook>
</file>

<file path=xl/sharedStrings.xml><?xml version="1.0" encoding="utf-8"?>
<sst xmlns="http://schemas.openxmlformats.org/spreadsheetml/2006/main" count="837" uniqueCount="478">
  <si>
    <t>ÖNKORMÁNYZATI ELŐIRÁNYZATOK</t>
  </si>
  <si>
    <t>MINDÖSSZESEN</t>
  </si>
  <si>
    <t>ÖSSZESEN</t>
  </si>
  <si>
    <t>Rovat-
szám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</si>
  <si>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</si>
  <si>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</si>
  <si>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</si>
  <si>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</si>
  <si>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</si>
  <si>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</si>
  <si>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</si>
  <si>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</si>
  <si>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</si>
  <si>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</si>
  <si>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</si>
  <si>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</si>
  <si>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</si>
  <si>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</si>
  <si>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</si>
  <si>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</si>
  <si>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</si>
  <si>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</si>
  <si>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</si>
  <si>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</si>
  <si>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</si>
  <si>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</si>
  <si>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</si>
  <si>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</si>
  <si>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</si>
  <si>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</si>
  <si>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</si>
  <si>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</si>
  <si>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</si>
  <si>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</si>
  <si>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</si>
  <si>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</si>
  <si>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</si>
  <si>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</si>
  <si>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</si>
  <si>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</si>
  <si>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</si>
  <si>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</si>
  <si>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</si>
  <si>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</si>
  <si>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</si>
  <si>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</si>
  <si>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</si>
  <si>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</si>
  <si>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</si>
  <si>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</si>
  <si>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</si>
  <si>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</si>
  <si>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</si>
  <si>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</si>
  <si>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</si>
  <si>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</si>
  <si>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</si>
  <si>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</si>
  <si>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</si>
  <si>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</si>
  <si>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</si>
  <si>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</si>
  <si>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</si>
  <si>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</si>
  <si>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</si>
  <si>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</si>
  <si>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</si>
  <si>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</si>
  <si>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</si>
  <si>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</si>
  <si>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</si>
  <si>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</si>
  <si>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</si>
  <si>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</si>
  <si>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</si>
  <si>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</si>
  <si>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</si>
  <si>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</si>
  <si>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</si>
  <si>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</si>
  <si>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</si>
  <si>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</si>
  <si>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</si>
  <si>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</si>
  <si>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</si>
  <si>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</si>
  <si>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</si>
  <si>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</si>
  <si>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</si>
  <si>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</si>
  <si>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</si>
  <si>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</si>
  <si>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</si>
  <si>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</si>
  <si>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</si>
  <si>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</si>
  <si>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</si>
  <si>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</si>
  <si>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</si>
  <si>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</si>
  <si>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</si>
  <si>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</si>
  <si>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</si>
  <si>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</si>
  <si>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</si>
  <si>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</si>
  <si>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</si>
  <si>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</si>
  <si>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</si>
  <si>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</si>
  <si>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</si>
  <si>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</si>
  <si>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</si>
  <si>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</si>
  <si>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</si>
  <si>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</si>
  <si>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</si>
  <si>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</si>
  <si>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</si>
  <si>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</si>
  <si>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</si>
  <si>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</si>
  <si>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</si>
  <si>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</si>
  <si>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</si>
  <si>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</si>
  <si>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</si>
  <si>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</si>
  <si>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</si>
  <si>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</si>
  <si>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</si>
  <si>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</si>
  <si>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</si>
  <si>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</si>
  <si>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</si>
  <si>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</si>
  <si>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</si>
  <si>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</si>
  <si>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</si>
  <si>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</si>
  <si>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</si>
  <si>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</si>
  <si>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</si>
  <si>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</si>
  <si>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</si>
  <si>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</si>
  <si>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</si>
  <si>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</si>
  <si>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</si>
  <si>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</si>
  <si>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</si>
  <si>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</si>
  <si>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</si>
  <si>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</si>
  <si>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</si>
  <si>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</si>
  <si>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</si>
  <si>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</si>
  <si>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</si>
  <si>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</si>
  <si>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</si>
  <si>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</si>
  <si>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</si>
  <si>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</si>
  <si>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</si>
  <si>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</si>
  <si>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</si>
  <si>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</si>
  <si>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</si>
  <si>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</si>
  <si>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</si>
  <si>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</si>
  <si>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</si>
  <si>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</si>
  <si>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</si>
  <si>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</si>
  <si>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</si>
  <si>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</si>
  <si>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</si>
  <si>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</si>
  <si>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</si>
  <si>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</si>
  <si>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</si>
  <si>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</si>
  <si>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</si>
  <si>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</si>
  <si>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</si>
  <si>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</si>
  <si>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</si>
  <si>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</si>
  <si>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</si>
  <si>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</si>
  <si>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</si>
  <si>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</si>
  <si>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</si>
  <si>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</si>
  <si>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</si>
  <si>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</si>
  <si>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</si>
  <si>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</si>
  <si>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</si>
  <si>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</si>
  <si>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</si>
  <si>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</si>
  <si>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</si>
  <si>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</si>
  <si>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</si>
  <si>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</si>
  <si>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</si>
  <si>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</si>
  <si>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</si>
  <si>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</si>
  <si>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</si>
  <si>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</si>
  <si>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</si>
  <si>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</si>
  <si>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</si>
  <si>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</si>
  <si>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</si>
  <si>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</si>
  <si>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</si>
  <si>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</si>
  <si>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</si>
  <si>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</si>
  <si>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</si>
  <si>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</si>
  <si>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</si>
  <si>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</si>
  <si>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</si>
  <si>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</si>
  <si>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</si>
  <si>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</si>
  <si>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</si>
  <si>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</si>
  <si>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</si>
  <si>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</si>
  <si>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</si>
  <si>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</si>
  <si>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</si>
  <si>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</si>
  <si>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</si>
  <si>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</si>
  <si>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</si>
  <si>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</si>
  <si>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</si>
  <si>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</si>
  <si>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</si>
  <si>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</si>
  <si>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</si>
  <si>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</si>
  <si>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</si>
  <si>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</si>
  <si>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</si>
  <si>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</si>
  <si>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</si>
  <si>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</si>
  <si>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</si>
  <si>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</si>
  <si>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</si>
  <si>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</si>
  <si>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</si>
  <si>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</si>
  <si>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</si>
  <si>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</si>
  <si>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</si>
  <si>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</si>
  <si>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</si>
  <si>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</si>
  <si>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</si>
  <si>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</si>
  <si>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</si>
  <si>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</si>
  <si>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</si>
  <si>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</si>
  <si>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</si>
  <si>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</si>
  <si>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</si>
  <si>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</si>
  <si>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</si>
  <si>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</si>
  <si>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</si>
  <si>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</si>
  <si>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</si>
  <si>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</si>
  <si>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</si>
  <si>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</si>
  <si>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</si>
  <si>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</si>
  <si>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</si>
  <si>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</si>
  <si>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</si>
  <si>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</si>
  <si>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</si>
  <si>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</si>
  <si>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</si>
  <si>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</si>
  <si>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</si>
  <si>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</si>
  <si>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</si>
  <si>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</si>
  <si>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</si>
  <si>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</si>
  <si>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</si>
  <si>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</si>
  <si>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</si>
  <si>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</si>
  <si>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</si>
  <si>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</si>
  <si>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</si>
  <si>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</si>
  <si>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</si>
  <si>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</si>
  <si>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</si>
  <si>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</si>
  <si>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</si>
  <si>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</si>
  <si>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</si>
  <si>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</si>
  <si>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</si>
  <si>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</si>
  <si>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</si>
  <si>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</si>
  <si>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</si>
  <si>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</si>
  <si>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</si>
  <si>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</si>
  <si>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</si>
  <si>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</si>
  <si>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</si>
  <si>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</si>
  <si>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</si>
  <si>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</si>
  <si>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</si>
  <si>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</si>
  <si>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</si>
  <si>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</si>
  <si>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</si>
  <si>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</si>
  <si>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</si>
  <si>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</si>
  <si>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</si>
  <si>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</si>
  <si>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</si>
  <si>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</si>
  <si>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</si>
  <si>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</si>
  <si>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</si>
  <si>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</si>
  <si>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</si>
  <si>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</si>
  <si>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</si>
  <si>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</si>
  <si>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</si>
  <si>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</si>
  <si>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</si>
  <si>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</si>
  <si>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</si>
  <si>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</si>
  <si>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</si>
  <si>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</si>
  <si>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</si>
  <si>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</si>
  <si>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</si>
  <si>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</si>
  <si>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</si>
  <si>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</si>
  <si>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</si>
  <si>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</si>
  <si>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</si>
  <si>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</si>
  <si>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</si>
  <si>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</si>
  <si>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</si>
  <si>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</si>
  <si>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</si>
  <si>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</si>
  <si>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</si>
  <si>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</si>
  <si>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</si>
  <si>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</si>
  <si>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</si>
  <si>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</si>
  <si>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</si>
  <si>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</si>
  <si>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</si>
  <si>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</si>
  <si>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</si>
  <si>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</si>
  <si>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</si>
  <si>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</si>
  <si>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</si>
  <si>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</si>
  <si>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</si>
  <si>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</si>
  <si>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</si>
  <si>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</si>
  <si>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</si>
  <si>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</si>
  <si>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</si>
  <si>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</si>
  <si>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</si>
  <si>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</si>
  <si>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</si>
  <si>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</si>
  <si>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</si>
  <si>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</si>
  <si>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</si>
  <si>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</si>
  <si>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</si>
  <si>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</si>
  <si>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</si>
  <si>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</si>
  <si>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</si>
  <si>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</si>
  <si>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</si>
  <si>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</si>
  <si>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</si>
  <si>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</si>
  <si>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</si>
  <si>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</si>
  <si>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</si>
  <si>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</si>
  <si>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</si>
  <si>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</si>
  <si>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</si>
  <si>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</si>
  <si>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</si>
  <si>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</si>
  <si>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</si>
  <si>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</si>
  <si>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</si>
  <si>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</si>
  <si>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</si>
  <si>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</si>
  <si>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</si>
  <si>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</si>
  <si>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</si>
  <si>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</si>
  <si>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</si>
  <si>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</si>
  <si>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</si>
  <si>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</si>
  <si>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</si>
  <si>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</si>
  <si>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</si>
  <si>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>1.melléklet</t>
  </si>
  <si>
    <t>Bevételek (Ft)</t>
  </si>
  <si>
    <t>Kiadások (Ft)</t>
  </si>
  <si>
    <t>K513</t>
  </si>
  <si>
    <t>A helyi önkormányzat költségvetési mérlege közgazdasági tagolásban (Ft)</t>
  </si>
  <si>
    <t>B411</t>
  </si>
  <si>
    <t>Beruházások és felújítások (Ft)</t>
  </si>
  <si>
    <t>Tartalékok</t>
  </si>
  <si>
    <t>B64</t>
  </si>
  <si>
    <t>B65</t>
  </si>
  <si>
    <t>2017. évi várható (teljesítés)</t>
  </si>
  <si>
    <t>közmunka program tető felújítás</t>
  </si>
  <si>
    <t>Önkormányzat 2019. évi költségvetése</t>
  </si>
  <si>
    <t>Működési célú visszatérítendő támogatások, kölcsönök visszatérülése kormányoktól</t>
  </si>
  <si>
    <t>játszótér közvilágítás bővítés</t>
  </si>
  <si>
    <t>I. világháborús emlékmű</t>
  </si>
  <si>
    <t>BFT pályázat</t>
  </si>
  <si>
    <t>közmunka program- burgonya koptató gép</t>
  </si>
  <si>
    <t>közmunka program-fűnyíró traktor</t>
  </si>
  <si>
    <t>közmunka program-eke</t>
  </si>
  <si>
    <t>útfelújítás - infrastruktúrális háttér zártkerti program</t>
  </si>
  <si>
    <t>buszmegálló felújítás</t>
  </si>
  <si>
    <t>2018. évi várható (teljesítés)</t>
  </si>
  <si>
    <t>K89</t>
  </si>
  <si>
    <t>2019. évi előirányzat (Ft)</t>
  </si>
  <si>
    <t>Magyar falu program - orvoslakás</t>
  </si>
  <si>
    <t>BFT - Kreativ sportpark fittnes eszközök</t>
  </si>
  <si>
    <t>BFT - borház bútorok</t>
  </si>
  <si>
    <t>3. melléklet a ……../2020(……..) önkormányzati rendelethez</t>
  </si>
  <si>
    <t>1. melléklet a 4./2020(VII.6.) önkormányzati rendelethez</t>
  </si>
  <si>
    <t>1. melléklet a 4/2020(VII.6.) önkormányzati rendelethez</t>
  </si>
  <si>
    <t>2. melléklet a 4/2020(VII.6.) önkormányzati rendelethez</t>
  </si>
  <si>
    <t>4. melléklet a 4/2020(VII.6.)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</si>
</sst>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_-* #,##0.0\ _F_t_-;\-* #,##0.0\ _F_t_-;_-* &quot;-&quot;??\ _F_t_-;_-@_-"/>
    <numFmt numFmtId="184" formatCode="_-* #,##0\ _F_t_-;\-* #,##0\ _F_t_-;_-* &quot;-&quot;??\ _F_t_-;_-@_-"/>
    <numFmt numFmtId="185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>
      <alignment/>
      <protection/>
    </xf>
    <xf numFmtId="0" fontId="5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7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5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3" fontId="21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54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39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right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95"/>
  <sheetViews>
    <sheetView tabSelected="1" zoomScalePageLayoutView="0" workbookViewId="0" topLeftCell="A1">
      <selection activeCell="C4" sqref="C4:F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04" t="s">
        <v>457</v>
      </c>
      <c r="B1" s="105"/>
      <c r="C1" s="105"/>
      <c r="D1" s="105"/>
      <c r="E1" s="105"/>
      <c r="F1" s="106"/>
    </row>
    <row r="2" spans="1:6" ht="23.25" customHeight="1">
      <c r="A2" s="107" t="s">
        <v>446</v>
      </c>
      <c r="B2" s="108"/>
      <c r="C2" s="108"/>
      <c r="D2" s="108"/>
      <c r="E2" s="108"/>
      <c r="F2" s="106"/>
    </row>
    <row r="3" ht="18">
      <c r="A3" s="41"/>
    </row>
    <row r="4" spans="3:6" ht="15">
      <c r="C4" s="109" t="s">
        <v>474</v>
      </c>
      <c r="D4" s="109"/>
      <c r="E4" s="109"/>
      <c r="F4" s="109"/>
    </row>
    <row r="5" spans="1:6" ht="45">
      <c r="A5" s="2" t="s">
        <v>5</v>
      </c>
      <c r="B5" s="3" t="s">
        <v>3</v>
      </c>
      <c r="C5" s="52" t="s">
        <v>429</v>
      </c>
      <c r="D5" s="52" t="s">
        <v>430</v>
      </c>
      <c r="E5" s="52" t="s">
        <v>431</v>
      </c>
      <c r="F5" s="61" t="s">
        <v>2</v>
      </c>
    </row>
    <row r="6" spans="1:6" ht="15" customHeight="1">
      <c r="A6" s="27" t="s">
        <v>175</v>
      </c>
      <c r="B6" s="6" t="s">
        <v>176</v>
      </c>
      <c r="C6" s="66">
        <v>19926031</v>
      </c>
      <c r="D6" s="66"/>
      <c r="E6" s="66"/>
      <c r="F6" s="66">
        <f>SUM(C6:E6)</f>
        <v>19926031</v>
      </c>
    </row>
    <row r="7" spans="1:6" ht="15" customHeight="1">
      <c r="A7" s="5" t="s">
        <v>177</v>
      </c>
      <c r="B7" s="6" t="s">
        <v>178</v>
      </c>
      <c r="C7" s="66"/>
      <c r="D7" s="66"/>
      <c r="E7" s="66"/>
      <c r="F7" s="66">
        <f aca="true" t="shared" si="0" ref="F7:F71">SUM(C7:E7)</f>
        <v>0</v>
      </c>
    </row>
    <row r="8" spans="1:6" ht="15" customHeight="1">
      <c r="A8" s="5" t="s">
        <v>179</v>
      </c>
      <c r="B8" s="6" t="s">
        <v>180</v>
      </c>
      <c r="C8" s="66">
        <v>8937029</v>
      </c>
      <c r="D8" s="66"/>
      <c r="E8" s="66"/>
      <c r="F8" s="66">
        <f t="shared" si="0"/>
        <v>8937029</v>
      </c>
    </row>
    <row r="9" spans="1:6" ht="15" customHeight="1">
      <c r="A9" s="5" t="s">
        <v>181</v>
      </c>
      <c r="B9" s="6" t="s">
        <v>182</v>
      </c>
      <c r="C9" s="66">
        <v>1800000</v>
      </c>
      <c r="D9" s="66"/>
      <c r="E9" s="66"/>
      <c r="F9" s="66">
        <f t="shared" si="0"/>
        <v>1800000</v>
      </c>
    </row>
    <row r="10" spans="1:6" ht="15" customHeight="1">
      <c r="A10" s="5" t="s">
        <v>183</v>
      </c>
      <c r="B10" s="6" t="s">
        <v>184</v>
      </c>
      <c r="C10" s="66">
        <v>2462720</v>
      </c>
      <c r="D10" s="66"/>
      <c r="E10" s="66"/>
      <c r="F10" s="66">
        <f t="shared" si="0"/>
        <v>2462720</v>
      </c>
    </row>
    <row r="11" spans="1:6" ht="15" customHeight="1">
      <c r="A11" s="5" t="s">
        <v>185</v>
      </c>
      <c r="B11" s="6" t="s">
        <v>186</v>
      </c>
      <c r="C11" s="66"/>
      <c r="D11" s="66"/>
      <c r="E11" s="66"/>
      <c r="F11" s="66">
        <f t="shared" si="0"/>
        <v>0</v>
      </c>
    </row>
    <row r="12" spans="1:6" ht="15" customHeight="1">
      <c r="A12" s="7" t="s">
        <v>381</v>
      </c>
      <c r="B12" s="8" t="s">
        <v>187</v>
      </c>
      <c r="C12" s="66">
        <f>SUM(C6:C11)</f>
        <v>33125780</v>
      </c>
      <c r="D12" s="66">
        <f>SUM(D6:D11)</f>
        <v>0</v>
      </c>
      <c r="E12" s="66">
        <f>SUM(E6:E11)</f>
        <v>0</v>
      </c>
      <c r="F12" s="66">
        <f t="shared" si="0"/>
        <v>33125780</v>
      </c>
    </row>
    <row r="13" spans="1:6" ht="15" customHeight="1">
      <c r="A13" s="5" t="s">
        <v>188</v>
      </c>
      <c r="B13" s="6" t="s">
        <v>189</v>
      </c>
      <c r="C13" s="66"/>
      <c r="D13" s="66"/>
      <c r="E13" s="66"/>
      <c r="F13" s="66">
        <f t="shared" si="0"/>
        <v>0</v>
      </c>
    </row>
    <row r="14" spans="1:6" ht="15" customHeight="1">
      <c r="A14" s="5" t="s">
        <v>190</v>
      </c>
      <c r="B14" s="6" t="s">
        <v>191</v>
      </c>
      <c r="C14" s="66"/>
      <c r="D14" s="66"/>
      <c r="E14" s="66"/>
      <c r="F14" s="66">
        <f t="shared" si="0"/>
        <v>0</v>
      </c>
    </row>
    <row r="15" spans="1:6" ht="15" customHeight="1">
      <c r="A15" s="5" t="s">
        <v>344</v>
      </c>
      <c r="B15" s="6" t="s">
        <v>192</v>
      </c>
      <c r="C15" s="66"/>
      <c r="D15" s="66"/>
      <c r="E15" s="66"/>
      <c r="F15" s="66">
        <f t="shared" si="0"/>
        <v>0</v>
      </c>
    </row>
    <row r="16" spans="1:6" ht="15" customHeight="1">
      <c r="A16" s="5" t="s">
        <v>345</v>
      </c>
      <c r="B16" s="6" t="s">
        <v>193</v>
      </c>
      <c r="C16" s="66"/>
      <c r="D16" s="66"/>
      <c r="E16" s="66"/>
      <c r="F16" s="66">
        <f t="shared" si="0"/>
        <v>0</v>
      </c>
    </row>
    <row r="17" spans="1:6" ht="15" customHeight="1">
      <c r="A17" s="5" t="s">
        <v>346</v>
      </c>
      <c r="B17" s="6" t="s">
        <v>194</v>
      </c>
      <c r="C17" s="66">
        <v>44640847</v>
      </c>
      <c r="D17" s="66"/>
      <c r="E17" s="66"/>
      <c r="F17" s="66">
        <f t="shared" si="0"/>
        <v>44640847</v>
      </c>
    </row>
    <row r="18" spans="1:6" ht="15" customHeight="1">
      <c r="A18" s="35" t="s">
        <v>382</v>
      </c>
      <c r="B18" s="43" t="s">
        <v>195</v>
      </c>
      <c r="C18" s="66">
        <f>SUM(C12:C17)</f>
        <v>77766627</v>
      </c>
      <c r="D18" s="66">
        <f>SUM(D13:D17)</f>
        <v>0</v>
      </c>
      <c r="E18" s="66">
        <f>SUM(E13:E17)</f>
        <v>0</v>
      </c>
      <c r="F18" s="66">
        <f t="shared" si="0"/>
        <v>77766627</v>
      </c>
    </row>
    <row r="19" spans="1:6" ht="15" customHeight="1">
      <c r="A19" s="5" t="s">
        <v>196</v>
      </c>
      <c r="B19" s="6" t="s">
        <v>197</v>
      </c>
      <c r="C19" s="66">
        <v>14991499</v>
      </c>
      <c r="D19" s="66"/>
      <c r="E19" s="66"/>
      <c r="F19" s="66">
        <f t="shared" si="0"/>
        <v>14991499</v>
      </c>
    </row>
    <row r="20" spans="1:6" ht="15" customHeight="1">
      <c r="A20" s="5" t="s">
        <v>198</v>
      </c>
      <c r="B20" s="6" t="s">
        <v>199</v>
      </c>
      <c r="C20" s="66"/>
      <c r="D20" s="66"/>
      <c r="E20" s="66"/>
      <c r="F20" s="66">
        <f t="shared" si="0"/>
        <v>0</v>
      </c>
    </row>
    <row r="21" spans="1:6" ht="15" customHeight="1">
      <c r="A21" s="5" t="s">
        <v>347</v>
      </c>
      <c r="B21" s="6" t="s">
        <v>200</v>
      </c>
      <c r="C21" s="66"/>
      <c r="D21" s="66"/>
      <c r="E21" s="66"/>
      <c r="F21" s="66">
        <f t="shared" si="0"/>
        <v>0</v>
      </c>
    </row>
    <row r="22" spans="1:6" ht="15" customHeight="1">
      <c r="A22" s="5" t="s">
        <v>348</v>
      </c>
      <c r="B22" s="6" t="s">
        <v>201</v>
      </c>
      <c r="C22" s="66"/>
      <c r="D22" s="66"/>
      <c r="E22" s="66"/>
      <c r="F22" s="66">
        <f t="shared" si="0"/>
        <v>0</v>
      </c>
    </row>
    <row r="23" spans="1:6" ht="15" customHeight="1">
      <c r="A23" s="5" t="s">
        <v>349</v>
      </c>
      <c r="B23" s="6" t="s">
        <v>202</v>
      </c>
      <c r="C23" s="66">
        <v>237324847</v>
      </c>
      <c r="D23" s="66"/>
      <c r="E23" s="66"/>
      <c r="F23" s="66">
        <f t="shared" si="0"/>
        <v>237324847</v>
      </c>
    </row>
    <row r="24" spans="1:6" ht="15" customHeight="1">
      <c r="A24" s="35" t="s">
        <v>383</v>
      </c>
      <c r="B24" s="43" t="s">
        <v>203</v>
      </c>
      <c r="C24" s="66">
        <f>SUM(C19:C23)</f>
        <v>252316346</v>
      </c>
      <c r="D24" s="66">
        <f>SUM(D19:D23)</f>
        <v>0</v>
      </c>
      <c r="E24" s="66">
        <f>SUM(E19:E23)</f>
        <v>0</v>
      </c>
      <c r="F24" s="66">
        <f t="shared" si="0"/>
        <v>252316346</v>
      </c>
    </row>
    <row r="25" spans="1:6" ht="15" customHeight="1">
      <c r="A25" s="5" t="s">
        <v>350</v>
      </c>
      <c r="B25" s="6" t="s">
        <v>204</v>
      </c>
      <c r="C25" s="66"/>
      <c r="D25" s="66"/>
      <c r="E25" s="66"/>
      <c r="F25" s="66">
        <f t="shared" si="0"/>
        <v>0</v>
      </c>
    </row>
    <row r="26" spans="1:6" ht="15" customHeight="1">
      <c r="A26" s="5" t="s">
        <v>351</v>
      </c>
      <c r="B26" s="6" t="s">
        <v>205</v>
      </c>
      <c r="C26" s="66"/>
      <c r="D26" s="66"/>
      <c r="E26" s="66"/>
      <c r="F26" s="66">
        <f t="shared" si="0"/>
        <v>0</v>
      </c>
    </row>
    <row r="27" spans="1:6" ht="15" customHeight="1">
      <c r="A27" s="7" t="s">
        <v>384</v>
      </c>
      <c r="B27" s="8" t="s">
        <v>206</v>
      </c>
      <c r="C27" s="66">
        <f>SUM(C25:C26)</f>
        <v>0</v>
      </c>
      <c r="D27" s="66"/>
      <c r="E27" s="66"/>
      <c r="F27" s="66">
        <f t="shared" si="0"/>
        <v>0</v>
      </c>
    </row>
    <row r="28" spans="1:6" ht="15" customHeight="1">
      <c r="A28" s="5" t="s">
        <v>352</v>
      </c>
      <c r="B28" s="6" t="s">
        <v>207</v>
      </c>
      <c r="C28" s="66"/>
      <c r="D28" s="66"/>
      <c r="E28" s="66"/>
      <c r="F28" s="66">
        <f t="shared" si="0"/>
        <v>0</v>
      </c>
    </row>
    <row r="29" spans="1:6" ht="15" customHeight="1">
      <c r="A29" s="5" t="s">
        <v>353</v>
      </c>
      <c r="B29" s="6" t="s">
        <v>208</v>
      </c>
      <c r="C29" s="66"/>
      <c r="D29" s="66"/>
      <c r="E29" s="66"/>
      <c r="F29" s="66">
        <f t="shared" si="0"/>
        <v>0</v>
      </c>
    </row>
    <row r="30" spans="1:6" ht="15" customHeight="1">
      <c r="A30" s="5" t="s">
        <v>354</v>
      </c>
      <c r="B30" s="6" t="s">
        <v>209</v>
      </c>
      <c r="C30" s="66">
        <v>2000000</v>
      </c>
      <c r="D30" s="66"/>
      <c r="E30" s="66"/>
      <c r="F30" s="66">
        <f t="shared" si="0"/>
        <v>2000000</v>
      </c>
    </row>
    <row r="31" spans="1:6" ht="15" customHeight="1">
      <c r="A31" s="5" t="s">
        <v>355</v>
      </c>
      <c r="B31" s="6" t="s">
        <v>210</v>
      </c>
      <c r="C31" s="66">
        <v>1350000</v>
      </c>
      <c r="D31" s="66"/>
      <c r="E31" s="66"/>
      <c r="F31" s="66">
        <f t="shared" si="0"/>
        <v>1350000</v>
      </c>
    </row>
    <row r="32" spans="1:6" ht="15" customHeight="1">
      <c r="A32" s="5" t="s">
        <v>356</v>
      </c>
      <c r="B32" s="6" t="s">
        <v>211</v>
      </c>
      <c r="C32" s="66"/>
      <c r="D32" s="66"/>
      <c r="E32" s="66"/>
      <c r="F32" s="66">
        <f t="shared" si="0"/>
        <v>0</v>
      </c>
    </row>
    <row r="33" spans="1:6" ht="15" customHeight="1">
      <c r="A33" s="5" t="s">
        <v>212</v>
      </c>
      <c r="B33" s="6" t="s">
        <v>213</v>
      </c>
      <c r="C33" s="66"/>
      <c r="D33" s="66"/>
      <c r="E33" s="66"/>
      <c r="F33" s="66">
        <f t="shared" si="0"/>
        <v>0</v>
      </c>
    </row>
    <row r="34" spans="1:6" ht="15" customHeight="1">
      <c r="A34" s="5" t="s">
        <v>357</v>
      </c>
      <c r="B34" s="6" t="s">
        <v>214</v>
      </c>
      <c r="C34" s="66">
        <v>700000</v>
      </c>
      <c r="D34" s="66"/>
      <c r="E34" s="66"/>
      <c r="F34" s="66">
        <f t="shared" si="0"/>
        <v>700000</v>
      </c>
    </row>
    <row r="35" spans="1:6" ht="15" customHeight="1">
      <c r="A35" s="5" t="s">
        <v>358</v>
      </c>
      <c r="B35" s="6" t="s">
        <v>215</v>
      </c>
      <c r="C35" s="66"/>
      <c r="D35" s="66"/>
      <c r="E35" s="66"/>
      <c r="F35" s="66">
        <f t="shared" si="0"/>
        <v>0</v>
      </c>
    </row>
    <row r="36" spans="1:6" ht="15" customHeight="1">
      <c r="A36" s="7" t="s">
        <v>385</v>
      </c>
      <c r="B36" s="8" t="s">
        <v>216</v>
      </c>
      <c r="C36" s="66">
        <f>SUM(C31:C35)</f>
        <v>2050000</v>
      </c>
      <c r="D36" s="66">
        <f>SUM(D34:D35)</f>
        <v>0</v>
      </c>
      <c r="E36" s="66">
        <f>SUM(E34:E35)</f>
        <v>0</v>
      </c>
      <c r="F36" s="66">
        <f t="shared" si="0"/>
        <v>2050000</v>
      </c>
    </row>
    <row r="37" spans="1:6" ht="15" customHeight="1">
      <c r="A37" s="5" t="s">
        <v>359</v>
      </c>
      <c r="B37" s="6" t="s">
        <v>217</v>
      </c>
      <c r="C37" s="66">
        <v>10000</v>
      </c>
      <c r="D37" s="66"/>
      <c r="E37" s="66"/>
      <c r="F37" s="66">
        <f t="shared" si="0"/>
        <v>10000</v>
      </c>
    </row>
    <row r="38" spans="1:6" ht="15" customHeight="1">
      <c r="A38" s="35" t="s">
        <v>386</v>
      </c>
      <c r="B38" s="43" t="s">
        <v>218</v>
      </c>
      <c r="C38" s="66">
        <f>SUM(C27+C30+C36+C37)</f>
        <v>4060000</v>
      </c>
      <c r="D38" s="66">
        <f>SUM(D27+D30+D36+D37)</f>
        <v>0</v>
      </c>
      <c r="E38" s="66">
        <f>SUM(E27+E30+E36+E37)</f>
        <v>0</v>
      </c>
      <c r="F38" s="66">
        <f t="shared" si="0"/>
        <v>4060000</v>
      </c>
    </row>
    <row r="39" spans="1:6" ht="15" customHeight="1">
      <c r="A39" s="12" t="s">
        <v>219</v>
      </c>
      <c r="B39" s="6" t="s">
        <v>220</v>
      </c>
      <c r="C39" s="66">
        <v>1500000</v>
      </c>
      <c r="D39" s="66"/>
      <c r="E39" s="66"/>
      <c r="F39" s="66">
        <f t="shared" si="0"/>
        <v>1500000</v>
      </c>
    </row>
    <row r="40" spans="1:6" ht="15" customHeight="1">
      <c r="A40" s="12" t="s">
        <v>360</v>
      </c>
      <c r="B40" s="6" t="s">
        <v>221</v>
      </c>
      <c r="C40" s="66">
        <v>50000</v>
      </c>
      <c r="D40" s="66"/>
      <c r="E40" s="66"/>
      <c r="F40" s="66">
        <f t="shared" si="0"/>
        <v>50000</v>
      </c>
    </row>
    <row r="41" spans="1:6" ht="15" customHeight="1">
      <c r="A41" s="12" t="s">
        <v>361</v>
      </c>
      <c r="B41" s="6" t="s">
        <v>222</v>
      </c>
      <c r="C41" s="66"/>
      <c r="D41" s="66"/>
      <c r="E41" s="66"/>
      <c r="F41" s="66">
        <f t="shared" si="0"/>
        <v>0</v>
      </c>
    </row>
    <row r="42" spans="1:6" ht="15" customHeight="1">
      <c r="A42" s="12" t="s">
        <v>362</v>
      </c>
      <c r="B42" s="6" t="s">
        <v>223</v>
      </c>
      <c r="C42" s="66"/>
      <c r="D42" s="66"/>
      <c r="E42" s="66"/>
      <c r="F42" s="66">
        <f t="shared" si="0"/>
        <v>0</v>
      </c>
    </row>
    <row r="43" spans="1:6" ht="15" customHeight="1">
      <c r="A43" s="12" t="s">
        <v>224</v>
      </c>
      <c r="B43" s="6" t="s">
        <v>225</v>
      </c>
      <c r="C43" s="66"/>
      <c r="D43" s="66"/>
      <c r="E43" s="66"/>
      <c r="F43" s="66">
        <f t="shared" si="0"/>
        <v>0</v>
      </c>
    </row>
    <row r="44" spans="1:6" ht="15" customHeight="1">
      <c r="A44" s="12" t="s">
        <v>226</v>
      </c>
      <c r="B44" s="6" t="s">
        <v>227</v>
      </c>
      <c r="C44" s="66"/>
      <c r="D44" s="66"/>
      <c r="E44" s="66"/>
      <c r="F44" s="66">
        <f t="shared" si="0"/>
        <v>0</v>
      </c>
    </row>
    <row r="45" spans="1:6" ht="15" customHeight="1">
      <c r="A45" s="12" t="s">
        <v>228</v>
      </c>
      <c r="B45" s="6" t="s">
        <v>229</v>
      </c>
      <c r="C45" s="66"/>
      <c r="D45" s="66"/>
      <c r="E45" s="66"/>
      <c r="F45" s="66">
        <f t="shared" si="0"/>
        <v>0</v>
      </c>
    </row>
    <row r="46" spans="1:6" ht="15" customHeight="1">
      <c r="A46" s="12" t="s">
        <v>363</v>
      </c>
      <c r="B46" s="6" t="s">
        <v>230</v>
      </c>
      <c r="C46" s="66"/>
      <c r="D46" s="66"/>
      <c r="E46" s="66"/>
      <c r="F46" s="66">
        <f t="shared" si="0"/>
        <v>0</v>
      </c>
    </row>
    <row r="47" spans="1:6" ht="15" customHeight="1">
      <c r="A47" s="12" t="s">
        <v>364</v>
      </c>
      <c r="B47" s="6" t="s">
        <v>231</v>
      </c>
      <c r="C47" s="66"/>
      <c r="D47" s="66"/>
      <c r="E47" s="66"/>
      <c r="F47" s="66">
        <f t="shared" si="0"/>
        <v>0</v>
      </c>
    </row>
    <row r="48" spans="1:6" ht="15" customHeight="1">
      <c r="A48" s="12" t="s">
        <v>365</v>
      </c>
      <c r="B48" s="6" t="s">
        <v>450</v>
      </c>
      <c r="C48" s="66">
        <v>50000</v>
      </c>
      <c r="D48" s="66"/>
      <c r="E48" s="66"/>
      <c r="F48" s="66">
        <f t="shared" si="0"/>
        <v>50000</v>
      </c>
    </row>
    <row r="49" spans="1:6" ht="15" customHeight="1">
      <c r="A49" s="42" t="s">
        <v>387</v>
      </c>
      <c r="B49" s="43" t="s">
        <v>232</v>
      </c>
      <c r="C49" s="66">
        <f>SUM(C39:C48)</f>
        <v>1600000</v>
      </c>
      <c r="D49" s="66">
        <f>SUM(D39:D48)</f>
        <v>0</v>
      </c>
      <c r="E49" s="66">
        <f>SUM(E39:E48)</f>
        <v>0</v>
      </c>
      <c r="F49" s="66">
        <f t="shared" si="0"/>
        <v>1600000</v>
      </c>
    </row>
    <row r="50" spans="1:6" ht="15" customHeight="1">
      <c r="A50" s="12" t="s">
        <v>366</v>
      </c>
      <c r="B50" s="6" t="s">
        <v>233</v>
      </c>
      <c r="C50" s="66"/>
      <c r="D50" s="66"/>
      <c r="E50" s="66"/>
      <c r="F50" s="66">
        <f t="shared" si="0"/>
        <v>0</v>
      </c>
    </row>
    <row r="51" spans="1:6" ht="15" customHeight="1">
      <c r="A51" s="12" t="s">
        <v>367</v>
      </c>
      <c r="B51" s="6" t="s">
        <v>234</v>
      </c>
      <c r="C51" s="66"/>
      <c r="D51" s="66"/>
      <c r="E51" s="66"/>
      <c r="F51" s="66">
        <f t="shared" si="0"/>
        <v>0</v>
      </c>
    </row>
    <row r="52" spans="1:6" ht="15" customHeight="1">
      <c r="A52" s="12" t="s">
        <v>235</v>
      </c>
      <c r="B52" s="6" t="s">
        <v>236</v>
      </c>
      <c r="C52" s="66"/>
      <c r="D52" s="66"/>
      <c r="E52" s="66"/>
      <c r="F52" s="66">
        <f t="shared" si="0"/>
        <v>0</v>
      </c>
    </row>
    <row r="53" spans="1:6" ht="15" customHeight="1">
      <c r="A53" s="12" t="s">
        <v>368</v>
      </c>
      <c r="B53" s="6" t="s">
        <v>237</v>
      </c>
      <c r="C53" s="66"/>
      <c r="D53" s="66"/>
      <c r="E53" s="66"/>
      <c r="F53" s="66">
        <f t="shared" si="0"/>
        <v>0</v>
      </c>
    </row>
    <row r="54" spans="1:6" ht="15" customHeight="1">
      <c r="A54" s="12" t="s">
        <v>238</v>
      </c>
      <c r="B54" s="6" t="s">
        <v>239</v>
      </c>
      <c r="C54" s="66"/>
      <c r="D54" s="66"/>
      <c r="E54" s="66"/>
      <c r="F54" s="66">
        <f t="shared" si="0"/>
        <v>0</v>
      </c>
    </row>
    <row r="55" spans="1:6" ht="15" customHeight="1">
      <c r="A55" s="35" t="s">
        <v>388</v>
      </c>
      <c r="B55" s="43" t="s">
        <v>240</v>
      </c>
      <c r="C55" s="66">
        <f>SUM(C50:C54)</f>
        <v>0</v>
      </c>
      <c r="D55" s="66">
        <f>SUM(D50:D54)</f>
        <v>0</v>
      </c>
      <c r="E55" s="66">
        <f>SUM(E50:E54)</f>
        <v>0</v>
      </c>
      <c r="F55" s="66">
        <f t="shared" si="0"/>
        <v>0</v>
      </c>
    </row>
    <row r="56" spans="1:6" ht="15" customHeight="1">
      <c r="A56" s="12" t="s">
        <v>241</v>
      </c>
      <c r="B56" s="6" t="s">
        <v>242</v>
      </c>
      <c r="C56" s="66"/>
      <c r="D56" s="66"/>
      <c r="E56" s="66"/>
      <c r="F56" s="66">
        <f t="shared" si="0"/>
        <v>0</v>
      </c>
    </row>
    <row r="57" spans="1:6" ht="15" customHeight="1">
      <c r="A57" s="5" t="s">
        <v>369</v>
      </c>
      <c r="B57" s="6" t="s">
        <v>243</v>
      </c>
      <c r="C57" s="66"/>
      <c r="D57" s="66"/>
      <c r="E57" s="66"/>
      <c r="F57" s="66">
        <f t="shared" si="0"/>
        <v>0</v>
      </c>
    </row>
    <row r="58" spans="1:6" ht="15" customHeight="1">
      <c r="A58" s="12" t="s">
        <v>458</v>
      </c>
      <c r="B58" s="6" t="s">
        <v>244</v>
      </c>
      <c r="C58" s="66"/>
      <c r="D58" s="66"/>
      <c r="E58" s="66"/>
      <c r="F58" s="66"/>
    </row>
    <row r="59" spans="1:6" ht="14.25" customHeight="1">
      <c r="A59" s="12" t="s">
        <v>369</v>
      </c>
      <c r="B59" s="6" t="s">
        <v>453</v>
      </c>
      <c r="C59" s="66">
        <v>50000</v>
      </c>
      <c r="D59" s="66"/>
      <c r="E59" s="66"/>
      <c r="F59" s="66">
        <f t="shared" si="0"/>
        <v>50000</v>
      </c>
    </row>
    <row r="60" spans="1:6" ht="15" customHeight="1">
      <c r="A60" s="35" t="s">
        <v>389</v>
      </c>
      <c r="B60" s="43" t="s">
        <v>245</v>
      </c>
      <c r="C60" s="66">
        <f>SUM(C56:C59)</f>
        <v>50000</v>
      </c>
      <c r="D60" s="66">
        <f>SUM(D56:D59)</f>
        <v>0</v>
      </c>
      <c r="E60" s="66">
        <f>SUM(E56:E59)</f>
        <v>0</v>
      </c>
      <c r="F60" s="66">
        <f t="shared" si="0"/>
        <v>50000</v>
      </c>
    </row>
    <row r="61" spans="1:6" ht="15" customHeight="1">
      <c r="A61" s="12" t="s">
        <v>246</v>
      </c>
      <c r="B61" s="6" t="s">
        <v>247</v>
      </c>
      <c r="C61" s="66"/>
      <c r="D61" s="66"/>
      <c r="E61" s="66"/>
      <c r="F61" s="66">
        <f t="shared" si="0"/>
        <v>0</v>
      </c>
    </row>
    <row r="62" spans="1:6" ht="15" customHeight="1">
      <c r="A62" s="5" t="s">
        <v>371</v>
      </c>
      <c r="B62" s="6" t="s">
        <v>248</v>
      </c>
      <c r="C62" s="66"/>
      <c r="D62" s="66"/>
      <c r="E62" s="66"/>
      <c r="F62" s="66">
        <f t="shared" si="0"/>
        <v>0</v>
      </c>
    </row>
    <row r="63" spans="1:6" ht="15" customHeight="1">
      <c r="A63" s="12" t="s">
        <v>372</v>
      </c>
      <c r="B63" s="6" t="s">
        <v>249</v>
      </c>
      <c r="C63" s="66"/>
      <c r="D63" s="66"/>
      <c r="E63" s="66"/>
      <c r="F63" s="66">
        <f t="shared" si="0"/>
        <v>0</v>
      </c>
    </row>
    <row r="64" spans="1:6" ht="15" customHeight="1">
      <c r="A64" s="35" t="s">
        <v>391</v>
      </c>
      <c r="B64" s="43" t="s">
        <v>250</v>
      </c>
      <c r="C64" s="66">
        <f>SUM(C61:C63)</f>
        <v>0</v>
      </c>
      <c r="D64" s="66">
        <f>SUM(D61:D63)</f>
        <v>0</v>
      </c>
      <c r="E64" s="66">
        <f>SUM(E61:E63)</f>
        <v>0</v>
      </c>
      <c r="F64" s="66">
        <f t="shared" si="0"/>
        <v>0</v>
      </c>
    </row>
    <row r="65" spans="1:6" ht="15.75">
      <c r="A65" s="40" t="s">
        <v>390</v>
      </c>
      <c r="B65" s="31" t="s">
        <v>251</v>
      </c>
      <c r="C65" s="66">
        <f>SUM(C18+C24+C38+C49+C55+C60+C64)</f>
        <v>335792973</v>
      </c>
      <c r="D65" s="66">
        <f>SUM(D12+D18+D24+D38+D49+D55+D60+D64)</f>
        <v>0</v>
      </c>
      <c r="E65" s="66">
        <f>SUM(E12+E18+E24+E38+E49+E55+E60+E64)</f>
        <v>0</v>
      </c>
      <c r="F65" s="66">
        <f>SUM(F18+F24+F38+F49+F55+F60+F64)</f>
        <v>335792973</v>
      </c>
    </row>
    <row r="66" spans="1:6" ht="15.75">
      <c r="A66" s="54" t="s">
        <v>438</v>
      </c>
      <c r="B66" s="53"/>
      <c r="C66" s="66"/>
      <c r="D66" s="66"/>
      <c r="E66" s="66"/>
      <c r="F66" s="66">
        <f t="shared" si="0"/>
        <v>0</v>
      </c>
    </row>
    <row r="67" spans="1:6" ht="15.75">
      <c r="A67" s="54" t="s">
        <v>439</v>
      </c>
      <c r="B67" s="53"/>
      <c r="C67" s="66"/>
      <c r="D67" s="66"/>
      <c r="E67" s="66"/>
      <c r="F67" s="66">
        <f t="shared" si="0"/>
        <v>0</v>
      </c>
    </row>
    <row r="68" spans="1:6" ht="15">
      <c r="A68" s="33" t="s">
        <v>373</v>
      </c>
      <c r="B68" s="5" t="s">
        <v>252</v>
      </c>
      <c r="C68" s="66"/>
      <c r="D68" s="66"/>
      <c r="E68" s="66"/>
      <c r="F68" s="66">
        <f t="shared" si="0"/>
        <v>0</v>
      </c>
    </row>
    <row r="69" spans="1:6" ht="15">
      <c r="A69" s="12" t="s">
        <v>253</v>
      </c>
      <c r="B69" s="5" t="s">
        <v>254</v>
      </c>
      <c r="C69" s="66"/>
      <c r="D69" s="66"/>
      <c r="E69" s="66"/>
      <c r="F69" s="66">
        <f t="shared" si="0"/>
        <v>0</v>
      </c>
    </row>
    <row r="70" spans="1:6" ht="15">
      <c r="A70" s="33" t="s">
        <v>374</v>
      </c>
      <c r="B70" s="5" t="s">
        <v>255</v>
      </c>
      <c r="C70" s="66">
        <v>5000000</v>
      </c>
      <c r="D70" s="66"/>
      <c r="E70" s="66"/>
      <c r="F70" s="66">
        <f t="shared" si="0"/>
        <v>5000000</v>
      </c>
    </row>
    <row r="71" spans="1:6" ht="15">
      <c r="A71" s="14" t="s">
        <v>392</v>
      </c>
      <c r="B71" s="7" t="s">
        <v>256</v>
      </c>
      <c r="C71" s="66">
        <f>SUM(C68:C70)</f>
        <v>5000000</v>
      </c>
      <c r="D71" s="66">
        <f>SUM(D68:D70)</f>
        <v>0</v>
      </c>
      <c r="E71" s="66">
        <f>SUM(E68:E70)</f>
        <v>0</v>
      </c>
      <c r="F71" s="66">
        <f t="shared" si="0"/>
        <v>5000000</v>
      </c>
    </row>
    <row r="72" spans="1:6" ht="15">
      <c r="A72" s="12" t="s">
        <v>375</v>
      </c>
      <c r="B72" s="5" t="s">
        <v>257</v>
      </c>
      <c r="C72" s="66"/>
      <c r="D72" s="66"/>
      <c r="E72" s="66"/>
      <c r="F72" s="66">
        <f aca="true" t="shared" si="1" ref="F72:F95">SUM(C72:E72)</f>
        <v>0</v>
      </c>
    </row>
    <row r="73" spans="1:6" ht="15">
      <c r="A73" s="33" t="s">
        <v>258</v>
      </c>
      <c r="B73" s="5" t="s">
        <v>259</v>
      </c>
      <c r="C73" s="66"/>
      <c r="D73" s="66"/>
      <c r="E73" s="66"/>
      <c r="F73" s="66">
        <f t="shared" si="1"/>
        <v>0</v>
      </c>
    </row>
    <row r="74" spans="1:6" ht="15">
      <c r="A74" s="12" t="s">
        <v>376</v>
      </c>
      <c r="B74" s="5" t="s">
        <v>260</v>
      </c>
      <c r="C74" s="66"/>
      <c r="D74" s="66"/>
      <c r="E74" s="66"/>
      <c r="F74" s="66">
        <f t="shared" si="1"/>
        <v>0</v>
      </c>
    </row>
    <row r="75" spans="1:6" ht="15">
      <c r="A75" s="33" t="s">
        <v>261</v>
      </c>
      <c r="B75" s="5" t="s">
        <v>262</v>
      </c>
      <c r="C75" s="66"/>
      <c r="D75" s="66"/>
      <c r="E75" s="66"/>
      <c r="F75" s="66">
        <f t="shared" si="1"/>
        <v>0</v>
      </c>
    </row>
    <row r="76" spans="1:6" ht="15">
      <c r="A76" s="13" t="s">
        <v>393</v>
      </c>
      <c r="B76" s="7" t="s">
        <v>263</v>
      </c>
      <c r="C76" s="66">
        <f>SUM(C72:C75)</f>
        <v>0</v>
      </c>
      <c r="D76" s="66">
        <f>SUM(D72:D75)</f>
        <v>0</v>
      </c>
      <c r="E76" s="66">
        <f>SUM(E72:E75)</f>
        <v>0</v>
      </c>
      <c r="F76" s="66">
        <f t="shared" si="1"/>
        <v>0</v>
      </c>
    </row>
    <row r="77" spans="1:6" ht="15">
      <c r="A77" s="5" t="s">
        <v>436</v>
      </c>
      <c r="B77" s="5" t="s">
        <v>264</v>
      </c>
      <c r="C77" s="66">
        <v>1000000</v>
      </c>
      <c r="D77" s="66"/>
      <c r="E77" s="66"/>
      <c r="F77" s="66">
        <f t="shared" si="1"/>
        <v>1000000</v>
      </c>
    </row>
    <row r="78" spans="1:6" ht="15">
      <c r="A78" s="5" t="s">
        <v>437</v>
      </c>
      <c r="B78" s="5" t="s">
        <v>264</v>
      </c>
      <c r="C78" s="66">
        <v>9345686</v>
      </c>
      <c r="D78" s="66"/>
      <c r="E78" s="66"/>
      <c r="F78" s="66">
        <f t="shared" si="1"/>
        <v>9345686</v>
      </c>
    </row>
    <row r="79" spans="1:6" ht="15">
      <c r="A79" s="5" t="s">
        <v>434</v>
      </c>
      <c r="B79" s="5" t="s">
        <v>265</v>
      </c>
      <c r="C79" s="98"/>
      <c r="D79" s="66"/>
      <c r="E79" s="66"/>
      <c r="F79" s="66">
        <f t="shared" si="1"/>
        <v>0</v>
      </c>
    </row>
    <row r="80" spans="1:6" ht="15">
      <c r="A80" s="5" t="s">
        <v>435</v>
      </c>
      <c r="B80" s="5" t="s">
        <v>265</v>
      </c>
      <c r="C80" s="66"/>
      <c r="D80" s="66"/>
      <c r="E80" s="66"/>
      <c r="F80" s="66">
        <f t="shared" si="1"/>
        <v>0</v>
      </c>
    </row>
    <row r="81" spans="1:6" ht="15">
      <c r="A81" s="7" t="s">
        <v>394</v>
      </c>
      <c r="B81" s="7" t="s">
        <v>266</v>
      </c>
      <c r="C81" s="66">
        <f>SUM(C77:C80)</f>
        <v>10345686</v>
      </c>
      <c r="D81" s="66">
        <f>SUM(D77:D80)</f>
        <v>0</v>
      </c>
      <c r="E81" s="66">
        <f>SUM(E77:E80)</f>
        <v>0</v>
      </c>
      <c r="F81" s="66">
        <f t="shared" si="1"/>
        <v>10345686</v>
      </c>
    </row>
    <row r="82" spans="1:6" ht="15">
      <c r="A82" s="33" t="s">
        <v>267</v>
      </c>
      <c r="B82" s="5" t="s">
        <v>268</v>
      </c>
      <c r="C82" s="66"/>
      <c r="D82" s="66"/>
      <c r="E82" s="66"/>
      <c r="F82" s="66">
        <f t="shared" si="1"/>
        <v>0</v>
      </c>
    </row>
    <row r="83" spans="1:6" ht="15">
      <c r="A83" s="33" t="s">
        <v>269</v>
      </c>
      <c r="B83" s="5" t="s">
        <v>270</v>
      </c>
      <c r="C83" s="66"/>
      <c r="D83" s="66"/>
      <c r="E83" s="66"/>
      <c r="F83" s="66">
        <f t="shared" si="1"/>
        <v>0</v>
      </c>
    </row>
    <row r="84" spans="1:6" ht="15">
      <c r="A84" s="33" t="s">
        <v>271</v>
      </c>
      <c r="B84" s="5" t="s">
        <v>272</v>
      </c>
      <c r="C84" s="66"/>
      <c r="D84" s="66"/>
      <c r="E84" s="66"/>
      <c r="F84" s="66">
        <f t="shared" si="1"/>
        <v>0</v>
      </c>
    </row>
    <row r="85" spans="1:6" ht="15">
      <c r="A85" s="33" t="s">
        <v>273</v>
      </c>
      <c r="B85" s="5" t="s">
        <v>274</v>
      </c>
      <c r="C85" s="66"/>
      <c r="D85" s="66"/>
      <c r="E85" s="66"/>
      <c r="F85" s="66">
        <f t="shared" si="1"/>
        <v>0</v>
      </c>
    </row>
    <row r="86" spans="1:6" ht="15">
      <c r="A86" s="12" t="s">
        <v>377</v>
      </c>
      <c r="B86" s="5" t="s">
        <v>275</v>
      </c>
      <c r="C86" s="66"/>
      <c r="D86" s="66"/>
      <c r="E86" s="66"/>
      <c r="F86" s="66">
        <f t="shared" si="1"/>
        <v>0</v>
      </c>
    </row>
    <row r="87" spans="1:6" ht="15">
      <c r="A87" s="14" t="s">
        <v>395</v>
      </c>
      <c r="B87" s="7" t="s">
        <v>276</v>
      </c>
      <c r="C87" s="66">
        <f>SUM(C82:C86)</f>
        <v>0</v>
      </c>
      <c r="D87" s="66">
        <f>SUM(D82:D86)</f>
        <v>0</v>
      </c>
      <c r="E87" s="66">
        <f>SUM(E82:E86)</f>
        <v>0</v>
      </c>
      <c r="F87" s="66">
        <f t="shared" si="1"/>
        <v>0</v>
      </c>
    </row>
    <row r="88" spans="1:6" ht="15">
      <c r="A88" s="12" t="s">
        <v>277</v>
      </c>
      <c r="B88" s="5" t="s">
        <v>278</v>
      </c>
      <c r="C88" s="66"/>
      <c r="D88" s="66"/>
      <c r="E88" s="66"/>
      <c r="F88" s="66">
        <f t="shared" si="1"/>
        <v>0</v>
      </c>
    </row>
    <row r="89" spans="1:6" ht="15">
      <c r="A89" s="12" t="s">
        <v>279</v>
      </c>
      <c r="B89" s="5" t="s">
        <v>280</v>
      </c>
      <c r="C89" s="66"/>
      <c r="D89" s="66"/>
      <c r="E89" s="66"/>
      <c r="F89" s="66">
        <f t="shared" si="1"/>
        <v>0</v>
      </c>
    </row>
    <row r="90" spans="1:6" ht="15">
      <c r="A90" s="33" t="s">
        <v>281</v>
      </c>
      <c r="B90" s="5" t="s">
        <v>282</v>
      </c>
      <c r="C90" s="66"/>
      <c r="D90" s="66"/>
      <c r="E90" s="66"/>
      <c r="F90" s="66">
        <f t="shared" si="1"/>
        <v>0</v>
      </c>
    </row>
    <row r="91" spans="1:6" ht="15">
      <c r="A91" s="33" t="s">
        <v>378</v>
      </c>
      <c r="B91" s="5" t="s">
        <v>283</v>
      </c>
      <c r="C91" s="66"/>
      <c r="D91" s="66"/>
      <c r="E91" s="66"/>
      <c r="F91" s="66">
        <f t="shared" si="1"/>
        <v>0</v>
      </c>
    </row>
    <row r="92" spans="1:6" ht="15">
      <c r="A92" s="13" t="s">
        <v>396</v>
      </c>
      <c r="B92" s="7" t="s">
        <v>284</v>
      </c>
      <c r="C92" s="66">
        <f>SUM(C88:C91)</f>
        <v>0</v>
      </c>
      <c r="D92" s="66">
        <f>SUM(D88:D91)</f>
        <v>0</v>
      </c>
      <c r="E92" s="66">
        <f>SUM(E88:E91)</f>
        <v>0</v>
      </c>
      <c r="F92" s="66">
        <f t="shared" si="1"/>
        <v>0</v>
      </c>
    </row>
    <row r="93" spans="1:6" ht="15">
      <c r="A93" s="14" t="s">
        <v>285</v>
      </c>
      <c r="B93" s="7" t="s">
        <v>286</v>
      </c>
      <c r="C93" s="66"/>
      <c r="D93" s="66"/>
      <c r="E93" s="66"/>
      <c r="F93" s="66">
        <f t="shared" si="1"/>
        <v>0</v>
      </c>
    </row>
    <row r="94" spans="1:6" ht="15.75">
      <c r="A94" s="36" t="s">
        <v>397</v>
      </c>
      <c r="B94" s="37" t="s">
        <v>287</v>
      </c>
      <c r="C94" s="66">
        <f>SUM(C71+C76+C81+C87+C92+C93)</f>
        <v>15345686</v>
      </c>
      <c r="D94" s="66">
        <f>SUM(D71+D76+D81+D87+D92+D93)</f>
        <v>0</v>
      </c>
      <c r="E94" s="66">
        <f>SUM(E71+E76+E81+E87+E92+E93)</f>
        <v>0</v>
      </c>
      <c r="F94" s="66">
        <f t="shared" si="1"/>
        <v>15345686</v>
      </c>
    </row>
    <row r="95" spans="1:6" ht="15.75">
      <c r="A95" s="38" t="s">
        <v>380</v>
      </c>
      <c r="B95" s="39"/>
      <c r="C95" s="66">
        <f>SUM(C65+C94)</f>
        <v>351138659</v>
      </c>
      <c r="D95" s="66">
        <f>SUM(D65+D94)</f>
        <v>0</v>
      </c>
      <c r="E95" s="66">
        <f>SUM(E65+E94)</f>
        <v>0</v>
      </c>
      <c r="F95" s="66">
        <f t="shared" si="1"/>
        <v>351138659</v>
      </c>
    </row>
  </sheetData>
  <sheetProtection/>
  <mergeCells count="3">
    <mergeCell ref="A1:F1"/>
    <mergeCell ref="A2:F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171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04" t="s">
        <v>457</v>
      </c>
      <c r="B1" s="108"/>
      <c r="C1" s="108"/>
      <c r="D1" s="108"/>
      <c r="E1" s="108"/>
      <c r="F1" s="106"/>
    </row>
    <row r="2" spans="1:6" ht="18.75" customHeight="1">
      <c r="A2" s="107" t="s">
        <v>447</v>
      </c>
      <c r="B2" s="108"/>
      <c r="C2" s="108"/>
      <c r="D2" s="108"/>
      <c r="E2" s="108"/>
      <c r="F2" s="106"/>
    </row>
    <row r="3" spans="1:5" ht="18">
      <c r="A3" s="41"/>
      <c r="E3" s="63" t="s">
        <v>445</v>
      </c>
    </row>
    <row r="4" spans="1:6" ht="15">
      <c r="A4" s="4" t="s">
        <v>0</v>
      </c>
      <c r="C4" s="109" t="s">
        <v>475</v>
      </c>
      <c r="D4" s="109"/>
      <c r="E4" s="109"/>
      <c r="F4" s="109"/>
    </row>
    <row r="5" spans="1:6" ht="45">
      <c r="A5" s="2" t="s">
        <v>5</v>
      </c>
      <c r="B5" s="3" t="s">
        <v>6</v>
      </c>
      <c r="C5" s="52" t="s">
        <v>429</v>
      </c>
      <c r="D5" s="52" t="s">
        <v>430</v>
      </c>
      <c r="E5" s="52" t="s">
        <v>431</v>
      </c>
      <c r="F5" s="61" t="s">
        <v>2</v>
      </c>
    </row>
    <row r="6" spans="1:6" ht="15">
      <c r="A6" s="24" t="s">
        <v>7</v>
      </c>
      <c r="B6" s="25" t="s">
        <v>8</v>
      </c>
      <c r="C6" s="71">
        <v>18800000</v>
      </c>
      <c r="D6" s="71"/>
      <c r="E6" s="71"/>
      <c r="F6" s="72">
        <f>SUM(C6:E6)</f>
        <v>18800000</v>
      </c>
    </row>
    <row r="7" spans="1:6" ht="15">
      <c r="A7" s="24" t="s">
        <v>9</v>
      </c>
      <c r="B7" s="26" t="s">
        <v>10</v>
      </c>
      <c r="C7" s="71"/>
      <c r="D7" s="71"/>
      <c r="E7" s="71"/>
      <c r="F7" s="72">
        <f aca="true" t="shared" si="0" ref="F7:F69">SUM(C7:E7)</f>
        <v>0</v>
      </c>
    </row>
    <row r="8" spans="1:6" ht="15">
      <c r="A8" s="24" t="s">
        <v>11</v>
      </c>
      <c r="B8" s="26" t="s">
        <v>12</v>
      </c>
      <c r="C8" s="71"/>
      <c r="D8" s="71"/>
      <c r="E8" s="71"/>
      <c r="F8" s="72">
        <f t="shared" si="0"/>
        <v>0</v>
      </c>
    </row>
    <row r="9" spans="1:6" ht="15">
      <c r="A9" s="27" t="s">
        <v>13</v>
      </c>
      <c r="B9" s="26" t="s">
        <v>14</v>
      </c>
      <c r="C9" s="71"/>
      <c r="D9" s="71"/>
      <c r="E9" s="71"/>
      <c r="F9" s="72">
        <f t="shared" si="0"/>
        <v>0</v>
      </c>
    </row>
    <row r="10" spans="1:6" ht="15">
      <c r="A10" s="27" t="s">
        <v>15</v>
      </c>
      <c r="B10" s="26" t="s">
        <v>16</v>
      </c>
      <c r="C10" s="71"/>
      <c r="D10" s="71"/>
      <c r="E10" s="71"/>
      <c r="F10" s="72">
        <f t="shared" si="0"/>
        <v>0</v>
      </c>
    </row>
    <row r="11" spans="1:6" ht="15">
      <c r="A11" s="27" t="s">
        <v>17</v>
      </c>
      <c r="B11" s="26" t="s">
        <v>18</v>
      </c>
      <c r="C11" s="71"/>
      <c r="D11" s="71"/>
      <c r="E11" s="71"/>
      <c r="F11" s="72">
        <f t="shared" si="0"/>
        <v>0</v>
      </c>
    </row>
    <row r="12" spans="1:6" ht="15">
      <c r="A12" s="27" t="s">
        <v>19</v>
      </c>
      <c r="B12" s="26" t="s">
        <v>20</v>
      </c>
      <c r="C12" s="71">
        <v>90000</v>
      </c>
      <c r="D12" s="71"/>
      <c r="E12" s="71"/>
      <c r="F12" s="72">
        <f t="shared" si="0"/>
        <v>90000</v>
      </c>
    </row>
    <row r="13" spans="1:6" ht="15">
      <c r="A13" s="27" t="s">
        <v>21</v>
      </c>
      <c r="B13" s="26" t="s">
        <v>22</v>
      </c>
      <c r="C13" s="71">
        <v>30000</v>
      </c>
      <c r="D13" s="71"/>
      <c r="E13" s="71"/>
      <c r="F13" s="72">
        <f t="shared" si="0"/>
        <v>30000</v>
      </c>
    </row>
    <row r="14" spans="1:6" ht="15">
      <c r="A14" s="5" t="s">
        <v>23</v>
      </c>
      <c r="B14" s="26" t="s">
        <v>24</v>
      </c>
      <c r="C14" s="71"/>
      <c r="D14" s="71"/>
      <c r="E14" s="71"/>
      <c r="F14" s="72">
        <f t="shared" si="0"/>
        <v>0</v>
      </c>
    </row>
    <row r="15" spans="1:6" ht="15">
      <c r="A15" s="5" t="s">
        <v>25</v>
      </c>
      <c r="B15" s="26" t="s">
        <v>26</v>
      </c>
      <c r="C15" s="71"/>
      <c r="D15" s="71"/>
      <c r="E15" s="71"/>
      <c r="F15" s="72">
        <f t="shared" si="0"/>
        <v>0</v>
      </c>
    </row>
    <row r="16" spans="1:6" ht="15">
      <c r="A16" s="5" t="s">
        <v>27</v>
      </c>
      <c r="B16" s="26" t="s">
        <v>28</v>
      </c>
      <c r="C16" s="71"/>
      <c r="D16" s="71"/>
      <c r="E16" s="71"/>
      <c r="F16" s="72">
        <f t="shared" si="0"/>
        <v>0</v>
      </c>
    </row>
    <row r="17" spans="1:6" ht="15">
      <c r="A17" s="5" t="s">
        <v>29</v>
      </c>
      <c r="B17" s="26" t="s">
        <v>30</v>
      </c>
      <c r="C17" s="71"/>
      <c r="D17" s="71"/>
      <c r="E17" s="71"/>
      <c r="F17" s="72">
        <f t="shared" si="0"/>
        <v>0</v>
      </c>
    </row>
    <row r="18" spans="1:6" ht="15">
      <c r="A18" s="5" t="s">
        <v>310</v>
      </c>
      <c r="B18" s="26" t="s">
        <v>31</v>
      </c>
      <c r="C18" s="71">
        <v>401392</v>
      </c>
      <c r="D18" s="71"/>
      <c r="E18" s="71"/>
      <c r="F18" s="72">
        <f t="shared" si="0"/>
        <v>401392</v>
      </c>
    </row>
    <row r="19" spans="1:6" ht="15">
      <c r="A19" s="28" t="s">
        <v>288</v>
      </c>
      <c r="B19" s="29" t="s">
        <v>32</v>
      </c>
      <c r="C19" s="71">
        <f>SUM(C6:C18)</f>
        <v>19321392</v>
      </c>
      <c r="D19" s="71">
        <f>SUM(D6:D18)</f>
        <v>0</v>
      </c>
      <c r="E19" s="71">
        <f>SUM(E6:E18)</f>
        <v>0</v>
      </c>
      <c r="F19" s="72">
        <f t="shared" si="0"/>
        <v>19321392</v>
      </c>
    </row>
    <row r="20" spans="1:6" ht="15">
      <c r="A20" s="5" t="s">
        <v>33</v>
      </c>
      <c r="B20" s="26" t="s">
        <v>34</v>
      </c>
      <c r="C20" s="71">
        <v>5257925</v>
      </c>
      <c r="D20" s="71"/>
      <c r="E20" s="71"/>
      <c r="F20" s="72">
        <f t="shared" si="0"/>
        <v>5257925</v>
      </c>
    </row>
    <row r="21" spans="1:6" ht="15">
      <c r="A21" s="5" t="s">
        <v>35</v>
      </c>
      <c r="B21" s="26" t="s">
        <v>36</v>
      </c>
      <c r="C21" s="71">
        <v>250001</v>
      </c>
      <c r="D21" s="71"/>
      <c r="E21" s="71"/>
      <c r="F21" s="72">
        <f t="shared" si="0"/>
        <v>250001</v>
      </c>
    </row>
    <row r="22" spans="1:6" ht="15">
      <c r="A22" s="6" t="s">
        <v>37</v>
      </c>
      <c r="B22" s="26" t="s">
        <v>38</v>
      </c>
      <c r="C22" s="71"/>
      <c r="D22" s="71"/>
      <c r="E22" s="71"/>
      <c r="F22" s="72">
        <f t="shared" si="0"/>
        <v>0</v>
      </c>
    </row>
    <row r="23" spans="1:6" ht="15">
      <c r="A23" s="7" t="s">
        <v>289</v>
      </c>
      <c r="B23" s="29" t="s">
        <v>39</v>
      </c>
      <c r="C23" s="71">
        <f>SUM(C20:C22)</f>
        <v>5507926</v>
      </c>
      <c r="D23" s="71"/>
      <c r="E23" s="71"/>
      <c r="F23" s="72">
        <f t="shared" si="0"/>
        <v>5507926</v>
      </c>
    </row>
    <row r="24" spans="1:6" ht="15">
      <c r="A24" s="44" t="s">
        <v>340</v>
      </c>
      <c r="B24" s="45" t="s">
        <v>40</v>
      </c>
      <c r="C24" s="73">
        <f>SUM(C19+C23)</f>
        <v>24829318</v>
      </c>
      <c r="D24" s="73">
        <f>SUM(D19+D23)</f>
        <v>0</v>
      </c>
      <c r="E24" s="73">
        <f>SUM(E19+E23)</f>
        <v>0</v>
      </c>
      <c r="F24" s="73">
        <f t="shared" si="0"/>
        <v>24829318</v>
      </c>
    </row>
    <row r="25" spans="1:6" ht="15">
      <c r="A25" s="35" t="s">
        <v>311</v>
      </c>
      <c r="B25" s="45" t="s">
        <v>41</v>
      </c>
      <c r="C25" s="73">
        <v>3686224</v>
      </c>
      <c r="D25" s="71"/>
      <c r="E25" s="71"/>
      <c r="F25" s="73">
        <f t="shared" si="0"/>
        <v>3686224</v>
      </c>
    </row>
    <row r="26" spans="1:6" ht="15">
      <c r="A26" s="5" t="s">
        <v>42</v>
      </c>
      <c r="B26" s="26" t="s">
        <v>43</v>
      </c>
      <c r="C26" s="71">
        <v>90000</v>
      </c>
      <c r="D26" s="71"/>
      <c r="E26" s="71"/>
      <c r="F26" s="72">
        <f t="shared" si="0"/>
        <v>90000</v>
      </c>
    </row>
    <row r="27" spans="1:6" ht="15">
      <c r="A27" s="5" t="s">
        <v>44</v>
      </c>
      <c r="B27" s="26" t="s">
        <v>45</v>
      </c>
      <c r="C27" s="71">
        <v>7355233</v>
      </c>
      <c r="D27" s="71"/>
      <c r="E27" s="71"/>
      <c r="F27" s="72">
        <f t="shared" si="0"/>
        <v>7355233</v>
      </c>
    </row>
    <row r="28" spans="1:6" ht="15">
      <c r="A28" s="5" t="s">
        <v>46</v>
      </c>
      <c r="B28" s="26" t="s">
        <v>47</v>
      </c>
      <c r="C28" s="71"/>
      <c r="D28" s="71"/>
      <c r="E28" s="71"/>
      <c r="F28" s="72">
        <f t="shared" si="0"/>
        <v>0</v>
      </c>
    </row>
    <row r="29" spans="1:6" ht="15">
      <c r="A29" s="7" t="s">
        <v>290</v>
      </c>
      <c r="B29" s="29" t="s">
        <v>48</v>
      </c>
      <c r="C29" s="71">
        <f>SUM(C26:C28)</f>
        <v>7445233</v>
      </c>
      <c r="D29" s="71">
        <f>SUM(D26:D28)</f>
        <v>0</v>
      </c>
      <c r="E29" s="71">
        <f>SUM(E26:E28)</f>
        <v>0</v>
      </c>
      <c r="F29" s="72">
        <f t="shared" si="0"/>
        <v>7445233</v>
      </c>
    </row>
    <row r="30" spans="1:6" ht="15">
      <c r="A30" s="5" t="s">
        <v>49</v>
      </c>
      <c r="B30" s="26" t="s">
        <v>50</v>
      </c>
      <c r="C30" s="71">
        <v>385000</v>
      </c>
      <c r="D30" s="71"/>
      <c r="E30" s="71"/>
      <c r="F30" s="72">
        <f t="shared" si="0"/>
        <v>385000</v>
      </c>
    </row>
    <row r="31" spans="1:6" ht="15">
      <c r="A31" s="5" t="s">
        <v>51</v>
      </c>
      <c r="B31" s="26" t="s">
        <v>52</v>
      </c>
      <c r="C31" s="71">
        <v>146000</v>
      </c>
      <c r="D31" s="71"/>
      <c r="E31" s="71"/>
      <c r="F31" s="72">
        <f t="shared" si="0"/>
        <v>146000</v>
      </c>
    </row>
    <row r="32" spans="1:6" ht="15" customHeight="1">
      <c r="A32" s="7" t="s">
        <v>341</v>
      </c>
      <c r="B32" s="29" t="s">
        <v>53</v>
      </c>
      <c r="C32" s="71">
        <f>SUM(C30:C31)</f>
        <v>531000</v>
      </c>
      <c r="D32" s="71">
        <f>SUM(D30:D31)</f>
        <v>0</v>
      </c>
      <c r="E32" s="71">
        <f>SUM(E30:E31)</f>
        <v>0</v>
      </c>
      <c r="F32" s="72">
        <f t="shared" si="0"/>
        <v>531000</v>
      </c>
    </row>
    <row r="33" spans="1:6" ht="15">
      <c r="A33" s="5" t="s">
        <v>54</v>
      </c>
      <c r="B33" s="26" t="s">
        <v>55</v>
      </c>
      <c r="C33" s="71">
        <v>2025000</v>
      </c>
      <c r="D33" s="71"/>
      <c r="E33" s="71"/>
      <c r="F33" s="72">
        <f t="shared" si="0"/>
        <v>2025000</v>
      </c>
    </row>
    <row r="34" spans="1:6" ht="15">
      <c r="A34" s="5" t="s">
        <v>56</v>
      </c>
      <c r="B34" s="26" t="s">
        <v>57</v>
      </c>
      <c r="C34" s="71">
        <v>476197</v>
      </c>
      <c r="D34" s="71"/>
      <c r="E34" s="71"/>
      <c r="F34" s="72">
        <f t="shared" si="0"/>
        <v>476197</v>
      </c>
    </row>
    <row r="35" spans="1:6" ht="15">
      <c r="A35" s="5" t="s">
        <v>312</v>
      </c>
      <c r="B35" s="26" t="s">
        <v>58</v>
      </c>
      <c r="C35" s="71">
        <v>980000</v>
      </c>
      <c r="D35" s="71"/>
      <c r="E35" s="71"/>
      <c r="F35" s="72">
        <f t="shared" si="0"/>
        <v>980000</v>
      </c>
    </row>
    <row r="36" spans="1:6" ht="15">
      <c r="A36" s="5" t="s">
        <v>59</v>
      </c>
      <c r="B36" s="26" t="s">
        <v>60</v>
      </c>
      <c r="C36" s="71">
        <v>1569000</v>
      </c>
      <c r="D36" s="71"/>
      <c r="E36" s="71"/>
      <c r="F36" s="72">
        <f t="shared" si="0"/>
        <v>1569000</v>
      </c>
    </row>
    <row r="37" spans="1:6" ht="15">
      <c r="A37" s="10" t="s">
        <v>313</v>
      </c>
      <c r="B37" s="26" t="s">
        <v>61</v>
      </c>
      <c r="C37" s="71"/>
      <c r="D37" s="71"/>
      <c r="E37" s="71"/>
      <c r="F37" s="72">
        <f t="shared" si="0"/>
        <v>0</v>
      </c>
    </row>
    <row r="38" spans="1:6" ht="15">
      <c r="A38" s="6" t="s">
        <v>62</v>
      </c>
      <c r="B38" s="26" t="s">
        <v>63</v>
      </c>
      <c r="C38" s="71">
        <v>657670</v>
      </c>
      <c r="D38" s="71"/>
      <c r="E38" s="71"/>
      <c r="F38" s="72">
        <f t="shared" si="0"/>
        <v>657670</v>
      </c>
    </row>
    <row r="39" spans="1:6" ht="15">
      <c r="A39" s="5" t="s">
        <v>314</v>
      </c>
      <c r="B39" s="26" t="s">
        <v>64</v>
      </c>
      <c r="C39" s="71">
        <v>19652492</v>
      </c>
      <c r="D39" s="71"/>
      <c r="E39" s="71"/>
      <c r="F39" s="72">
        <f t="shared" si="0"/>
        <v>19652492</v>
      </c>
    </row>
    <row r="40" spans="1:6" ht="15">
      <c r="A40" s="7" t="s">
        <v>291</v>
      </c>
      <c r="B40" s="29" t="s">
        <v>65</v>
      </c>
      <c r="C40" s="71">
        <f>SUM(C33:C39)</f>
        <v>25360359</v>
      </c>
      <c r="D40" s="71">
        <f>SUM(D33:D39)</f>
        <v>0</v>
      </c>
      <c r="E40" s="71">
        <f>SUM(E33:E39)</f>
        <v>0</v>
      </c>
      <c r="F40" s="72">
        <f t="shared" si="0"/>
        <v>25360359</v>
      </c>
    </row>
    <row r="41" spans="1:6" ht="15">
      <c r="A41" s="5" t="s">
        <v>66</v>
      </c>
      <c r="B41" s="26" t="s">
        <v>67</v>
      </c>
      <c r="C41" s="71"/>
      <c r="D41" s="71"/>
      <c r="E41" s="71"/>
      <c r="F41" s="72">
        <f t="shared" si="0"/>
        <v>0</v>
      </c>
    </row>
    <row r="42" spans="1:6" ht="15">
      <c r="A42" s="5" t="s">
        <v>68</v>
      </c>
      <c r="B42" s="26" t="s">
        <v>69</v>
      </c>
      <c r="C42" s="71"/>
      <c r="D42" s="71"/>
      <c r="E42" s="71"/>
      <c r="F42" s="72">
        <f t="shared" si="0"/>
        <v>0</v>
      </c>
    </row>
    <row r="43" spans="1:6" ht="15">
      <c r="A43" s="7" t="s">
        <v>292</v>
      </c>
      <c r="B43" s="29" t="s">
        <v>70</v>
      </c>
      <c r="C43" s="71">
        <f>SUM(C41:C42)</f>
        <v>0</v>
      </c>
      <c r="D43" s="71">
        <f>SUM(D41:D42)</f>
        <v>0</v>
      </c>
      <c r="E43" s="71">
        <f>SUM(E41:E42)</f>
        <v>0</v>
      </c>
      <c r="F43" s="72">
        <f t="shared" si="0"/>
        <v>0</v>
      </c>
    </row>
    <row r="44" spans="1:6" ht="15">
      <c r="A44" s="5" t="s">
        <v>71</v>
      </c>
      <c r="B44" s="26" t="s">
        <v>72</v>
      </c>
      <c r="C44" s="71">
        <v>7967176</v>
      </c>
      <c r="D44" s="71"/>
      <c r="E44" s="71"/>
      <c r="F44" s="72">
        <f t="shared" si="0"/>
        <v>7967176</v>
      </c>
    </row>
    <row r="45" spans="1:6" ht="15">
      <c r="A45" s="5" t="s">
        <v>73</v>
      </c>
      <c r="B45" s="26" t="s">
        <v>74</v>
      </c>
      <c r="C45" s="71"/>
      <c r="D45" s="71"/>
      <c r="E45" s="71"/>
      <c r="F45" s="72">
        <f t="shared" si="0"/>
        <v>0</v>
      </c>
    </row>
    <row r="46" spans="1:6" ht="15">
      <c r="A46" s="5" t="s">
        <v>315</v>
      </c>
      <c r="B46" s="26" t="s">
        <v>75</v>
      </c>
      <c r="C46" s="71"/>
      <c r="D46" s="71"/>
      <c r="E46" s="71"/>
      <c r="F46" s="72">
        <f t="shared" si="0"/>
        <v>0</v>
      </c>
    </row>
    <row r="47" spans="1:6" ht="15">
      <c r="A47" s="5" t="s">
        <v>316</v>
      </c>
      <c r="B47" s="26" t="s">
        <v>76</v>
      </c>
      <c r="C47" s="71"/>
      <c r="D47" s="71"/>
      <c r="E47" s="71"/>
      <c r="F47" s="72">
        <f t="shared" si="0"/>
        <v>0</v>
      </c>
    </row>
    <row r="48" spans="1:6" ht="15">
      <c r="A48" s="5" t="s">
        <v>77</v>
      </c>
      <c r="B48" s="26" t="s">
        <v>78</v>
      </c>
      <c r="C48" s="71">
        <v>1420000</v>
      </c>
      <c r="D48" s="71"/>
      <c r="E48" s="71"/>
      <c r="F48" s="72">
        <f t="shared" si="0"/>
        <v>1420000</v>
      </c>
    </row>
    <row r="49" spans="1:6" ht="15">
      <c r="A49" s="7" t="s">
        <v>293</v>
      </c>
      <c r="B49" s="29" t="s">
        <v>79</v>
      </c>
      <c r="C49" s="71">
        <f>SUM(C44:C48)</f>
        <v>9387176</v>
      </c>
      <c r="D49" s="71">
        <f>SUM(D44:D48)</f>
        <v>0</v>
      </c>
      <c r="E49" s="71">
        <f>SUM(E44:E48)</f>
        <v>0</v>
      </c>
      <c r="F49" s="72">
        <f t="shared" si="0"/>
        <v>9387176</v>
      </c>
    </row>
    <row r="50" spans="1:6" ht="15">
      <c r="A50" s="35" t="s">
        <v>294</v>
      </c>
      <c r="B50" s="45" t="s">
        <v>80</v>
      </c>
      <c r="C50" s="73">
        <f>SUM(C29+C32+C40+C43+C49)</f>
        <v>42723768</v>
      </c>
      <c r="D50" s="73">
        <f>SUM(D29+D32+D40+D43+D49)</f>
        <v>0</v>
      </c>
      <c r="E50" s="73">
        <f>SUM(E29+E32+E40+E43+E49)</f>
        <v>0</v>
      </c>
      <c r="F50" s="73">
        <f t="shared" si="0"/>
        <v>42723768</v>
      </c>
    </row>
    <row r="51" spans="1:6" ht="15">
      <c r="A51" s="12" t="s">
        <v>81</v>
      </c>
      <c r="B51" s="26" t="s">
        <v>82</v>
      </c>
      <c r="C51" s="71"/>
      <c r="D51" s="71"/>
      <c r="E51" s="71"/>
      <c r="F51" s="72">
        <f t="shared" si="0"/>
        <v>0</v>
      </c>
    </row>
    <row r="52" spans="1:6" ht="15">
      <c r="A52" s="12" t="s">
        <v>295</v>
      </c>
      <c r="B52" s="26" t="s">
        <v>83</v>
      </c>
      <c r="C52" s="71"/>
      <c r="D52" s="71"/>
      <c r="E52" s="71"/>
      <c r="F52" s="72">
        <f t="shared" si="0"/>
        <v>0</v>
      </c>
    </row>
    <row r="53" spans="1:6" ht="15">
      <c r="A53" s="15" t="s">
        <v>317</v>
      </c>
      <c r="B53" s="26" t="s">
        <v>84</v>
      </c>
      <c r="C53" s="71"/>
      <c r="D53" s="71"/>
      <c r="E53" s="71"/>
      <c r="F53" s="72">
        <f t="shared" si="0"/>
        <v>0</v>
      </c>
    </row>
    <row r="54" spans="1:6" ht="15">
      <c r="A54" s="15" t="s">
        <v>318</v>
      </c>
      <c r="B54" s="26" t="s">
        <v>85</v>
      </c>
      <c r="C54" s="71"/>
      <c r="D54" s="71"/>
      <c r="E54" s="71"/>
      <c r="F54" s="72">
        <f t="shared" si="0"/>
        <v>0</v>
      </c>
    </row>
    <row r="55" spans="1:6" ht="15">
      <c r="A55" s="15" t="s">
        <v>319</v>
      </c>
      <c r="B55" s="26" t="s">
        <v>86</v>
      </c>
      <c r="C55" s="71"/>
      <c r="D55" s="71"/>
      <c r="E55" s="71"/>
      <c r="F55" s="72">
        <f t="shared" si="0"/>
        <v>0</v>
      </c>
    </row>
    <row r="56" spans="1:6" ht="15">
      <c r="A56" s="12" t="s">
        <v>320</v>
      </c>
      <c r="B56" s="26" t="s">
        <v>87</v>
      </c>
      <c r="C56" s="71"/>
      <c r="D56" s="71"/>
      <c r="E56" s="71"/>
      <c r="F56" s="72">
        <f t="shared" si="0"/>
        <v>0</v>
      </c>
    </row>
    <row r="57" spans="1:6" ht="15">
      <c r="A57" s="12" t="s">
        <v>321</v>
      </c>
      <c r="B57" s="26" t="s">
        <v>88</v>
      </c>
      <c r="C57" s="71"/>
      <c r="D57" s="71"/>
      <c r="E57" s="71"/>
      <c r="F57" s="72">
        <f t="shared" si="0"/>
        <v>0</v>
      </c>
    </row>
    <row r="58" spans="1:6" ht="15">
      <c r="A58" s="12" t="s">
        <v>322</v>
      </c>
      <c r="B58" s="26" t="s">
        <v>89</v>
      </c>
      <c r="C58" s="71">
        <v>3656000</v>
      </c>
      <c r="D58" s="71"/>
      <c r="E58" s="71"/>
      <c r="F58" s="72">
        <f t="shared" si="0"/>
        <v>3656000</v>
      </c>
    </row>
    <row r="59" spans="1:6" ht="15">
      <c r="A59" s="42" t="s">
        <v>296</v>
      </c>
      <c r="B59" s="45" t="s">
        <v>90</v>
      </c>
      <c r="C59" s="73">
        <f>SUM(C51:C58)</f>
        <v>3656000</v>
      </c>
      <c r="D59" s="73">
        <f>SUM(D51:D58)</f>
        <v>0</v>
      </c>
      <c r="E59" s="73">
        <f>SUM(E51:E58)</f>
        <v>0</v>
      </c>
      <c r="F59" s="73">
        <f t="shared" si="0"/>
        <v>3656000</v>
      </c>
    </row>
    <row r="60" spans="1:6" ht="15">
      <c r="A60" s="11" t="s">
        <v>323</v>
      </c>
      <c r="B60" s="26" t="s">
        <v>91</v>
      </c>
      <c r="C60" s="71"/>
      <c r="D60" s="71"/>
      <c r="E60" s="71"/>
      <c r="F60" s="72">
        <f t="shared" si="0"/>
        <v>0</v>
      </c>
    </row>
    <row r="61" spans="1:6" ht="15">
      <c r="A61" s="11" t="s">
        <v>92</v>
      </c>
      <c r="B61" s="26" t="s">
        <v>93</v>
      </c>
      <c r="C61" s="71">
        <v>1101585</v>
      </c>
      <c r="D61" s="71"/>
      <c r="E61" s="71"/>
      <c r="F61" s="72">
        <f t="shared" si="0"/>
        <v>1101585</v>
      </c>
    </row>
    <row r="62" spans="1:6" ht="15">
      <c r="A62" s="11" t="s">
        <v>94</v>
      </c>
      <c r="B62" s="26" t="s">
        <v>95</v>
      </c>
      <c r="C62" s="71"/>
      <c r="D62" s="71"/>
      <c r="E62" s="71"/>
      <c r="F62" s="72">
        <f t="shared" si="0"/>
        <v>0</v>
      </c>
    </row>
    <row r="63" spans="1:6" ht="15">
      <c r="A63" s="11" t="s">
        <v>297</v>
      </c>
      <c r="B63" s="26" t="s">
        <v>96</v>
      </c>
      <c r="C63" s="71"/>
      <c r="D63" s="71"/>
      <c r="E63" s="71"/>
      <c r="F63" s="72">
        <f t="shared" si="0"/>
        <v>0</v>
      </c>
    </row>
    <row r="64" spans="1:6" ht="15">
      <c r="A64" s="11" t="s">
        <v>324</v>
      </c>
      <c r="B64" s="26" t="s">
        <v>97</v>
      </c>
      <c r="C64" s="71"/>
      <c r="D64" s="71"/>
      <c r="E64" s="71"/>
      <c r="F64" s="72">
        <f t="shared" si="0"/>
        <v>0</v>
      </c>
    </row>
    <row r="65" spans="1:6" ht="15">
      <c r="A65" s="11" t="s">
        <v>298</v>
      </c>
      <c r="B65" s="26" t="s">
        <v>98</v>
      </c>
      <c r="C65" s="71"/>
      <c r="D65" s="71"/>
      <c r="E65" s="71">
        <v>2974509</v>
      </c>
      <c r="F65" s="72">
        <f t="shared" si="0"/>
        <v>2974509</v>
      </c>
    </row>
    <row r="66" spans="1:6" ht="15">
      <c r="A66" s="11" t="s">
        <v>325</v>
      </c>
      <c r="B66" s="26" t="s">
        <v>99</v>
      </c>
      <c r="C66" s="71"/>
      <c r="D66" s="71"/>
      <c r="E66" s="71"/>
      <c r="F66" s="72">
        <f t="shared" si="0"/>
        <v>0</v>
      </c>
    </row>
    <row r="67" spans="1:6" ht="15">
      <c r="A67" s="11" t="s">
        <v>326</v>
      </c>
      <c r="B67" s="26" t="s">
        <v>100</v>
      </c>
      <c r="C67" s="71"/>
      <c r="D67" s="71"/>
      <c r="E67" s="71"/>
      <c r="F67" s="72">
        <f t="shared" si="0"/>
        <v>0</v>
      </c>
    </row>
    <row r="68" spans="1:6" ht="15">
      <c r="A68" s="11" t="s">
        <v>101</v>
      </c>
      <c r="B68" s="26" t="s">
        <v>102</v>
      </c>
      <c r="C68" s="71"/>
      <c r="D68" s="71"/>
      <c r="E68" s="71"/>
      <c r="F68" s="72">
        <f t="shared" si="0"/>
        <v>0</v>
      </c>
    </row>
    <row r="69" spans="1:6" ht="15">
      <c r="A69" s="17" t="s">
        <v>103</v>
      </c>
      <c r="B69" s="26" t="s">
        <v>104</v>
      </c>
      <c r="C69" s="71"/>
      <c r="D69" s="71"/>
      <c r="E69" s="71"/>
      <c r="F69" s="72">
        <f t="shared" si="0"/>
        <v>0</v>
      </c>
    </row>
    <row r="70" spans="1:6" ht="15">
      <c r="A70" s="11" t="s">
        <v>327</v>
      </c>
      <c r="B70" s="26" t="s">
        <v>105</v>
      </c>
      <c r="C70" s="71">
        <v>1838275</v>
      </c>
      <c r="D70" s="71"/>
      <c r="E70" s="71"/>
      <c r="F70" s="72">
        <f>SUM(C70:E70)</f>
        <v>1838275</v>
      </c>
    </row>
    <row r="71" spans="1:6" ht="15">
      <c r="A71" s="17" t="s">
        <v>452</v>
      </c>
      <c r="B71" s="26" t="s">
        <v>448</v>
      </c>
      <c r="C71" s="71">
        <v>22702014</v>
      </c>
      <c r="D71" s="71"/>
      <c r="E71" s="71"/>
      <c r="F71" s="72">
        <f aca="true" t="shared" si="1" ref="F71:F122">SUM(C71:E71)</f>
        <v>22702014</v>
      </c>
    </row>
    <row r="72" spans="1:6" ht="15">
      <c r="A72" s="17"/>
      <c r="B72" s="26"/>
      <c r="C72" s="71"/>
      <c r="D72" s="71"/>
      <c r="E72" s="71"/>
      <c r="F72" s="72">
        <f t="shared" si="1"/>
        <v>0</v>
      </c>
    </row>
    <row r="73" spans="1:6" ht="15">
      <c r="A73" s="42" t="s">
        <v>299</v>
      </c>
      <c r="B73" s="45" t="s">
        <v>106</v>
      </c>
      <c r="C73" s="73">
        <f>SUM(C60:C72)</f>
        <v>25641874</v>
      </c>
      <c r="D73" s="73">
        <f>SUM(D60:D72)</f>
        <v>0</v>
      </c>
      <c r="E73" s="73">
        <f>SUM(E60:E72)</f>
        <v>2974509</v>
      </c>
      <c r="F73" s="73">
        <f t="shared" si="1"/>
        <v>28616383</v>
      </c>
    </row>
    <row r="74" spans="1:6" ht="15.75">
      <c r="A74" s="50" t="s">
        <v>428</v>
      </c>
      <c r="B74" s="45"/>
      <c r="C74" s="73">
        <f>SUM(C24+C25+C50+C59+C73)</f>
        <v>100537184</v>
      </c>
      <c r="D74" s="73">
        <f>SUM(D24+D25+D50+D59+D73)</f>
        <v>0</v>
      </c>
      <c r="E74" s="73">
        <f>SUM(E24+E25+E50+E59+E73)</f>
        <v>2974509</v>
      </c>
      <c r="F74" s="73">
        <f t="shared" si="1"/>
        <v>103511693</v>
      </c>
    </row>
    <row r="75" spans="1:6" ht="15">
      <c r="A75" s="30" t="s">
        <v>107</v>
      </c>
      <c r="B75" s="26" t="s">
        <v>108</v>
      </c>
      <c r="C75" s="71"/>
      <c r="D75" s="71"/>
      <c r="E75" s="71"/>
      <c r="F75" s="72">
        <f t="shared" si="1"/>
        <v>0</v>
      </c>
    </row>
    <row r="76" spans="1:6" ht="15">
      <c r="A76" s="30" t="s">
        <v>328</v>
      </c>
      <c r="B76" s="26" t="s">
        <v>109</v>
      </c>
      <c r="C76" s="71">
        <v>173663041</v>
      </c>
      <c r="D76" s="71"/>
      <c r="E76" s="71"/>
      <c r="F76" s="72">
        <f>SUM(C76:E76)</f>
        <v>173663041</v>
      </c>
    </row>
    <row r="77" spans="1:6" ht="15">
      <c r="A77" s="30" t="s">
        <v>110</v>
      </c>
      <c r="B77" s="26" t="s">
        <v>111</v>
      </c>
      <c r="C77" s="71"/>
      <c r="D77" s="71"/>
      <c r="E77" s="71"/>
      <c r="F77" s="72">
        <f t="shared" si="1"/>
        <v>0</v>
      </c>
    </row>
    <row r="78" spans="1:6" ht="15">
      <c r="A78" s="30" t="s">
        <v>112</v>
      </c>
      <c r="B78" s="26" t="s">
        <v>113</v>
      </c>
      <c r="C78" s="71">
        <v>4696631</v>
      </c>
      <c r="D78" s="71"/>
      <c r="E78" s="71"/>
      <c r="F78" s="72">
        <f t="shared" si="1"/>
        <v>4696631</v>
      </c>
    </row>
    <row r="79" spans="1:6" ht="15">
      <c r="A79" s="6" t="s">
        <v>114</v>
      </c>
      <c r="B79" s="26" t="s">
        <v>115</v>
      </c>
      <c r="C79" s="71"/>
      <c r="D79" s="71"/>
      <c r="E79" s="71"/>
      <c r="F79" s="72">
        <f t="shared" si="1"/>
        <v>0</v>
      </c>
    </row>
    <row r="80" spans="1:6" ht="15">
      <c r="A80" s="6" t="s">
        <v>116</v>
      </c>
      <c r="B80" s="26" t="s">
        <v>117</v>
      </c>
      <c r="C80" s="71"/>
      <c r="D80" s="71"/>
      <c r="E80" s="71"/>
      <c r="F80" s="72">
        <f t="shared" si="1"/>
        <v>0</v>
      </c>
    </row>
    <row r="81" spans="1:6" ht="15">
      <c r="A81" s="6" t="s">
        <v>118</v>
      </c>
      <c r="B81" s="26" t="s">
        <v>119</v>
      </c>
      <c r="C81" s="71">
        <v>49268701</v>
      </c>
      <c r="D81" s="71"/>
      <c r="E81" s="71"/>
      <c r="F81" s="72">
        <f t="shared" si="1"/>
        <v>49268701</v>
      </c>
    </row>
    <row r="82" spans="1:6" ht="15">
      <c r="A82" s="43" t="s">
        <v>301</v>
      </c>
      <c r="B82" s="45" t="s">
        <v>120</v>
      </c>
      <c r="C82" s="73">
        <f>SUM(C75:C81)</f>
        <v>227628373</v>
      </c>
      <c r="D82" s="73">
        <f>SUM(D75:D81)</f>
        <v>0</v>
      </c>
      <c r="E82" s="73">
        <f>SUM(E75:E81)</f>
        <v>0</v>
      </c>
      <c r="F82" s="73">
        <f t="shared" si="1"/>
        <v>227628373</v>
      </c>
    </row>
    <row r="83" spans="1:6" ht="15">
      <c r="A83" s="12" t="s">
        <v>121</v>
      </c>
      <c r="B83" s="26" t="s">
        <v>122</v>
      </c>
      <c r="C83" s="71">
        <v>10593227</v>
      </c>
      <c r="D83" s="71"/>
      <c r="E83" s="71"/>
      <c r="F83" s="72">
        <f t="shared" si="1"/>
        <v>10593227</v>
      </c>
    </row>
    <row r="84" spans="1:6" ht="15">
      <c r="A84" s="12" t="s">
        <v>123</v>
      </c>
      <c r="B84" s="26" t="s">
        <v>124</v>
      </c>
      <c r="C84" s="71"/>
      <c r="D84" s="71"/>
      <c r="E84" s="71"/>
      <c r="F84" s="72">
        <f t="shared" si="1"/>
        <v>0</v>
      </c>
    </row>
    <row r="85" spans="1:6" ht="15">
      <c r="A85" s="12" t="s">
        <v>125</v>
      </c>
      <c r="B85" s="26" t="s">
        <v>126</v>
      </c>
      <c r="C85" s="71"/>
      <c r="D85" s="71"/>
      <c r="E85" s="71"/>
      <c r="F85" s="72">
        <f t="shared" si="1"/>
        <v>0</v>
      </c>
    </row>
    <row r="86" spans="1:6" ht="15">
      <c r="A86" s="12" t="s">
        <v>127</v>
      </c>
      <c r="B86" s="26" t="s">
        <v>128</v>
      </c>
      <c r="C86" s="71">
        <v>2861080</v>
      </c>
      <c r="D86" s="71"/>
      <c r="E86" s="71"/>
      <c r="F86" s="72">
        <f t="shared" si="1"/>
        <v>2861080</v>
      </c>
    </row>
    <row r="87" spans="1:6" ht="15">
      <c r="A87" s="42" t="s">
        <v>302</v>
      </c>
      <c r="B87" s="45" t="s">
        <v>129</v>
      </c>
      <c r="C87" s="73">
        <f>SUM(C83:C86)</f>
        <v>13454307</v>
      </c>
      <c r="D87" s="73">
        <f>SUM(D83:D86)</f>
        <v>0</v>
      </c>
      <c r="E87" s="73">
        <f>SUM(E83:E86)</f>
        <v>0</v>
      </c>
      <c r="F87" s="73">
        <f t="shared" si="1"/>
        <v>13454307</v>
      </c>
    </row>
    <row r="88" spans="1:6" ht="15">
      <c r="A88" s="12" t="s">
        <v>130</v>
      </c>
      <c r="B88" s="26" t="s">
        <v>131</v>
      </c>
      <c r="C88" s="71"/>
      <c r="D88" s="71"/>
      <c r="E88" s="71"/>
      <c r="F88" s="72">
        <f t="shared" si="1"/>
        <v>0</v>
      </c>
    </row>
    <row r="89" spans="1:6" ht="15">
      <c r="A89" s="12" t="s">
        <v>329</v>
      </c>
      <c r="B89" s="26" t="s">
        <v>132</v>
      </c>
      <c r="C89" s="71"/>
      <c r="D89" s="71"/>
      <c r="E89" s="71"/>
      <c r="F89" s="72">
        <f t="shared" si="1"/>
        <v>0</v>
      </c>
    </row>
    <row r="90" spans="1:6" ht="15">
      <c r="A90" s="12" t="s">
        <v>330</v>
      </c>
      <c r="B90" s="26" t="s">
        <v>133</v>
      </c>
      <c r="C90" s="71"/>
      <c r="D90" s="71"/>
      <c r="E90" s="71"/>
      <c r="F90" s="72">
        <f t="shared" si="1"/>
        <v>0</v>
      </c>
    </row>
    <row r="91" spans="1:6" ht="15">
      <c r="A91" s="12" t="s">
        <v>331</v>
      </c>
      <c r="B91" s="26" t="s">
        <v>134</v>
      </c>
      <c r="C91" s="71"/>
      <c r="D91" s="71"/>
      <c r="E91" s="71"/>
      <c r="F91" s="72">
        <f t="shared" si="1"/>
        <v>0</v>
      </c>
    </row>
    <row r="92" spans="1:6" ht="15">
      <c r="A92" s="12" t="s">
        <v>332</v>
      </c>
      <c r="B92" s="26" t="s">
        <v>135</v>
      </c>
      <c r="C92" s="71"/>
      <c r="D92" s="71"/>
      <c r="E92" s="71"/>
      <c r="F92" s="72">
        <f t="shared" si="1"/>
        <v>0</v>
      </c>
    </row>
    <row r="93" spans="1:6" ht="15">
      <c r="A93" s="12" t="s">
        <v>333</v>
      </c>
      <c r="B93" s="26" t="s">
        <v>136</v>
      </c>
      <c r="C93" s="71"/>
      <c r="D93" s="71"/>
      <c r="E93" s="71"/>
      <c r="F93" s="72">
        <f t="shared" si="1"/>
        <v>0</v>
      </c>
    </row>
    <row r="94" spans="1:6" ht="15">
      <c r="A94" s="12" t="s">
        <v>137</v>
      </c>
      <c r="B94" s="26" t="s">
        <v>138</v>
      </c>
      <c r="C94" s="71"/>
      <c r="D94" s="71"/>
      <c r="E94" s="71"/>
      <c r="F94" s="72">
        <f t="shared" si="1"/>
        <v>0</v>
      </c>
    </row>
    <row r="95" spans="1:6" ht="15">
      <c r="A95" s="12" t="s">
        <v>334</v>
      </c>
      <c r="B95" s="26" t="s">
        <v>468</v>
      </c>
      <c r="C95" s="71">
        <v>134</v>
      </c>
      <c r="D95" s="71"/>
      <c r="E95" s="71"/>
      <c r="F95" s="72">
        <f t="shared" si="1"/>
        <v>134</v>
      </c>
    </row>
    <row r="96" spans="1:6" ht="15">
      <c r="A96" s="42" t="s">
        <v>303</v>
      </c>
      <c r="B96" s="45" t="s">
        <v>139</v>
      </c>
      <c r="C96" s="73">
        <f>SUM(C88:C95)</f>
        <v>134</v>
      </c>
      <c r="D96" s="73">
        <f>SUM(D88:D95)</f>
        <v>0</v>
      </c>
      <c r="E96" s="73">
        <f>SUM(E88:E95)</f>
        <v>0</v>
      </c>
      <c r="F96" s="73">
        <f t="shared" si="1"/>
        <v>134</v>
      </c>
    </row>
    <row r="97" spans="1:6" ht="15.75">
      <c r="A97" s="50" t="s">
        <v>427</v>
      </c>
      <c r="B97" s="45"/>
      <c r="C97" s="73">
        <f>SUM(C96,C87,C82)</f>
        <v>241082814</v>
      </c>
      <c r="D97" s="73">
        <f>SUM(D96,D87,D82)</f>
        <v>0</v>
      </c>
      <c r="E97" s="73">
        <f>SUM(E96,E87,E82)</f>
        <v>0</v>
      </c>
      <c r="F97" s="73">
        <f t="shared" si="1"/>
        <v>241082814</v>
      </c>
    </row>
    <row r="98" spans="1:6" ht="15.75">
      <c r="A98" s="31" t="s">
        <v>342</v>
      </c>
      <c r="B98" s="32" t="s">
        <v>140</v>
      </c>
      <c r="C98" s="73">
        <f>SUM(C74+C97)</f>
        <v>341619998</v>
      </c>
      <c r="D98" s="73">
        <f>SUM(D74+D97)</f>
        <v>0</v>
      </c>
      <c r="E98" s="73">
        <f>SUM(E74+E97)</f>
        <v>2974509</v>
      </c>
      <c r="F98" s="73">
        <f>SUM(C98:E98)</f>
        <v>344594507</v>
      </c>
    </row>
    <row r="99" spans="1:25" ht="15">
      <c r="A99" s="12" t="s">
        <v>335</v>
      </c>
      <c r="B99" s="5" t="s">
        <v>141</v>
      </c>
      <c r="C99" s="75"/>
      <c r="D99" s="75"/>
      <c r="E99" s="75"/>
      <c r="F99" s="72">
        <f t="shared" si="1"/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2" t="s">
        <v>142</v>
      </c>
      <c r="B100" s="5" t="s">
        <v>143</v>
      </c>
      <c r="C100" s="75"/>
      <c r="D100" s="75"/>
      <c r="E100" s="75"/>
      <c r="F100" s="72">
        <f t="shared" si="1"/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2" t="s">
        <v>336</v>
      </c>
      <c r="B101" s="5" t="s">
        <v>144</v>
      </c>
      <c r="C101" s="75">
        <v>5000000</v>
      </c>
      <c r="D101" s="75"/>
      <c r="E101" s="75"/>
      <c r="F101" s="72">
        <f t="shared" si="1"/>
        <v>5000000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4" t="s">
        <v>304</v>
      </c>
      <c r="B102" s="7" t="s">
        <v>145</v>
      </c>
      <c r="C102" s="76">
        <f>SUM(C99:C101)</f>
        <v>5000000</v>
      </c>
      <c r="D102" s="76">
        <f>SUM(D99:D101)</f>
        <v>0</v>
      </c>
      <c r="E102" s="76">
        <f>SUM(E99:E101)</f>
        <v>0</v>
      </c>
      <c r="F102" s="74">
        <f t="shared" si="1"/>
        <v>5000000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337</v>
      </c>
      <c r="B103" s="5" t="s">
        <v>146</v>
      </c>
      <c r="C103" s="77"/>
      <c r="D103" s="77"/>
      <c r="E103" s="77"/>
      <c r="F103" s="72">
        <f t="shared" si="1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307</v>
      </c>
      <c r="B104" s="5" t="s">
        <v>147</v>
      </c>
      <c r="C104" s="77"/>
      <c r="D104" s="77"/>
      <c r="E104" s="77"/>
      <c r="F104" s="72">
        <f t="shared" si="1"/>
        <v>0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2" t="s">
        <v>148</v>
      </c>
      <c r="B105" s="5" t="s">
        <v>149</v>
      </c>
      <c r="C105" s="75"/>
      <c r="D105" s="75"/>
      <c r="E105" s="75"/>
      <c r="F105" s="72">
        <f t="shared" si="1"/>
        <v>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2" t="s">
        <v>338</v>
      </c>
      <c r="B106" s="5" t="s">
        <v>150</v>
      </c>
      <c r="C106" s="75"/>
      <c r="D106" s="75"/>
      <c r="E106" s="75"/>
      <c r="F106" s="72">
        <f t="shared" si="1"/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3" t="s">
        <v>305</v>
      </c>
      <c r="B107" s="7" t="s">
        <v>151</v>
      </c>
      <c r="C107" s="78">
        <f>SUM(C103:C106)</f>
        <v>0</v>
      </c>
      <c r="D107" s="78">
        <f>SUM(D103:D106)</f>
        <v>0</v>
      </c>
      <c r="E107" s="78">
        <f>SUM(E103:E106)</f>
        <v>0</v>
      </c>
      <c r="F107" s="72">
        <f t="shared" si="1"/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152</v>
      </c>
      <c r="B108" s="5" t="s">
        <v>153</v>
      </c>
      <c r="C108" s="77"/>
      <c r="D108" s="77"/>
      <c r="E108" s="77"/>
      <c r="F108" s="72">
        <f t="shared" si="1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154</v>
      </c>
      <c r="B109" s="5" t="s">
        <v>155</v>
      </c>
      <c r="C109" s="77">
        <v>1514152</v>
      </c>
      <c r="D109" s="77"/>
      <c r="E109" s="77"/>
      <c r="F109" s="72">
        <f t="shared" si="1"/>
        <v>1514152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3" t="s">
        <v>156</v>
      </c>
      <c r="B110" s="7" t="s">
        <v>157</v>
      </c>
      <c r="C110" s="77"/>
      <c r="D110" s="77"/>
      <c r="E110" s="77"/>
      <c r="F110" s="72">
        <f t="shared" si="1"/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158</v>
      </c>
      <c r="B111" s="5" t="s">
        <v>159</v>
      </c>
      <c r="C111" s="77"/>
      <c r="D111" s="77"/>
      <c r="E111" s="77"/>
      <c r="F111" s="72">
        <f t="shared" si="1"/>
        <v>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160</v>
      </c>
      <c r="B112" s="5" t="s">
        <v>161</v>
      </c>
      <c r="C112" s="77"/>
      <c r="D112" s="77"/>
      <c r="E112" s="77"/>
      <c r="F112" s="72">
        <f t="shared" si="1"/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162</v>
      </c>
      <c r="B113" s="5" t="s">
        <v>163</v>
      </c>
      <c r="C113" s="77"/>
      <c r="D113" s="77"/>
      <c r="E113" s="77"/>
      <c r="F113" s="72">
        <f t="shared" si="1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306</v>
      </c>
      <c r="B114" s="35" t="s">
        <v>164</v>
      </c>
      <c r="C114" s="78">
        <f>SUM(C108:C113,C102,C107)</f>
        <v>6514152</v>
      </c>
      <c r="D114" s="78">
        <f>SUM(D111:D113)</f>
        <v>0</v>
      </c>
      <c r="E114" s="78">
        <f>SUM(E111:E113)</f>
        <v>0</v>
      </c>
      <c r="F114" s="72">
        <f t="shared" si="1"/>
        <v>6514152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165</v>
      </c>
      <c r="B115" s="5" t="s">
        <v>166</v>
      </c>
      <c r="C115" s="77"/>
      <c r="D115" s="77"/>
      <c r="E115" s="77"/>
      <c r="F115" s="72">
        <f t="shared" si="1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2" t="s">
        <v>167</v>
      </c>
      <c r="B116" s="5" t="s">
        <v>168</v>
      </c>
      <c r="C116" s="75"/>
      <c r="D116" s="75"/>
      <c r="E116" s="75"/>
      <c r="F116" s="72">
        <f t="shared" si="1"/>
        <v>0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339</v>
      </c>
      <c r="B117" s="5" t="s">
        <v>169</v>
      </c>
      <c r="C117" s="77"/>
      <c r="D117" s="77"/>
      <c r="E117" s="77"/>
      <c r="F117" s="72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308</v>
      </c>
      <c r="B118" s="5" t="s">
        <v>170</v>
      </c>
      <c r="C118" s="77"/>
      <c r="D118" s="77"/>
      <c r="E118" s="77"/>
      <c r="F118" s="72">
        <f t="shared" si="1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309</v>
      </c>
      <c r="B119" s="35" t="s">
        <v>171</v>
      </c>
      <c r="C119" s="78">
        <f>SUM(C115:C118)</f>
        <v>0</v>
      </c>
      <c r="D119" s="78">
        <f>SUM(D115:D118)</f>
        <v>0</v>
      </c>
      <c r="E119" s="78">
        <f>SUM(E115:E118)</f>
        <v>0</v>
      </c>
      <c r="F119" s="72">
        <f t="shared" si="1"/>
        <v>0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2" t="s">
        <v>172</v>
      </c>
      <c r="B120" s="5" t="s">
        <v>173</v>
      </c>
      <c r="C120" s="75">
        <v>0</v>
      </c>
      <c r="D120" s="75">
        <v>0</v>
      </c>
      <c r="E120" s="75">
        <v>0</v>
      </c>
      <c r="F120" s="72">
        <f t="shared" si="1"/>
        <v>0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343</v>
      </c>
      <c r="B121" s="37" t="s">
        <v>174</v>
      </c>
      <c r="C121" s="78">
        <f>SUM(C114,C119,C120)</f>
        <v>6514152</v>
      </c>
      <c r="D121" s="78">
        <f>SUM(D114,D119,D120)</f>
        <v>0</v>
      </c>
      <c r="E121" s="78">
        <f>SUM(E114,E119,E120)</f>
        <v>0</v>
      </c>
      <c r="F121" s="78">
        <f>SUM(F114,F119,F120)</f>
        <v>6514152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38" t="s">
        <v>379</v>
      </c>
      <c r="B122" s="39"/>
      <c r="C122" s="73">
        <f>SUM(C98+C121)</f>
        <v>348134150</v>
      </c>
      <c r="D122" s="73">
        <f>SUM(D98+D121)</f>
        <v>0</v>
      </c>
      <c r="E122" s="73">
        <f>SUM(E98+E121)</f>
        <v>2974509</v>
      </c>
      <c r="F122" s="74">
        <f t="shared" si="1"/>
        <v>351108659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3">
    <mergeCell ref="A1:F1"/>
    <mergeCell ref="A2:F2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53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60" customWidth="1"/>
    <col min="4" max="4" width="14.57421875" style="60" customWidth="1"/>
    <col min="5" max="5" width="16.57421875" style="60" customWidth="1"/>
  </cols>
  <sheetData>
    <row r="1" spans="1:6" ht="15">
      <c r="A1" s="57"/>
      <c r="B1" s="58"/>
      <c r="F1" s="60"/>
    </row>
    <row r="2" spans="1:5" ht="26.25" customHeight="1">
      <c r="A2" s="104" t="s">
        <v>457</v>
      </c>
      <c r="B2" s="105"/>
      <c r="C2" s="105"/>
      <c r="D2" s="105"/>
      <c r="E2" s="105"/>
    </row>
    <row r="3" spans="1:5" ht="30.75" customHeight="1">
      <c r="A3" s="107" t="s">
        <v>449</v>
      </c>
      <c r="B3" s="108"/>
      <c r="C3" s="108"/>
      <c r="D3" s="108"/>
      <c r="E3" s="108"/>
    </row>
    <row r="5" spans="1:6" ht="15">
      <c r="A5" s="4" t="s">
        <v>0</v>
      </c>
      <c r="B5" s="109" t="s">
        <v>476</v>
      </c>
      <c r="C5" s="109"/>
      <c r="D5" s="109"/>
      <c r="E5" s="109"/>
      <c r="F5" s="101"/>
    </row>
    <row r="6" spans="1:5" ht="64.5" customHeight="1">
      <c r="A6" s="2" t="s">
        <v>5</v>
      </c>
      <c r="B6" s="3" t="s">
        <v>6</v>
      </c>
      <c r="C6" s="88" t="s">
        <v>455</v>
      </c>
      <c r="D6" s="88" t="s">
        <v>467</v>
      </c>
      <c r="E6" s="88" t="s">
        <v>469</v>
      </c>
    </row>
    <row r="7" spans="1:5" ht="15">
      <c r="A7" s="27" t="s">
        <v>288</v>
      </c>
      <c r="B7" s="26" t="s">
        <v>32</v>
      </c>
      <c r="C7" s="89">
        <v>30003797</v>
      </c>
      <c r="D7" s="89">
        <v>24113683</v>
      </c>
      <c r="E7" s="89">
        <v>19321392</v>
      </c>
    </row>
    <row r="8" spans="1:5" ht="15">
      <c r="A8" s="5" t="s">
        <v>289</v>
      </c>
      <c r="B8" s="26" t="s">
        <v>39</v>
      </c>
      <c r="C8" s="89">
        <v>5193578</v>
      </c>
      <c r="D8" s="89">
        <v>5398202</v>
      </c>
      <c r="E8" s="89">
        <v>5507926</v>
      </c>
    </row>
    <row r="9" spans="1:5" ht="15">
      <c r="A9" s="44" t="s">
        <v>340</v>
      </c>
      <c r="B9" s="45" t="s">
        <v>40</v>
      </c>
      <c r="C9" s="90">
        <f>SUM(C7:C8)</f>
        <v>35197375</v>
      </c>
      <c r="D9" s="90">
        <f>SUM(D7:D8)</f>
        <v>29511885</v>
      </c>
      <c r="E9" s="90">
        <f>SUM(E7:E8)</f>
        <v>24829318</v>
      </c>
    </row>
    <row r="10" spans="1:5" ht="15">
      <c r="A10" s="35" t="s">
        <v>311</v>
      </c>
      <c r="B10" s="45" t="s">
        <v>41</v>
      </c>
      <c r="C10" s="90">
        <v>5173240</v>
      </c>
      <c r="D10" s="90">
        <v>4401107</v>
      </c>
      <c r="E10" s="90">
        <v>3686224</v>
      </c>
    </row>
    <row r="11" spans="1:5" ht="15">
      <c r="A11" s="5" t="s">
        <v>290</v>
      </c>
      <c r="B11" s="26" t="s">
        <v>48</v>
      </c>
      <c r="C11" s="89">
        <v>7962593</v>
      </c>
      <c r="D11" s="89">
        <v>10773850</v>
      </c>
      <c r="E11" s="89">
        <v>7445233</v>
      </c>
    </row>
    <row r="12" spans="1:5" ht="15">
      <c r="A12" s="5" t="s">
        <v>341</v>
      </c>
      <c r="B12" s="26" t="s">
        <v>53</v>
      </c>
      <c r="C12" s="89">
        <v>483211</v>
      </c>
      <c r="D12" s="89">
        <v>433496</v>
      </c>
      <c r="E12" s="89">
        <v>531000</v>
      </c>
    </row>
    <row r="13" spans="1:5" ht="15">
      <c r="A13" s="5" t="s">
        <v>291</v>
      </c>
      <c r="B13" s="26" t="s">
        <v>65</v>
      </c>
      <c r="C13" s="89">
        <v>8541239</v>
      </c>
      <c r="D13" s="89">
        <v>11369640</v>
      </c>
      <c r="E13" s="89">
        <v>25360359</v>
      </c>
    </row>
    <row r="14" spans="1:5" ht="15">
      <c r="A14" s="5" t="s">
        <v>292</v>
      </c>
      <c r="B14" s="26" t="s">
        <v>70</v>
      </c>
      <c r="C14" s="89">
        <v>71600</v>
      </c>
      <c r="D14" s="89"/>
      <c r="E14" s="89"/>
    </row>
    <row r="15" spans="1:5" ht="15">
      <c r="A15" s="5" t="s">
        <v>293</v>
      </c>
      <c r="B15" s="26" t="s">
        <v>79</v>
      </c>
      <c r="C15" s="89">
        <v>4502567</v>
      </c>
      <c r="D15" s="89">
        <v>5279952</v>
      </c>
      <c r="E15" s="89">
        <v>9387176</v>
      </c>
    </row>
    <row r="16" spans="1:5" ht="15">
      <c r="A16" s="35" t="s">
        <v>294</v>
      </c>
      <c r="B16" s="45" t="s">
        <v>80</v>
      </c>
      <c r="C16" s="90">
        <f>SUM(C11:C15)</f>
        <v>21561210</v>
      </c>
      <c r="D16" s="90">
        <f>SUM(D11:D15)</f>
        <v>27856938</v>
      </c>
      <c r="E16" s="90">
        <f>SUM(E11:E15)</f>
        <v>42723768</v>
      </c>
    </row>
    <row r="17" spans="1:5" ht="15">
      <c r="A17" s="12" t="s">
        <v>81</v>
      </c>
      <c r="B17" s="26" t="s">
        <v>82</v>
      </c>
      <c r="C17" s="89"/>
      <c r="D17" s="89"/>
      <c r="E17" s="89"/>
    </row>
    <row r="18" spans="1:5" ht="15">
      <c r="A18" s="12" t="s">
        <v>295</v>
      </c>
      <c r="B18" s="26" t="s">
        <v>83</v>
      </c>
      <c r="C18" s="89">
        <v>378500</v>
      </c>
      <c r="D18" s="89">
        <v>377500</v>
      </c>
      <c r="E18" s="89"/>
    </row>
    <row r="19" spans="1:5" ht="15">
      <c r="A19" s="15" t="s">
        <v>317</v>
      </c>
      <c r="B19" s="26" t="s">
        <v>84</v>
      </c>
      <c r="C19" s="89"/>
      <c r="D19" s="89"/>
      <c r="E19" s="89"/>
    </row>
    <row r="20" spans="1:5" ht="15">
      <c r="A20" s="15" t="s">
        <v>318</v>
      </c>
      <c r="B20" s="26" t="s">
        <v>85</v>
      </c>
      <c r="C20" s="89"/>
      <c r="D20" s="89"/>
      <c r="E20" s="89"/>
    </row>
    <row r="21" spans="1:5" ht="15">
      <c r="A21" s="15" t="s">
        <v>319</v>
      </c>
      <c r="B21" s="26" t="s">
        <v>86</v>
      </c>
      <c r="C21" s="89"/>
      <c r="D21" s="89"/>
      <c r="E21" s="89"/>
    </row>
    <row r="22" spans="1:5" ht="15">
      <c r="A22" s="12" t="s">
        <v>320</v>
      </c>
      <c r="B22" s="26" t="s">
        <v>87</v>
      </c>
      <c r="C22" s="89"/>
      <c r="D22" s="89"/>
      <c r="E22" s="89"/>
    </row>
    <row r="23" spans="1:5" ht="15">
      <c r="A23" s="12" t="s">
        <v>321</v>
      </c>
      <c r="B23" s="26" t="s">
        <v>88</v>
      </c>
      <c r="C23" s="89"/>
      <c r="D23" s="89"/>
      <c r="E23" s="89"/>
    </row>
    <row r="24" spans="1:5" ht="15">
      <c r="A24" s="12" t="s">
        <v>322</v>
      </c>
      <c r="B24" s="26" t="s">
        <v>89</v>
      </c>
      <c r="C24" s="89">
        <v>4945374</v>
      </c>
      <c r="D24" s="89">
        <v>7193159</v>
      </c>
      <c r="E24" s="89">
        <v>3656000</v>
      </c>
    </row>
    <row r="25" spans="1:5" ht="15">
      <c r="A25" s="42" t="s">
        <v>296</v>
      </c>
      <c r="B25" s="45" t="s">
        <v>90</v>
      </c>
      <c r="C25" s="90">
        <f>SUM(C17:C24)</f>
        <v>5323874</v>
      </c>
      <c r="D25" s="90">
        <f>SUM(D17:D24)</f>
        <v>7570659</v>
      </c>
      <c r="E25" s="90">
        <f>SUM(E17:E24)</f>
        <v>3656000</v>
      </c>
    </row>
    <row r="26" spans="1:5" ht="15">
      <c r="A26" s="11" t="s">
        <v>323</v>
      </c>
      <c r="B26" s="26" t="s">
        <v>91</v>
      </c>
      <c r="C26" s="89"/>
      <c r="D26" s="89"/>
      <c r="E26" s="89"/>
    </row>
    <row r="27" spans="1:5" ht="15">
      <c r="A27" s="11" t="s">
        <v>92</v>
      </c>
      <c r="B27" s="26" t="s">
        <v>93</v>
      </c>
      <c r="C27" s="89">
        <v>1583081</v>
      </c>
      <c r="D27" s="89">
        <v>646763</v>
      </c>
      <c r="E27" s="89">
        <v>1101585</v>
      </c>
    </row>
    <row r="28" spans="1:5" ht="15">
      <c r="A28" s="11" t="s">
        <v>94</v>
      </c>
      <c r="B28" s="26" t="s">
        <v>95</v>
      </c>
      <c r="C28" s="89"/>
      <c r="D28" s="89"/>
      <c r="E28" s="89"/>
    </row>
    <row r="29" spans="1:5" ht="15">
      <c r="A29" s="11" t="s">
        <v>297</v>
      </c>
      <c r="B29" s="26" t="s">
        <v>96</v>
      </c>
      <c r="C29" s="89"/>
      <c r="D29" s="89"/>
      <c r="E29" s="89"/>
    </row>
    <row r="30" spans="1:5" ht="15">
      <c r="A30" s="11" t="s">
        <v>324</v>
      </c>
      <c r="B30" s="26" t="s">
        <v>97</v>
      </c>
      <c r="C30" s="89"/>
      <c r="D30" s="89"/>
      <c r="E30" s="89"/>
    </row>
    <row r="31" spans="1:5" ht="15">
      <c r="A31" s="11" t="s">
        <v>298</v>
      </c>
      <c r="B31" s="26" t="s">
        <v>98</v>
      </c>
      <c r="C31" s="89">
        <v>2140224</v>
      </c>
      <c r="D31" s="89">
        <v>3589493</v>
      </c>
      <c r="E31" s="89">
        <v>2974509</v>
      </c>
    </row>
    <row r="32" spans="1:5" ht="15">
      <c r="A32" s="11" t="s">
        <v>325</v>
      </c>
      <c r="B32" s="26" t="s">
        <v>99</v>
      </c>
      <c r="C32" s="89"/>
      <c r="D32" s="89"/>
      <c r="E32" s="89"/>
    </row>
    <row r="33" spans="1:5" ht="15">
      <c r="A33" s="11" t="s">
        <v>326</v>
      </c>
      <c r="B33" s="26" t="s">
        <v>100</v>
      </c>
      <c r="C33" s="89"/>
      <c r="D33" s="89"/>
      <c r="E33" s="89"/>
    </row>
    <row r="34" spans="1:5" ht="15">
      <c r="A34" s="11" t="s">
        <v>101</v>
      </c>
      <c r="B34" s="26" t="s">
        <v>102</v>
      </c>
      <c r="C34" s="89"/>
      <c r="D34" s="89"/>
      <c r="E34" s="89"/>
    </row>
    <row r="35" spans="1:5" ht="15">
      <c r="A35" s="17" t="s">
        <v>103</v>
      </c>
      <c r="B35" s="26" t="s">
        <v>104</v>
      </c>
      <c r="C35" s="89"/>
      <c r="D35" s="89"/>
      <c r="E35" s="89"/>
    </row>
    <row r="36" spans="1:5" ht="15">
      <c r="A36" s="11" t="s">
        <v>327</v>
      </c>
      <c r="B36" s="26" t="s">
        <v>105</v>
      </c>
      <c r="C36" s="89">
        <v>1549876</v>
      </c>
      <c r="D36" s="89">
        <v>401306</v>
      </c>
      <c r="E36" s="89">
        <v>1838275</v>
      </c>
    </row>
    <row r="37" spans="1:5" ht="15">
      <c r="A37" s="17" t="s">
        <v>440</v>
      </c>
      <c r="B37" s="26" t="s">
        <v>448</v>
      </c>
      <c r="C37" s="89"/>
      <c r="D37" s="89"/>
      <c r="E37" s="89">
        <v>22702014</v>
      </c>
    </row>
    <row r="38" spans="1:5" ht="15">
      <c r="A38" s="17" t="s">
        <v>441</v>
      </c>
      <c r="B38" s="26" t="s">
        <v>448</v>
      </c>
      <c r="C38" s="89"/>
      <c r="D38" s="89"/>
      <c r="E38" s="89"/>
    </row>
    <row r="39" spans="1:5" ht="15">
      <c r="A39" s="42" t="s">
        <v>299</v>
      </c>
      <c r="B39" s="45" t="s">
        <v>106</v>
      </c>
      <c r="C39" s="90">
        <f>SUM(C26:C38)</f>
        <v>5273181</v>
      </c>
      <c r="D39" s="90">
        <f>SUM(D26:D38)</f>
        <v>4637562</v>
      </c>
      <c r="E39" s="90">
        <f>SUM(E26:E38)</f>
        <v>28616383</v>
      </c>
    </row>
    <row r="40" spans="1:5" ht="15.75">
      <c r="A40" s="50" t="s">
        <v>428</v>
      </c>
      <c r="B40" s="59"/>
      <c r="C40" s="90">
        <f>SUM(C9+C10+C16+C25+C39)</f>
        <v>72528880</v>
      </c>
      <c r="D40" s="90">
        <f>SUM(D9+D10+D16+D25+D39)</f>
        <v>73978151</v>
      </c>
      <c r="E40" s="90">
        <f>SUM(E9+E10+E16+E25+E39)</f>
        <v>103511693</v>
      </c>
    </row>
    <row r="41" spans="1:5" ht="15">
      <c r="A41" s="30" t="s">
        <v>107</v>
      </c>
      <c r="B41" s="26" t="s">
        <v>108</v>
      </c>
      <c r="C41" s="89"/>
      <c r="D41" s="89">
        <v>1000000</v>
      </c>
      <c r="E41" s="89"/>
    </row>
    <row r="42" spans="1:5" ht="15">
      <c r="A42" s="30" t="s">
        <v>328</v>
      </c>
      <c r="B42" s="26" t="s">
        <v>109</v>
      </c>
      <c r="C42" s="89">
        <v>11563765</v>
      </c>
      <c r="D42" s="89">
        <v>7300800</v>
      </c>
      <c r="E42" s="89">
        <v>173663041</v>
      </c>
    </row>
    <row r="43" spans="1:5" ht="15">
      <c r="A43" s="30" t="s">
        <v>110</v>
      </c>
      <c r="B43" s="26" t="s">
        <v>111</v>
      </c>
      <c r="C43" s="89"/>
      <c r="D43" s="89"/>
      <c r="E43" s="89"/>
    </row>
    <row r="44" spans="1:5" ht="15">
      <c r="A44" s="30" t="s">
        <v>112</v>
      </c>
      <c r="B44" s="26" t="s">
        <v>113</v>
      </c>
      <c r="C44" s="89">
        <v>12993808</v>
      </c>
      <c r="D44" s="89">
        <v>6178499</v>
      </c>
      <c r="E44" s="89">
        <v>4696631</v>
      </c>
    </row>
    <row r="45" spans="1:5" ht="15">
      <c r="A45" s="6" t="s">
        <v>114</v>
      </c>
      <c r="B45" s="26" t="s">
        <v>115</v>
      </c>
      <c r="C45" s="89"/>
      <c r="D45" s="89"/>
      <c r="E45" s="89"/>
    </row>
    <row r="46" spans="1:5" ht="15">
      <c r="A46" s="6" t="s">
        <v>116</v>
      </c>
      <c r="B46" s="26" t="s">
        <v>117</v>
      </c>
      <c r="C46" s="89"/>
      <c r="D46" s="89"/>
      <c r="E46" s="89"/>
    </row>
    <row r="47" spans="1:5" ht="15">
      <c r="A47" s="6" t="s">
        <v>118</v>
      </c>
      <c r="B47" s="26" t="s">
        <v>119</v>
      </c>
      <c r="C47" s="89">
        <v>4136797</v>
      </c>
      <c r="D47" s="89">
        <v>1308367</v>
      </c>
      <c r="E47" s="89">
        <v>49268701</v>
      </c>
    </row>
    <row r="48" spans="1:5" ht="15">
      <c r="A48" s="43" t="s">
        <v>301</v>
      </c>
      <c r="B48" s="45" t="s">
        <v>120</v>
      </c>
      <c r="C48" s="90">
        <f>SUM(C41:C47)</f>
        <v>28694370</v>
      </c>
      <c r="D48" s="90">
        <f>SUM(D41:D47)</f>
        <v>15787666</v>
      </c>
      <c r="E48" s="90">
        <f>SUM(E41:E47)</f>
        <v>227628373</v>
      </c>
    </row>
    <row r="49" spans="1:5" ht="15">
      <c r="A49" s="12" t="s">
        <v>121</v>
      </c>
      <c r="B49" s="26" t="s">
        <v>122</v>
      </c>
      <c r="C49" s="89"/>
      <c r="D49" s="89">
        <v>8569252</v>
      </c>
      <c r="E49" s="89">
        <v>10593227</v>
      </c>
    </row>
    <row r="50" spans="1:5" ht="15">
      <c r="A50" s="12" t="s">
        <v>123</v>
      </c>
      <c r="B50" s="26" t="s">
        <v>124</v>
      </c>
      <c r="C50" s="89"/>
      <c r="D50" s="89"/>
      <c r="E50" s="89"/>
    </row>
    <row r="51" spans="1:5" ht="15">
      <c r="A51" s="12" t="s">
        <v>125</v>
      </c>
      <c r="B51" s="26" t="s">
        <v>126</v>
      </c>
      <c r="C51" s="89"/>
      <c r="D51" s="89"/>
      <c r="E51" s="89"/>
    </row>
    <row r="52" spans="1:5" ht="15">
      <c r="A52" s="12" t="s">
        <v>127</v>
      </c>
      <c r="B52" s="26" t="s">
        <v>128</v>
      </c>
      <c r="C52" s="89"/>
      <c r="D52" s="89">
        <v>2057501</v>
      </c>
      <c r="E52" s="89">
        <v>2861080</v>
      </c>
    </row>
    <row r="53" spans="1:5" ht="15">
      <c r="A53" s="42" t="s">
        <v>302</v>
      </c>
      <c r="B53" s="45" t="s">
        <v>129</v>
      </c>
      <c r="C53" s="90">
        <f>SUM(C49:C52)</f>
        <v>0</v>
      </c>
      <c r="D53" s="90">
        <f>SUM(D49:D52)</f>
        <v>10626753</v>
      </c>
      <c r="E53" s="90">
        <f>SUM(E49:E52)</f>
        <v>13454307</v>
      </c>
    </row>
    <row r="54" spans="1:5" ht="15">
      <c r="A54" s="12" t="s">
        <v>130</v>
      </c>
      <c r="B54" s="26" t="s">
        <v>131</v>
      </c>
      <c r="C54" s="89"/>
      <c r="D54" s="89"/>
      <c r="E54" s="89"/>
    </row>
    <row r="55" spans="1:5" ht="15">
      <c r="A55" s="12" t="s">
        <v>329</v>
      </c>
      <c r="B55" s="26" t="s">
        <v>132</v>
      </c>
      <c r="C55" s="89"/>
      <c r="D55" s="89"/>
      <c r="E55" s="89"/>
    </row>
    <row r="56" spans="1:5" ht="15">
      <c r="A56" s="12" t="s">
        <v>330</v>
      </c>
      <c r="B56" s="26" t="s">
        <v>133</v>
      </c>
      <c r="C56" s="89"/>
      <c r="D56" s="89"/>
      <c r="E56" s="89"/>
    </row>
    <row r="57" spans="1:5" ht="15">
      <c r="A57" s="12" t="s">
        <v>331</v>
      </c>
      <c r="B57" s="26" t="s">
        <v>134</v>
      </c>
      <c r="C57" s="89"/>
      <c r="D57" s="89"/>
      <c r="E57" s="89"/>
    </row>
    <row r="58" spans="1:5" ht="15">
      <c r="A58" s="12" t="s">
        <v>332</v>
      </c>
      <c r="B58" s="26" t="s">
        <v>135</v>
      </c>
      <c r="C58" s="89"/>
      <c r="D58" s="89"/>
      <c r="E58" s="89"/>
    </row>
    <row r="59" spans="1:5" ht="15">
      <c r="A59" s="12" t="s">
        <v>333</v>
      </c>
      <c r="B59" s="26" t="s">
        <v>136</v>
      </c>
      <c r="C59" s="89"/>
      <c r="D59" s="89"/>
      <c r="E59" s="89"/>
    </row>
    <row r="60" spans="1:5" ht="15">
      <c r="A60" s="12" t="s">
        <v>137</v>
      </c>
      <c r="B60" s="26" t="s">
        <v>138</v>
      </c>
      <c r="C60" s="89"/>
      <c r="D60" s="89"/>
      <c r="E60" s="89"/>
    </row>
    <row r="61" spans="1:5" ht="15">
      <c r="A61" s="12" t="s">
        <v>334</v>
      </c>
      <c r="B61" s="26" t="s">
        <v>468</v>
      </c>
      <c r="C61" s="89"/>
      <c r="D61" s="89"/>
      <c r="E61" s="89">
        <v>134</v>
      </c>
    </row>
    <row r="62" spans="1:5" ht="15">
      <c r="A62" s="42" t="s">
        <v>303</v>
      </c>
      <c r="B62" s="45" t="s">
        <v>139</v>
      </c>
      <c r="C62" s="90">
        <f>SUM(C54:C61)</f>
        <v>0</v>
      </c>
      <c r="D62" s="90">
        <f>SUM(D54:D61)</f>
        <v>0</v>
      </c>
      <c r="E62" s="90">
        <f>SUM(E54:E61)</f>
        <v>134</v>
      </c>
    </row>
    <row r="63" spans="1:5" ht="15.75">
      <c r="A63" s="50" t="s">
        <v>427</v>
      </c>
      <c r="B63" s="59"/>
      <c r="C63" s="90">
        <f>SUM(C48+C53+C62)</f>
        <v>28694370</v>
      </c>
      <c r="D63" s="90">
        <f>SUM(D48+D53+D62)</f>
        <v>26414419</v>
      </c>
      <c r="E63" s="90">
        <f>SUM(E48+E53+E62)</f>
        <v>241082814</v>
      </c>
    </row>
    <row r="64" spans="1:5" ht="15.75">
      <c r="A64" s="31" t="s">
        <v>342</v>
      </c>
      <c r="B64" s="32" t="s">
        <v>140</v>
      </c>
      <c r="C64" s="90">
        <f>SUM(C40+C63)</f>
        <v>101223250</v>
      </c>
      <c r="D64" s="90">
        <f>SUM(D40+D63)</f>
        <v>100392570</v>
      </c>
      <c r="E64" s="90">
        <f>SUM(E40+E63)</f>
        <v>344594507</v>
      </c>
    </row>
    <row r="65" spans="1:5" ht="15">
      <c r="A65" s="14" t="s">
        <v>304</v>
      </c>
      <c r="B65" s="7" t="s">
        <v>145</v>
      </c>
      <c r="C65" s="79">
        <v>4249999</v>
      </c>
      <c r="D65" s="79">
        <v>4000000</v>
      </c>
      <c r="E65" s="79">
        <v>5000000</v>
      </c>
    </row>
    <row r="66" spans="1:5" ht="15">
      <c r="A66" s="13" t="s">
        <v>305</v>
      </c>
      <c r="B66" s="7" t="s">
        <v>151</v>
      </c>
      <c r="C66" s="80"/>
      <c r="D66" s="80"/>
      <c r="E66" s="80"/>
    </row>
    <row r="67" spans="1:5" ht="15">
      <c r="A67" s="33" t="s">
        <v>152</v>
      </c>
      <c r="B67" s="5" t="s">
        <v>153</v>
      </c>
      <c r="C67" s="81"/>
      <c r="D67" s="81"/>
      <c r="E67" s="81"/>
    </row>
    <row r="68" spans="1:5" ht="15">
      <c r="A68" s="33" t="s">
        <v>154</v>
      </c>
      <c r="B68" s="5" t="s">
        <v>155</v>
      </c>
      <c r="C68" s="81">
        <v>2059751</v>
      </c>
      <c r="D68" s="81">
        <v>2258483</v>
      </c>
      <c r="E68" s="81">
        <v>1514152</v>
      </c>
    </row>
    <row r="69" spans="1:5" ht="15">
      <c r="A69" s="13" t="s">
        <v>156</v>
      </c>
      <c r="B69" s="7" t="s">
        <v>157</v>
      </c>
      <c r="C69" s="81"/>
      <c r="D69" s="81"/>
      <c r="E69" s="81"/>
    </row>
    <row r="70" spans="1:5" ht="15">
      <c r="A70" s="33" t="s">
        <v>158</v>
      </c>
      <c r="B70" s="5" t="s">
        <v>159</v>
      </c>
      <c r="C70" s="81"/>
      <c r="D70" s="81"/>
      <c r="E70" s="81"/>
    </row>
    <row r="71" spans="1:5" ht="15">
      <c r="A71" s="33" t="s">
        <v>160</v>
      </c>
      <c r="B71" s="5" t="s">
        <v>161</v>
      </c>
      <c r="C71" s="81"/>
      <c r="D71" s="81"/>
      <c r="E71" s="81"/>
    </row>
    <row r="72" spans="1:5" ht="15">
      <c r="A72" s="33" t="s">
        <v>162</v>
      </c>
      <c r="B72" s="5" t="s">
        <v>163</v>
      </c>
      <c r="C72" s="81"/>
      <c r="D72" s="81"/>
      <c r="E72" s="81"/>
    </row>
    <row r="73" spans="1:5" ht="15">
      <c r="A73" s="34" t="s">
        <v>306</v>
      </c>
      <c r="B73" s="35" t="s">
        <v>164</v>
      </c>
      <c r="C73" s="80">
        <f>SUM(C65,C66,C67:C72)</f>
        <v>6309750</v>
      </c>
      <c r="D73" s="80">
        <f>SUM(D65,D66,D67:D72)</f>
        <v>6258483</v>
      </c>
      <c r="E73" s="80">
        <f>SUM(E65:E72)</f>
        <v>6514152</v>
      </c>
    </row>
    <row r="74" spans="1:5" ht="15">
      <c r="A74" s="33" t="s">
        <v>165</v>
      </c>
      <c r="B74" s="5" t="s">
        <v>166</v>
      </c>
      <c r="C74" s="81"/>
      <c r="D74" s="81"/>
      <c r="E74" s="81"/>
    </row>
    <row r="75" spans="1:5" ht="15">
      <c r="A75" s="12" t="s">
        <v>167</v>
      </c>
      <c r="B75" s="5" t="s">
        <v>168</v>
      </c>
      <c r="C75" s="82"/>
      <c r="D75" s="82"/>
      <c r="E75" s="82"/>
    </row>
    <row r="76" spans="1:5" ht="15">
      <c r="A76" s="33" t="s">
        <v>339</v>
      </c>
      <c r="B76" s="5" t="s">
        <v>169</v>
      </c>
      <c r="C76" s="81"/>
      <c r="D76" s="81"/>
      <c r="E76" s="81"/>
    </row>
    <row r="77" spans="1:5" ht="15">
      <c r="A77" s="33" t="s">
        <v>308</v>
      </c>
      <c r="B77" s="5" t="s">
        <v>170</v>
      </c>
      <c r="C77" s="81"/>
      <c r="D77" s="81"/>
      <c r="E77" s="81"/>
    </row>
    <row r="78" spans="1:5" ht="15">
      <c r="A78" s="34" t="s">
        <v>309</v>
      </c>
      <c r="B78" s="35" t="s">
        <v>171</v>
      </c>
      <c r="C78" s="80"/>
      <c r="D78" s="80"/>
      <c r="E78" s="80"/>
    </row>
    <row r="79" spans="1:5" ht="15">
      <c r="A79" s="12" t="s">
        <v>172</v>
      </c>
      <c r="B79" s="5" t="s">
        <v>173</v>
      </c>
      <c r="C79" s="82"/>
      <c r="D79" s="82"/>
      <c r="E79" s="82"/>
    </row>
    <row r="80" spans="1:5" ht="15.75">
      <c r="A80" s="36" t="s">
        <v>343</v>
      </c>
      <c r="B80" s="37" t="s">
        <v>174</v>
      </c>
      <c r="C80" s="80">
        <f>SUM(C73,C78,C79)</f>
        <v>6309750</v>
      </c>
      <c r="D80" s="80">
        <f>SUM(D73,D78,D79)</f>
        <v>6258483</v>
      </c>
      <c r="E80" s="80">
        <f>SUM(E73,E78,F79)</f>
        <v>6514152</v>
      </c>
    </row>
    <row r="81" spans="1:5" ht="15.75">
      <c r="A81" s="38" t="s">
        <v>379</v>
      </c>
      <c r="B81" s="39"/>
      <c r="C81" s="90">
        <f>SUM(C64+C80)</f>
        <v>107533000</v>
      </c>
      <c r="D81" s="90">
        <f>SUM(D64+D80)</f>
        <v>106651053</v>
      </c>
      <c r="E81" s="90">
        <f>SUM(E64+E80)</f>
        <v>351108659</v>
      </c>
    </row>
    <row r="82" spans="1:5" ht="63.75" customHeight="1">
      <c r="A82" s="2" t="s">
        <v>5</v>
      </c>
      <c r="B82" s="3" t="s">
        <v>3</v>
      </c>
      <c r="C82" s="88" t="s">
        <v>455</v>
      </c>
      <c r="D82" s="88" t="s">
        <v>467</v>
      </c>
      <c r="E82" s="88" t="s">
        <v>469</v>
      </c>
    </row>
    <row r="83" spans="1:5" ht="15">
      <c r="A83" s="5" t="s">
        <v>381</v>
      </c>
      <c r="B83" s="6" t="s">
        <v>187</v>
      </c>
      <c r="C83" s="91">
        <v>31082873</v>
      </c>
      <c r="D83" s="91">
        <v>36523174</v>
      </c>
      <c r="E83" s="91">
        <v>33125780</v>
      </c>
    </row>
    <row r="84" spans="1:5" ht="15">
      <c r="A84" s="5" t="s">
        <v>188</v>
      </c>
      <c r="B84" s="6" t="s">
        <v>189</v>
      </c>
      <c r="C84" s="91"/>
      <c r="D84" s="91"/>
      <c r="E84" s="91"/>
    </row>
    <row r="85" spans="1:5" ht="15">
      <c r="A85" s="5" t="s">
        <v>190</v>
      </c>
      <c r="B85" s="6" t="s">
        <v>191</v>
      </c>
      <c r="C85" s="91"/>
      <c r="D85" s="91"/>
      <c r="E85" s="91"/>
    </row>
    <row r="86" spans="1:5" ht="15">
      <c r="A86" s="5" t="s">
        <v>344</v>
      </c>
      <c r="B86" s="6" t="s">
        <v>192</v>
      </c>
      <c r="C86" s="91">
        <v>600000</v>
      </c>
      <c r="D86" s="91"/>
      <c r="E86" s="91"/>
    </row>
    <row r="87" spans="1:5" ht="15">
      <c r="A87" s="5" t="s">
        <v>345</v>
      </c>
      <c r="B87" s="6" t="s">
        <v>193</v>
      </c>
      <c r="C87" s="91"/>
      <c r="D87" s="91"/>
      <c r="E87" s="91"/>
    </row>
    <row r="88" spans="1:5" ht="15">
      <c r="A88" s="5" t="s">
        <v>346</v>
      </c>
      <c r="B88" s="6" t="s">
        <v>194</v>
      </c>
      <c r="C88" s="91">
        <v>39981255</v>
      </c>
      <c r="D88" s="91">
        <v>30945195</v>
      </c>
      <c r="E88" s="91">
        <v>44610847</v>
      </c>
    </row>
    <row r="89" spans="1:5" ht="15">
      <c r="A89" s="35" t="s">
        <v>382</v>
      </c>
      <c r="B89" s="43" t="s">
        <v>195</v>
      </c>
      <c r="C89" s="90">
        <f>SUM(C83:C88)</f>
        <v>71664128</v>
      </c>
      <c r="D89" s="90">
        <f>SUM(D83:D88)</f>
        <v>67468369</v>
      </c>
      <c r="E89" s="90">
        <f>SUM(E83:E88)</f>
        <v>77736627</v>
      </c>
    </row>
    <row r="90" spans="1:5" ht="15">
      <c r="A90" s="5" t="s">
        <v>384</v>
      </c>
      <c r="B90" s="6" t="s">
        <v>206</v>
      </c>
      <c r="C90" s="91"/>
      <c r="D90" s="91"/>
      <c r="E90" s="91"/>
    </row>
    <row r="91" spans="1:5" ht="15">
      <c r="A91" s="5" t="s">
        <v>352</v>
      </c>
      <c r="B91" s="6" t="s">
        <v>207</v>
      </c>
      <c r="C91" s="91"/>
      <c r="D91" s="91"/>
      <c r="E91" s="91"/>
    </row>
    <row r="92" spans="1:5" ht="15">
      <c r="A92" s="5" t="s">
        <v>353</v>
      </c>
      <c r="B92" s="6" t="s">
        <v>208</v>
      </c>
      <c r="C92" s="91"/>
      <c r="D92" s="91"/>
      <c r="E92" s="91"/>
    </row>
    <row r="93" spans="1:5" ht="15">
      <c r="A93" s="5" t="s">
        <v>354</v>
      </c>
      <c r="B93" s="6" t="s">
        <v>209</v>
      </c>
      <c r="C93" s="91">
        <v>1303456</v>
      </c>
      <c r="D93" s="91">
        <v>2033920</v>
      </c>
      <c r="E93" s="91">
        <v>2000000</v>
      </c>
    </row>
    <row r="94" spans="1:5" ht="15">
      <c r="A94" s="5" t="s">
        <v>385</v>
      </c>
      <c r="B94" s="6" t="s">
        <v>216</v>
      </c>
      <c r="C94" s="91">
        <v>1587669</v>
      </c>
      <c r="D94" s="91">
        <v>1146759</v>
      </c>
      <c r="E94" s="91">
        <v>2050000</v>
      </c>
    </row>
    <row r="95" spans="1:5" ht="15">
      <c r="A95" s="5" t="s">
        <v>359</v>
      </c>
      <c r="B95" s="6" t="s">
        <v>217</v>
      </c>
      <c r="C95" s="91">
        <v>19969</v>
      </c>
      <c r="D95" s="91">
        <v>8762</v>
      </c>
      <c r="E95" s="91">
        <v>10000</v>
      </c>
    </row>
    <row r="96" spans="1:5" ht="15">
      <c r="A96" s="35" t="s">
        <v>386</v>
      </c>
      <c r="B96" s="43" t="s">
        <v>218</v>
      </c>
      <c r="C96" s="90">
        <f>SUM(C90:C95)</f>
        <v>2911094</v>
      </c>
      <c r="D96" s="90">
        <f>SUM(D90:D95)</f>
        <v>3189441</v>
      </c>
      <c r="E96" s="90">
        <f>SUM(E90:E95)</f>
        <v>4060000</v>
      </c>
    </row>
    <row r="97" spans="1:5" ht="15">
      <c r="A97" s="12" t="s">
        <v>219</v>
      </c>
      <c r="B97" s="6" t="s">
        <v>220</v>
      </c>
      <c r="C97" s="91">
        <v>2853691</v>
      </c>
      <c r="D97" s="91">
        <v>1323601</v>
      </c>
      <c r="E97" s="91">
        <v>1500000</v>
      </c>
    </row>
    <row r="98" spans="1:5" ht="15">
      <c r="A98" s="12" t="s">
        <v>360</v>
      </c>
      <c r="B98" s="6" t="s">
        <v>221</v>
      </c>
      <c r="C98" s="91">
        <v>700187</v>
      </c>
      <c r="D98" s="91">
        <v>10000</v>
      </c>
      <c r="E98" s="91">
        <v>50000</v>
      </c>
    </row>
    <row r="99" spans="1:5" ht="15">
      <c r="A99" s="12" t="s">
        <v>361</v>
      </c>
      <c r="B99" s="6" t="s">
        <v>222</v>
      </c>
      <c r="C99" s="91">
        <v>5490</v>
      </c>
      <c r="D99" s="91"/>
      <c r="E99" s="91"/>
    </row>
    <row r="100" spans="1:5" ht="15">
      <c r="A100" s="12" t="s">
        <v>362</v>
      </c>
      <c r="B100" s="6" t="s">
        <v>223</v>
      </c>
      <c r="C100" s="91"/>
      <c r="D100" s="91"/>
      <c r="E100" s="91"/>
    </row>
    <row r="101" spans="1:5" ht="15">
      <c r="A101" s="12" t="s">
        <v>224</v>
      </c>
      <c r="B101" s="6" t="s">
        <v>225</v>
      </c>
      <c r="C101" s="91"/>
      <c r="D101" s="91"/>
      <c r="E101" s="91"/>
    </row>
    <row r="102" spans="1:5" ht="15">
      <c r="A102" s="12" t="s">
        <v>226</v>
      </c>
      <c r="B102" s="6" t="s">
        <v>227</v>
      </c>
      <c r="C102" s="91"/>
      <c r="D102" s="91"/>
      <c r="E102" s="91"/>
    </row>
    <row r="103" spans="1:5" ht="15">
      <c r="A103" s="12" t="s">
        <v>228</v>
      </c>
      <c r="B103" s="6" t="s">
        <v>229</v>
      </c>
      <c r="C103" s="91"/>
      <c r="D103" s="91"/>
      <c r="E103" s="91"/>
    </row>
    <row r="104" spans="1:5" ht="15">
      <c r="A104" s="12" t="s">
        <v>363</v>
      </c>
      <c r="B104" s="6" t="s">
        <v>230</v>
      </c>
      <c r="C104" s="91">
        <v>198</v>
      </c>
      <c r="D104" s="91">
        <v>16</v>
      </c>
      <c r="E104" s="91"/>
    </row>
    <row r="105" spans="1:5" ht="15">
      <c r="A105" s="12" t="s">
        <v>364</v>
      </c>
      <c r="B105" s="6" t="s">
        <v>231</v>
      </c>
      <c r="C105" s="91"/>
      <c r="D105" s="91"/>
      <c r="E105" s="91"/>
    </row>
    <row r="106" spans="1:5" ht="15">
      <c r="A106" s="12" t="s">
        <v>365</v>
      </c>
      <c r="B106" s="6" t="s">
        <v>450</v>
      </c>
      <c r="C106" s="91">
        <v>380204</v>
      </c>
      <c r="D106" s="91">
        <v>105450</v>
      </c>
      <c r="E106" s="91">
        <v>50000</v>
      </c>
    </row>
    <row r="107" spans="1:5" ht="15">
      <c r="A107" s="42" t="s">
        <v>387</v>
      </c>
      <c r="B107" s="43" t="s">
        <v>232</v>
      </c>
      <c r="C107" s="90">
        <f>SUM(C97:C106)</f>
        <v>3939770</v>
      </c>
      <c r="D107" s="90">
        <f>SUM(D97:D106)</f>
        <v>1439067</v>
      </c>
      <c r="E107" s="90">
        <f>SUM(E97:E106)</f>
        <v>1600000</v>
      </c>
    </row>
    <row r="108" spans="1:5" ht="15">
      <c r="A108" s="12" t="s">
        <v>241</v>
      </c>
      <c r="B108" s="6" t="s">
        <v>242</v>
      </c>
      <c r="C108" s="91"/>
      <c r="D108" s="91"/>
      <c r="E108" s="91"/>
    </row>
    <row r="109" spans="1:5" ht="15">
      <c r="A109" s="5" t="s">
        <v>369</v>
      </c>
      <c r="B109" s="6" t="s">
        <v>453</v>
      </c>
      <c r="C109" s="91">
        <v>105000</v>
      </c>
      <c r="D109" s="91">
        <v>85000</v>
      </c>
      <c r="E109" s="91">
        <v>50000</v>
      </c>
    </row>
    <row r="110" spans="1:5" ht="15">
      <c r="A110" s="12" t="s">
        <v>370</v>
      </c>
      <c r="B110" s="6" t="s">
        <v>454</v>
      </c>
      <c r="C110" s="91">
        <v>587424</v>
      </c>
      <c r="D110" s="91">
        <v>302046</v>
      </c>
      <c r="E110" s="91"/>
    </row>
    <row r="111" spans="1:5" ht="15">
      <c r="A111" s="35" t="s">
        <v>389</v>
      </c>
      <c r="B111" s="43" t="s">
        <v>245</v>
      </c>
      <c r="C111" s="90">
        <f>SUM(C108:C110)</f>
        <v>692424</v>
      </c>
      <c r="D111" s="90">
        <f>SUM(D108:D110)</f>
        <v>387046</v>
      </c>
      <c r="E111" s="90">
        <f>SUM(E108:E110)</f>
        <v>50000</v>
      </c>
    </row>
    <row r="112" spans="1:5" ht="15.75">
      <c r="A112" s="50" t="s">
        <v>428</v>
      </c>
      <c r="B112" s="55"/>
      <c r="C112" s="90">
        <f>SUM(C89+C96+C107+C111)</f>
        <v>79207416</v>
      </c>
      <c r="D112" s="90">
        <f>SUM(D89+D96+D107+D111)</f>
        <v>72483923</v>
      </c>
      <c r="E112" s="90">
        <f>SUM(E89+E96+E107+E111)</f>
        <v>83446627</v>
      </c>
    </row>
    <row r="113" spans="1:5" ht="15">
      <c r="A113" s="5" t="s">
        <v>196</v>
      </c>
      <c r="B113" s="6" t="s">
        <v>197</v>
      </c>
      <c r="C113" s="91">
        <v>1000000</v>
      </c>
      <c r="D113" s="91"/>
      <c r="E113" s="91">
        <v>14991499</v>
      </c>
    </row>
    <row r="114" spans="1:5" ht="15">
      <c r="A114" s="5" t="s">
        <v>198</v>
      </c>
      <c r="B114" s="6" t="s">
        <v>199</v>
      </c>
      <c r="C114" s="91"/>
      <c r="D114" s="91"/>
      <c r="E114" s="91"/>
    </row>
    <row r="115" spans="1:5" ht="15">
      <c r="A115" s="5" t="s">
        <v>347</v>
      </c>
      <c r="B115" s="6" t="s">
        <v>200</v>
      </c>
      <c r="C115" s="91"/>
      <c r="D115" s="91"/>
      <c r="E115" s="91"/>
    </row>
    <row r="116" spans="1:5" ht="15">
      <c r="A116" s="5" t="s">
        <v>348</v>
      </c>
      <c r="B116" s="6" t="s">
        <v>201</v>
      </c>
      <c r="C116" s="91"/>
      <c r="D116" s="91"/>
      <c r="E116" s="91"/>
    </row>
    <row r="117" spans="1:5" ht="15">
      <c r="A117" s="5" t="s">
        <v>349</v>
      </c>
      <c r="B117" s="6" t="s">
        <v>202</v>
      </c>
      <c r="C117" s="91">
        <v>38548000</v>
      </c>
      <c r="D117" s="91">
        <v>15350660</v>
      </c>
      <c r="E117" s="91">
        <v>237324847</v>
      </c>
    </row>
    <row r="118" spans="1:5" ht="15">
      <c r="A118" s="35" t="s">
        <v>383</v>
      </c>
      <c r="B118" s="43" t="s">
        <v>203</v>
      </c>
      <c r="C118" s="90">
        <f>SUM(C113:C117)</f>
        <v>39548000</v>
      </c>
      <c r="D118" s="90">
        <f>SUM(D113:D117)</f>
        <v>15350660</v>
      </c>
      <c r="E118" s="90">
        <f>SUM(E113:E117)</f>
        <v>252316346</v>
      </c>
    </row>
    <row r="119" spans="1:5" ht="15">
      <c r="A119" s="12" t="s">
        <v>366</v>
      </c>
      <c r="B119" s="6" t="s">
        <v>233</v>
      </c>
      <c r="C119" s="91"/>
      <c r="D119" s="91"/>
      <c r="E119" s="91"/>
    </row>
    <row r="120" spans="1:5" ht="15">
      <c r="A120" s="12" t="s">
        <v>367</v>
      </c>
      <c r="B120" s="6" t="s">
        <v>234</v>
      </c>
      <c r="C120" s="91"/>
      <c r="D120" s="91"/>
      <c r="E120" s="91"/>
    </row>
    <row r="121" spans="1:5" ht="15">
      <c r="A121" s="12" t="s">
        <v>235</v>
      </c>
      <c r="B121" s="6" t="s">
        <v>236</v>
      </c>
      <c r="C121" s="91"/>
      <c r="D121" s="91"/>
      <c r="E121" s="91"/>
    </row>
    <row r="122" spans="1:5" ht="15">
      <c r="A122" s="12" t="s">
        <v>368</v>
      </c>
      <c r="B122" s="6" t="s">
        <v>237</v>
      </c>
      <c r="C122" s="91"/>
      <c r="D122" s="91"/>
      <c r="E122" s="91"/>
    </row>
    <row r="123" spans="1:5" ht="15">
      <c r="A123" s="12" t="s">
        <v>238</v>
      </c>
      <c r="B123" s="6" t="s">
        <v>239</v>
      </c>
      <c r="C123" s="91"/>
      <c r="D123" s="91"/>
      <c r="E123" s="91"/>
    </row>
    <row r="124" spans="1:5" ht="15">
      <c r="A124" s="35" t="s">
        <v>388</v>
      </c>
      <c r="B124" s="43" t="s">
        <v>240</v>
      </c>
      <c r="C124" s="90">
        <f>SUM(C119:C123)</f>
        <v>0</v>
      </c>
      <c r="D124" s="90">
        <f>SUM(D119:D123)</f>
        <v>0</v>
      </c>
      <c r="E124" s="90">
        <f>SUM(E119:E123)</f>
        <v>0</v>
      </c>
    </row>
    <row r="125" spans="1:5" ht="15">
      <c r="A125" s="12" t="s">
        <v>246</v>
      </c>
      <c r="B125" s="6" t="s">
        <v>247</v>
      </c>
      <c r="C125" s="91"/>
      <c r="D125" s="91"/>
      <c r="E125" s="91"/>
    </row>
    <row r="126" spans="1:5" ht="15">
      <c r="A126" s="5" t="s">
        <v>371</v>
      </c>
      <c r="B126" s="6" t="s">
        <v>248</v>
      </c>
      <c r="C126" s="91"/>
      <c r="D126" s="91"/>
      <c r="E126" s="91"/>
    </row>
    <row r="127" spans="1:5" ht="15">
      <c r="A127" s="12" t="s">
        <v>372</v>
      </c>
      <c r="B127" s="6" t="s">
        <v>249</v>
      </c>
      <c r="C127" s="91"/>
      <c r="D127" s="91"/>
      <c r="E127" s="91"/>
    </row>
    <row r="128" spans="1:5" ht="15">
      <c r="A128" s="35" t="s">
        <v>391</v>
      </c>
      <c r="B128" s="43" t="s">
        <v>250</v>
      </c>
      <c r="C128" s="90">
        <f>SUM(C125:C127)</f>
        <v>0</v>
      </c>
      <c r="D128" s="90">
        <f>SUM(D125:D127)</f>
        <v>0</v>
      </c>
      <c r="E128" s="90">
        <f>SUM(E125:E127)</f>
        <v>0</v>
      </c>
    </row>
    <row r="129" spans="1:5" ht="15.75">
      <c r="A129" s="50" t="s">
        <v>427</v>
      </c>
      <c r="B129" s="55"/>
      <c r="C129" s="90">
        <f>SUM(C118+C124+C128)</f>
        <v>39548000</v>
      </c>
      <c r="D129" s="90">
        <f>SUM(D118+D124+D128)</f>
        <v>15350660</v>
      </c>
      <c r="E129" s="90">
        <f>SUM(E118+E124+E128)</f>
        <v>252316346</v>
      </c>
    </row>
    <row r="130" spans="1:5" ht="15.75">
      <c r="A130" s="40" t="s">
        <v>390</v>
      </c>
      <c r="B130" s="31" t="s">
        <v>251</v>
      </c>
      <c r="C130" s="90">
        <f>SUM(C112+C129)</f>
        <v>118755416</v>
      </c>
      <c r="D130" s="90">
        <f>SUM(D112+D129)</f>
        <v>87834583</v>
      </c>
      <c r="E130" s="90">
        <f>SUM(E89,E96,E107,E118,E124,E128,E111)</f>
        <v>335762973</v>
      </c>
    </row>
    <row r="131" spans="1:5" ht="15.75">
      <c r="A131" s="54" t="s">
        <v>438</v>
      </c>
      <c r="B131" s="53"/>
      <c r="C131" s="91"/>
      <c r="D131" s="91"/>
      <c r="E131" s="91"/>
    </row>
    <row r="132" spans="1:5" ht="15.75">
      <c r="A132" s="54" t="s">
        <v>439</v>
      </c>
      <c r="B132" s="53"/>
      <c r="C132" s="91"/>
      <c r="D132" s="91"/>
      <c r="E132" s="91"/>
    </row>
    <row r="133" spans="1:5" ht="15">
      <c r="A133" s="14" t="s">
        <v>392</v>
      </c>
      <c r="B133" s="7" t="s">
        <v>256</v>
      </c>
      <c r="C133" s="91">
        <v>4249999</v>
      </c>
      <c r="D133" s="91">
        <v>4000000</v>
      </c>
      <c r="E133" s="91">
        <v>5000000</v>
      </c>
    </row>
    <row r="134" spans="1:5" ht="15">
      <c r="A134" s="13" t="s">
        <v>393</v>
      </c>
      <c r="B134" s="7" t="s">
        <v>263</v>
      </c>
      <c r="C134" s="91"/>
      <c r="D134" s="91"/>
      <c r="E134" s="91"/>
    </row>
    <row r="135" spans="1:5" ht="15">
      <c r="A135" s="5" t="s">
        <v>436</v>
      </c>
      <c r="B135" s="5" t="s">
        <v>264</v>
      </c>
      <c r="C135" s="91">
        <v>4885124</v>
      </c>
      <c r="D135" s="91">
        <v>4795466</v>
      </c>
      <c r="E135" s="86">
        <v>1000000</v>
      </c>
    </row>
    <row r="136" spans="1:5" ht="15">
      <c r="A136" s="5" t="s">
        <v>437</v>
      </c>
      <c r="B136" s="5" t="s">
        <v>264</v>
      </c>
      <c r="C136" s="91"/>
      <c r="D136" s="91">
        <v>17815789</v>
      </c>
      <c r="E136" s="86">
        <v>9345686</v>
      </c>
    </row>
    <row r="137" spans="1:5" ht="15">
      <c r="A137" s="5" t="s">
        <v>434</v>
      </c>
      <c r="B137" s="5" t="s">
        <v>265</v>
      </c>
      <c r="C137" s="91"/>
      <c r="D137" s="91"/>
      <c r="E137" s="91"/>
    </row>
    <row r="138" spans="1:5" ht="15">
      <c r="A138" s="5" t="s">
        <v>435</v>
      </c>
      <c r="B138" s="5" t="s">
        <v>265</v>
      </c>
      <c r="C138" s="91"/>
      <c r="D138" s="91"/>
      <c r="E138" s="91"/>
    </row>
    <row r="139" spans="1:5" ht="15">
      <c r="A139" s="7" t="s">
        <v>394</v>
      </c>
      <c r="B139" s="7" t="s">
        <v>266</v>
      </c>
      <c r="C139" s="91">
        <f>SUM(C135:C138)</f>
        <v>4885124</v>
      </c>
      <c r="D139" s="91">
        <f>SUM(D135:D138)</f>
        <v>22611255</v>
      </c>
      <c r="E139" s="91">
        <f>SUM(E135:E138)</f>
        <v>10345686</v>
      </c>
    </row>
    <row r="140" spans="1:5" ht="15">
      <c r="A140" s="33" t="s">
        <v>267</v>
      </c>
      <c r="B140" s="5" t="s">
        <v>268</v>
      </c>
      <c r="C140" s="91">
        <v>2253716</v>
      </c>
      <c r="D140" s="91">
        <v>2550901</v>
      </c>
      <c r="E140" s="91"/>
    </row>
    <row r="141" spans="1:5" ht="15">
      <c r="A141" s="33" t="s">
        <v>269</v>
      </c>
      <c r="B141" s="5" t="s">
        <v>270</v>
      </c>
      <c r="C141" s="91"/>
      <c r="D141" s="91"/>
      <c r="E141" s="91"/>
    </row>
    <row r="142" spans="1:5" ht="15">
      <c r="A142" s="33" t="s">
        <v>271</v>
      </c>
      <c r="B142" s="5" t="s">
        <v>272</v>
      </c>
      <c r="C142" s="91"/>
      <c r="D142" s="91"/>
      <c r="E142" s="91"/>
    </row>
    <row r="143" spans="1:5" ht="15">
      <c r="A143" s="33" t="s">
        <v>273</v>
      </c>
      <c r="B143" s="5" t="s">
        <v>274</v>
      </c>
      <c r="C143" s="91"/>
      <c r="D143" s="91"/>
      <c r="E143" s="91"/>
    </row>
    <row r="144" spans="1:5" ht="15">
      <c r="A144" s="12" t="s">
        <v>377</v>
      </c>
      <c r="B144" s="5" t="s">
        <v>275</v>
      </c>
      <c r="C144" s="91"/>
      <c r="D144" s="91"/>
      <c r="E144" s="91"/>
    </row>
    <row r="145" spans="1:5" ht="15">
      <c r="A145" s="14" t="s">
        <v>395</v>
      </c>
      <c r="B145" s="7" t="s">
        <v>276</v>
      </c>
      <c r="C145" s="91">
        <f>C133+C135+C140</f>
        <v>11388839</v>
      </c>
      <c r="D145" s="91">
        <f>D133+D135+D140+D136</f>
        <v>29162156</v>
      </c>
      <c r="E145" s="91">
        <f>SUM(E133,E134,E139)</f>
        <v>15345686</v>
      </c>
    </row>
    <row r="146" spans="1:5" ht="15">
      <c r="A146" s="12" t="s">
        <v>277</v>
      </c>
      <c r="B146" s="5" t="s">
        <v>278</v>
      </c>
      <c r="C146" s="91"/>
      <c r="D146" s="91"/>
      <c r="E146" s="91"/>
    </row>
    <row r="147" spans="1:5" ht="15">
      <c r="A147" s="12" t="s">
        <v>279</v>
      </c>
      <c r="B147" s="5" t="s">
        <v>280</v>
      </c>
      <c r="C147" s="91"/>
      <c r="D147" s="91"/>
      <c r="E147" s="91"/>
    </row>
    <row r="148" spans="1:5" ht="15">
      <c r="A148" s="33" t="s">
        <v>281</v>
      </c>
      <c r="B148" s="5" t="s">
        <v>282</v>
      </c>
      <c r="C148" s="91"/>
      <c r="D148" s="91"/>
      <c r="E148" s="91"/>
    </row>
    <row r="149" spans="1:5" ht="15">
      <c r="A149" s="33" t="s">
        <v>378</v>
      </c>
      <c r="B149" s="5" t="s">
        <v>283</v>
      </c>
      <c r="C149" s="91"/>
      <c r="D149" s="91"/>
      <c r="E149" s="91"/>
    </row>
    <row r="150" spans="1:5" ht="15">
      <c r="A150" s="13" t="s">
        <v>396</v>
      </c>
      <c r="B150" s="7" t="s">
        <v>284</v>
      </c>
      <c r="C150" s="91"/>
      <c r="D150" s="91"/>
      <c r="E150" s="91"/>
    </row>
    <row r="151" spans="1:5" ht="15">
      <c r="A151" s="14" t="s">
        <v>285</v>
      </c>
      <c r="B151" s="7" t="s">
        <v>286</v>
      </c>
      <c r="C151" s="91"/>
      <c r="D151" s="91"/>
      <c r="E151" s="91"/>
    </row>
    <row r="152" spans="1:5" ht="15.75">
      <c r="A152" s="36" t="s">
        <v>397</v>
      </c>
      <c r="B152" s="37" t="s">
        <v>287</v>
      </c>
      <c r="C152" s="90">
        <f>C145+C150+C151</f>
        <v>11388839</v>
      </c>
      <c r="D152" s="90">
        <f>D145+D150+D151</f>
        <v>29162156</v>
      </c>
      <c r="E152" s="90">
        <f>SUM(E145,E150,E151)</f>
        <v>15345686</v>
      </c>
    </row>
    <row r="153" spans="1:5" ht="15.75">
      <c r="A153" s="38" t="s">
        <v>380</v>
      </c>
      <c r="B153" s="39"/>
      <c r="C153" s="90">
        <f>SUM(C130+C152)</f>
        <v>130144255</v>
      </c>
      <c r="D153" s="90">
        <f>SUM(D130+D152)</f>
        <v>116996739</v>
      </c>
      <c r="E153" s="90">
        <f>SUM(E130+E152)</f>
        <v>351108659</v>
      </c>
    </row>
  </sheetData>
  <sheetProtection/>
  <mergeCells count="3">
    <mergeCell ref="A2:E2"/>
    <mergeCell ref="A3:E3"/>
    <mergeCell ref="B5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4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04" t="s">
        <v>457</v>
      </c>
      <c r="B1" s="105"/>
      <c r="C1" s="105"/>
      <c r="D1" s="105"/>
    </row>
    <row r="2" spans="1:4" ht="23.25" customHeight="1">
      <c r="A2" s="113" t="s">
        <v>426</v>
      </c>
      <c r="B2" s="114"/>
      <c r="C2" s="114"/>
      <c r="D2" s="114"/>
    </row>
    <row r="3" ht="15">
      <c r="A3" s="1"/>
    </row>
    <row r="4" spans="1:5" ht="15">
      <c r="A4" s="1"/>
      <c r="B4" s="109" t="s">
        <v>477</v>
      </c>
      <c r="C4" s="109"/>
      <c r="D4" s="109"/>
      <c r="E4" s="102"/>
    </row>
    <row r="5" spans="1:5" ht="51" customHeight="1">
      <c r="A5" s="46" t="s">
        <v>425</v>
      </c>
      <c r="B5" s="47" t="s">
        <v>432</v>
      </c>
      <c r="C5" s="47" t="s">
        <v>433</v>
      </c>
      <c r="D5" s="56" t="s">
        <v>1</v>
      </c>
      <c r="E5" s="103"/>
    </row>
    <row r="6" spans="1:4" ht="15" customHeight="1">
      <c r="A6" s="47" t="s">
        <v>398</v>
      </c>
      <c r="B6" s="48"/>
      <c r="C6" s="48"/>
      <c r="D6" s="23"/>
    </row>
    <row r="7" spans="1:4" ht="15" customHeight="1">
      <c r="A7" s="47" t="s">
        <v>399</v>
      </c>
      <c r="B7" s="48"/>
      <c r="C7" s="48"/>
      <c r="D7" s="23"/>
    </row>
    <row r="8" spans="1:4" ht="15" customHeight="1">
      <c r="A8" s="47" t="s">
        <v>400</v>
      </c>
      <c r="B8" s="48"/>
      <c r="C8" s="48"/>
      <c r="D8" s="23"/>
    </row>
    <row r="9" spans="1:4" ht="15" customHeight="1">
      <c r="A9" s="47" t="s">
        <v>401</v>
      </c>
      <c r="B9" s="48"/>
      <c r="C9" s="48"/>
      <c r="D9" s="23"/>
    </row>
    <row r="10" spans="1:4" ht="15" customHeight="1">
      <c r="A10" s="46" t="s">
        <v>420</v>
      </c>
      <c r="B10" s="48"/>
      <c r="C10" s="48"/>
      <c r="D10" s="23"/>
    </row>
    <row r="11" spans="1:4" ht="15" customHeight="1">
      <c r="A11" s="47" t="s">
        <v>402</v>
      </c>
      <c r="B11" s="48"/>
      <c r="C11" s="48"/>
      <c r="D11" s="23"/>
    </row>
    <row r="12" spans="1:4" ht="15" customHeight="1">
      <c r="A12" s="47" t="s">
        <v>403</v>
      </c>
      <c r="B12" s="48"/>
      <c r="C12" s="48"/>
      <c r="D12" s="23"/>
    </row>
    <row r="13" spans="1:4" ht="15" customHeight="1">
      <c r="A13" s="47" t="s">
        <v>404</v>
      </c>
      <c r="B13" s="48"/>
      <c r="C13" s="48"/>
      <c r="D13" s="23"/>
    </row>
    <row r="14" spans="1:4" ht="15" customHeight="1">
      <c r="A14" s="47" t="s">
        <v>405</v>
      </c>
      <c r="B14" s="48">
        <v>1</v>
      </c>
      <c r="C14" s="48"/>
      <c r="D14" s="69">
        <f>SUM(B14)</f>
        <v>1</v>
      </c>
    </row>
    <row r="15" spans="1:4" ht="15" customHeight="1">
      <c r="A15" s="47" t="s">
        <v>406</v>
      </c>
      <c r="B15" s="48">
        <v>2</v>
      </c>
      <c r="C15" s="48"/>
      <c r="D15" s="69">
        <f>SUM(B15)</f>
        <v>2</v>
      </c>
    </row>
    <row r="16" spans="1:4" ht="15" customHeight="1">
      <c r="A16" s="47" t="s">
        <v>407</v>
      </c>
      <c r="B16" s="48"/>
      <c r="C16" s="48"/>
      <c r="D16" s="69"/>
    </row>
    <row r="17" spans="1:4" ht="15" customHeight="1">
      <c r="A17" s="47" t="s">
        <v>408</v>
      </c>
      <c r="B17" s="48"/>
      <c r="C17" s="48"/>
      <c r="D17" s="69"/>
    </row>
    <row r="18" spans="1:4" ht="15" customHeight="1">
      <c r="A18" s="46" t="s">
        <v>421</v>
      </c>
      <c r="B18" s="48">
        <f>SUM(B11:B17)</f>
        <v>3</v>
      </c>
      <c r="C18" s="48"/>
      <c r="D18" s="69">
        <f>SUM(B18)</f>
        <v>3</v>
      </c>
    </row>
    <row r="19" spans="1:4" ht="15" customHeight="1">
      <c r="A19" s="47" t="s">
        <v>409</v>
      </c>
      <c r="B19" s="48"/>
      <c r="C19" s="48"/>
      <c r="D19" s="69"/>
    </row>
    <row r="20" spans="1:4" ht="15" customHeight="1">
      <c r="A20" s="47" t="s">
        <v>410</v>
      </c>
      <c r="B20" s="48"/>
      <c r="C20" s="48"/>
      <c r="D20" s="69"/>
    </row>
    <row r="21" spans="1:4" ht="15" customHeight="1">
      <c r="A21" s="47" t="s">
        <v>411</v>
      </c>
      <c r="B21" s="48">
        <v>13</v>
      </c>
      <c r="C21" s="48"/>
      <c r="D21" s="69">
        <f aca="true" t="shared" si="0" ref="D21:D27">SUM(B21)</f>
        <v>13</v>
      </c>
    </row>
    <row r="22" spans="1:4" ht="15" customHeight="1">
      <c r="A22" s="46" t="s">
        <v>422</v>
      </c>
      <c r="B22" s="48">
        <f>SUM(B19,B20,B21)</f>
        <v>13</v>
      </c>
      <c r="C22" s="48"/>
      <c r="D22" s="69">
        <f t="shared" si="0"/>
        <v>13</v>
      </c>
    </row>
    <row r="23" spans="1:4" ht="15" customHeight="1">
      <c r="A23" s="47" t="s">
        <v>412</v>
      </c>
      <c r="B23" s="48">
        <v>1</v>
      </c>
      <c r="C23" s="48"/>
      <c r="D23" s="69">
        <f t="shared" si="0"/>
        <v>1</v>
      </c>
    </row>
    <row r="24" spans="1:4" ht="15" customHeight="1">
      <c r="A24" s="47" t="s">
        <v>413</v>
      </c>
      <c r="B24" s="48">
        <v>3</v>
      </c>
      <c r="C24" s="48"/>
      <c r="D24" s="69">
        <f t="shared" si="0"/>
        <v>3</v>
      </c>
    </row>
    <row r="25" spans="1:4" ht="15" customHeight="1">
      <c r="A25" s="47" t="s">
        <v>414</v>
      </c>
      <c r="B25" s="48">
        <v>1</v>
      </c>
      <c r="C25" s="48"/>
      <c r="D25" s="69">
        <f t="shared" si="0"/>
        <v>1</v>
      </c>
    </row>
    <row r="26" spans="1:4" ht="15" customHeight="1">
      <c r="A26" s="46" t="s">
        <v>423</v>
      </c>
      <c r="B26" s="48">
        <f>SUM(B23,B24,B25)</f>
        <v>5</v>
      </c>
      <c r="C26" s="48"/>
      <c r="D26" s="69">
        <f t="shared" si="0"/>
        <v>5</v>
      </c>
    </row>
    <row r="27" spans="1:4" ht="37.5" customHeight="1">
      <c r="A27" s="46" t="s">
        <v>424</v>
      </c>
      <c r="B27" s="65">
        <f>SUM(B18,B22,B26)</f>
        <v>21</v>
      </c>
      <c r="C27" s="49"/>
      <c r="D27" s="69">
        <f t="shared" si="0"/>
        <v>21</v>
      </c>
    </row>
    <row r="28" spans="1:4" ht="15" customHeight="1">
      <c r="A28" s="47" t="s">
        <v>415</v>
      </c>
      <c r="B28" s="48"/>
      <c r="C28" s="48"/>
      <c r="D28" s="23"/>
    </row>
    <row r="29" spans="1:4" ht="15" customHeight="1">
      <c r="A29" s="47" t="s">
        <v>416</v>
      </c>
      <c r="B29" s="48"/>
      <c r="C29" s="48"/>
      <c r="D29" s="23"/>
    </row>
    <row r="30" spans="1:4" ht="15" customHeight="1">
      <c r="A30" s="47" t="s">
        <v>417</v>
      </c>
      <c r="B30" s="48"/>
      <c r="C30" s="48"/>
      <c r="D30" s="23"/>
    </row>
    <row r="31" spans="1:4" ht="15" customHeight="1">
      <c r="A31" s="47" t="s">
        <v>418</v>
      </c>
      <c r="B31" s="48"/>
      <c r="C31" s="48"/>
      <c r="D31" s="23"/>
    </row>
    <row r="32" spans="1:4" ht="27" customHeight="1">
      <c r="A32" s="46" t="s">
        <v>419</v>
      </c>
      <c r="B32" s="48"/>
      <c r="C32" s="48"/>
      <c r="D32" s="23"/>
    </row>
    <row r="33" spans="1:3" ht="15">
      <c r="A33" s="110"/>
      <c r="B33" s="111"/>
      <c r="C33" s="111"/>
    </row>
    <row r="34" spans="1:3" ht="15">
      <c r="A34" s="112"/>
      <c r="B34" s="111"/>
      <c r="C34" s="111"/>
    </row>
  </sheetData>
  <sheetProtection/>
  <mergeCells count="5">
    <mergeCell ref="A33:C33"/>
    <mergeCell ref="A34:C34"/>
    <mergeCell ref="A1:D1"/>
    <mergeCell ref="A2:D2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2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04" t="s">
        <v>457</v>
      </c>
      <c r="B1" s="104"/>
      <c r="C1" s="104"/>
      <c r="D1" s="104"/>
      <c r="E1" s="104"/>
      <c r="F1" s="100"/>
      <c r="G1" s="100"/>
      <c r="H1" s="100"/>
    </row>
    <row r="2" spans="1:8" ht="26.25" customHeight="1">
      <c r="A2" s="107" t="s">
        <v>451</v>
      </c>
      <c r="B2" s="107"/>
      <c r="C2" s="107"/>
      <c r="D2" s="107"/>
      <c r="E2" s="107"/>
      <c r="F2" s="99"/>
      <c r="G2" s="99"/>
      <c r="H2" s="99"/>
    </row>
    <row r="3" spans="3:7" ht="15">
      <c r="C3" s="109" t="s">
        <v>473</v>
      </c>
      <c r="D3" s="109"/>
      <c r="E3" s="109"/>
      <c r="G3" s="63"/>
    </row>
    <row r="4" spans="1:5" ht="30">
      <c r="A4" s="2" t="s">
        <v>5</v>
      </c>
      <c r="B4" s="3" t="s">
        <v>6</v>
      </c>
      <c r="C4" s="51" t="s">
        <v>0</v>
      </c>
      <c r="D4" s="64"/>
      <c r="E4" s="56" t="s">
        <v>1</v>
      </c>
    </row>
    <row r="5" spans="1:5" ht="15.75">
      <c r="A5" s="68"/>
      <c r="B5" s="23"/>
      <c r="C5" s="66"/>
      <c r="D5" s="66"/>
      <c r="E5" s="66">
        <f>SUM(C5:D5)</f>
        <v>0</v>
      </c>
    </row>
    <row r="6" spans="1:5" ht="15">
      <c r="A6" s="23"/>
      <c r="B6" s="23"/>
      <c r="C6" s="66"/>
      <c r="D6" s="66"/>
      <c r="E6" s="66"/>
    </row>
    <row r="7" spans="1:5" ht="15">
      <c r="A7" s="23"/>
      <c r="B7" s="23"/>
      <c r="C7" s="66"/>
      <c r="D7" s="66"/>
      <c r="E7" s="66"/>
    </row>
    <row r="8" spans="1:5" ht="15">
      <c r="A8" s="23"/>
      <c r="B8" s="23"/>
      <c r="C8" s="66"/>
      <c r="D8" s="66"/>
      <c r="E8" s="66"/>
    </row>
    <row r="9" spans="1:5" ht="15">
      <c r="A9" s="14" t="s">
        <v>107</v>
      </c>
      <c r="B9" s="8" t="s">
        <v>108</v>
      </c>
      <c r="C9" s="70">
        <f>SUM(C5:C8)</f>
        <v>0</v>
      </c>
      <c r="D9" s="70"/>
      <c r="E9" s="70">
        <f aca="true" t="shared" si="0" ref="E9:E64">SUM(C9:D9)</f>
        <v>0</v>
      </c>
    </row>
    <row r="10" spans="1:5" ht="15">
      <c r="A10" s="12" t="s">
        <v>459</v>
      </c>
      <c r="B10" s="6"/>
      <c r="C10" s="86">
        <v>157000</v>
      </c>
      <c r="D10" s="66"/>
      <c r="E10" s="66">
        <f t="shared" si="0"/>
        <v>157000</v>
      </c>
    </row>
    <row r="11" spans="1:5" ht="15.75">
      <c r="A11" s="12" t="s">
        <v>460</v>
      </c>
      <c r="B11" s="6"/>
      <c r="C11" s="67">
        <v>2750000</v>
      </c>
      <c r="D11" s="66"/>
      <c r="E11" s="66">
        <f t="shared" si="0"/>
        <v>2750000</v>
      </c>
    </row>
    <row r="12" spans="1:5" ht="15.75">
      <c r="A12" s="12" t="s">
        <v>461</v>
      </c>
      <c r="B12" s="6"/>
      <c r="C12" s="67">
        <v>3940000</v>
      </c>
      <c r="D12" s="66"/>
      <c r="E12" s="66">
        <f t="shared" si="0"/>
        <v>3940000</v>
      </c>
    </row>
    <row r="13" spans="1:5" ht="15">
      <c r="A13" s="12" t="s">
        <v>470</v>
      </c>
      <c r="B13" s="6"/>
      <c r="C13" s="86">
        <v>166816041</v>
      </c>
      <c r="D13" s="66"/>
      <c r="E13" s="66">
        <f t="shared" si="0"/>
        <v>166816041</v>
      </c>
    </row>
    <row r="14" spans="1:5" ht="15">
      <c r="A14" s="12"/>
      <c r="B14" s="6"/>
      <c r="C14" s="86"/>
      <c r="D14" s="66"/>
      <c r="E14" s="66">
        <f t="shared" si="0"/>
        <v>0</v>
      </c>
    </row>
    <row r="15" spans="1:5" ht="15">
      <c r="A15" s="12"/>
      <c r="B15" s="6"/>
      <c r="C15" s="66"/>
      <c r="D15" s="66"/>
      <c r="E15" s="66">
        <f t="shared" si="0"/>
        <v>0</v>
      </c>
    </row>
    <row r="16" spans="1:5" ht="15">
      <c r="A16" s="12"/>
      <c r="B16" s="6"/>
      <c r="C16" s="66"/>
      <c r="D16" s="66"/>
      <c r="E16" s="66">
        <f t="shared" si="0"/>
        <v>0</v>
      </c>
    </row>
    <row r="17" spans="1:5" ht="15">
      <c r="A17" s="12"/>
      <c r="B17" s="6"/>
      <c r="C17" s="66"/>
      <c r="D17" s="66"/>
      <c r="E17" s="66">
        <f t="shared" si="0"/>
        <v>0</v>
      </c>
    </row>
    <row r="18" spans="1:5" ht="15">
      <c r="A18" s="14" t="s">
        <v>300</v>
      </c>
      <c r="B18" s="8" t="s">
        <v>109</v>
      </c>
      <c r="C18" s="70">
        <f>SUM(C10:C17)</f>
        <v>173663041</v>
      </c>
      <c r="D18" s="70"/>
      <c r="E18" s="70">
        <f t="shared" si="0"/>
        <v>173663041</v>
      </c>
    </row>
    <row r="19" spans="1:5" ht="15">
      <c r="A19" s="12"/>
      <c r="B19" s="6"/>
      <c r="C19" s="66"/>
      <c r="D19" s="66"/>
      <c r="E19" s="66"/>
    </row>
    <row r="20" spans="1:5" ht="15">
      <c r="A20" s="12"/>
      <c r="B20" s="6"/>
      <c r="C20" s="66"/>
      <c r="D20" s="66"/>
      <c r="E20" s="66"/>
    </row>
    <row r="21" spans="1:5" ht="15">
      <c r="A21" s="12"/>
      <c r="B21" s="6"/>
      <c r="C21" s="66"/>
      <c r="D21" s="66"/>
      <c r="E21" s="66"/>
    </row>
    <row r="22" spans="1:5" ht="15">
      <c r="A22" s="12"/>
      <c r="B22" s="6"/>
      <c r="C22" s="66"/>
      <c r="D22" s="66"/>
      <c r="E22" s="66"/>
    </row>
    <row r="23" spans="1:5" ht="15">
      <c r="A23" s="7" t="s">
        <v>110</v>
      </c>
      <c r="B23" s="8" t="s">
        <v>111</v>
      </c>
      <c r="C23" s="70">
        <f>SUM(C19:C22)</f>
        <v>0</v>
      </c>
      <c r="D23" s="70">
        <f>SUM(D19:D22)</f>
        <v>0</v>
      </c>
      <c r="E23" s="70">
        <f t="shared" si="0"/>
        <v>0</v>
      </c>
    </row>
    <row r="24" spans="1:5" ht="15">
      <c r="A24" s="12" t="s">
        <v>462</v>
      </c>
      <c r="B24" s="6"/>
      <c r="C24" s="86">
        <v>307087</v>
      </c>
      <c r="D24" s="66"/>
      <c r="E24" s="66">
        <f t="shared" si="0"/>
        <v>307087</v>
      </c>
    </row>
    <row r="25" spans="1:5" ht="15">
      <c r="A25" s="12" t="s">
        <v>463</v>
      </c>
      <c r="B25" s="6"/>
      <c r="C25" s="86">
        <v>1259843</v>
      </c>
      <c r="D25" s="66"/>
      <c r="E25" s="66">
        <f t="shared" si="0"/>
        <v>1259843</v>
      </c>
    </row>
    <row r="26" spans="1:5" ht="15">
      <c r="A26" s="12" t="s">
        <v>464</v>
      </c>
      <c r="B26" s="6"/>
      <c r="C26" s="86">
        <v>500000</v>
      </c>
      <c r="D26" s="66"/>
      <c r="E26" s="66">
        <f t="shared" si="0"/>
        <v>500000</v>
      </c>
    </row>
    <row r="27" spans="1:5" ht="15">
      <c r="A27" s="12" t="s">
        <v>471</v>
      </c>
      <c r="B27" s="6"/>
      <c r="C27" s="86">
        <v>1664320</v>
      </c>
      <c r="D27" s="66"/>
      <c r="E27" s="66">
        <f t="shared" si="0"/>
        <v>1664320</v>
      </c>
    </row>
    <row r="28" spans="1:5" ht="15.75">
      <c r="A28" s="12" t="s">
        <v>472</v>
      </c>
      <c r="B28" s="6"/>
      <c r="C28" s="67">
        <v>965381</v>
      </c>
      <c r="D28" s="66"/>
      <c r="E28" s="66">
        <f t="shared" si="0"/>
        <v>965381</v>
      </c>
    </row>
    <row r="29" spans="1:5" ht="15">
      <c r="A29" s="12"/>
      <c r="B29" s="6"/>
      <c r="C29" s="86"/>
      <c r="D29" s="66"/>
      <c r="E29" s="66">
        <f t="shared" si="0"/>
        <v>0</v>
      </c>
    </row>
    <row r="30" spans="1:5" ht="15">
      <c r="A30" s="12"/>
      <c r="B30" s="6"/>
      <c r="C30" s="86"/>
      <c r="D30" s="66"/>
      <c r="E30" s="66">
        <f t="shared" si="0"/>
        <v>0</v>
      </c>
    </row>
    <row r="31" spans="1:5" ht="15">
      <c r="A31" s="12"/>
      <c r="B31" s="6"/>
      <c r="C31" s="86"/>
      <c r="D31" s="66"/>
      <c r="E31" s="66"/>
    </row>
    <row r="32" spans="1:5" ht="15">
      <c r="A32" s="12"/>
      <c r="B32" s="6"/>
      <c r="C32" s="86"/>
      <c r="D32" s="66"/>
      <c r="E32" s="66"/>
    </row>
    <row r="33" spans="1:5" ht="15">
      <c r="A33" s="12"/>
      <c r="B33" s="6"/>
      <c r="C33" s="86"/>
      <c r="D33" s="66"/>
      <c r="E33" s="66">
        <f t="shared" si="0"/>
        <v>0</v>
      </c>
    </row>
    <row r="34" spans="1:5" ht="15">
      <c r="A34" s="14" t="s">
        <v>112</v>
      </c>
      <c r="B34" s="8" t="s">
        <v>113</v>
      </c>
      <c r="C34" s="70">
        <f>SUM(C24:C33)</f>
        <v>4696631</v>
      </c>
      <c r="D34" s="70">
        <f>SUM(D24:D33)</f>
        <v>0</v>
      </c>
      <c r="E34" s="70">
        <f>SUM(E24:E33)</f>
        <v>4696631</v>
      </c>
    </row>
    <row r="35" spans="1:5" ht="15">
      <c r="A35" s="12"/>
      <c r="B35" s="6"/>
      <c r="C35" s="86"/>
      <c r="D35" s="66"/>
      <c r="E35" s="66"/>
    </row>
    <row r="36" spans="1:5" ht="15">
      <c r="A36" s="12"/>
      <c r="B36" s="6"/>
      <c r="C36" s="86"/>
      <c r="D36" s="66"/>
      <c r="E36" s="66"/>
    </row>
    <row r="37" spans="1:5" ht="15">
      <c r="A37" s="12"/>
      <c r="B37" s="6"/>
      <c r="C37" s="86"/>
      <c r="D37" s="66"/>
      <c r="E37" s="66"/>
    </row>
    <row r="38" spans="1:5" ht="15">
      <c r="A38" s="12"/>
      <c r="B38" s="6"/>
      <c r="C38" s="86"/>
      <c r="D38" s="66"/>
      <c r="E38" s="66"/>
    </row>
    <row r="39" spans="1:5" ht="15.75">
      <c r="A39" s="12"/>
      <c r="B39" s="6"/>
      <c r="C39" s="67"/>
      <c r="D39" s="66"/>
      <c r="E39" s="66"/>
    </row>
    <row r="40" spans="1:5" ht="15">
      <c r="A40" s="14" t="s">
        <v>114</v>
      </c>
      <c r="B40" s="8" t="s">
        <v>115</v>
      </c>
      <c r="C40" s="70">
        <v>0</v>
      </c>
      <c r="D40" s="70">
        <v>0</v>
      </c>
      <c r="E40" s="70">
        <f t="shared" si="0"/>
        <v>0</v>
      </c>
    </row>
    <row r="41" spans="1:5" ht="15">
      <c r="A41" s="12"/>
      <c r="B41" s="6"/>
      <c r="C41" s="66"/>
      <c r="D41" s="66"/>
      <c r="E41" s="66"/>
    </row>
    <row r="42" spans="1:5" ht="15">
      <c r="A42" s="12"/>
      <c r="B42" s="6"/>
      <c r="C42" s="66"/>
      <c r="D42" s="66"/>
      <c r="E42" s="66"/>
    </row>
    <row r="43" spans="1:5" ht="15">
      <c r="A43" s="7" t="s">
        <v>116</v>
      </c>
      <c r="B43" s="8" t="s">
        <v>117</v>
      </c>
      <c r="C43" s="70">
        <v>0</v>
      </c>
      <c r="D43" s="70">
        <v>0</v>
      </c>
      <c r="E43" s="70">
        <f t="shared" si="0"/>
        <v>0</v>
      </c>
    </row>
    <row r="44" spans="1:5" ht="15">
      <c r="A44" s="7"/>
      <c r="B44" s="8"/>
      <c r="C44" s="70"/>
      <c r="D44" s="70"/>
      <c r="E44" s="70"/>
    </row>
    <row r="45" spans="1:5" ht="15" customHeight="1">
      <c r="A45" s="7" t="s">
        <v>118</v>
      </c>
      <c r="B45" s="8" t="s">
        <v>119</v>
      </c>
      <c r="C45" s="97">
        <v>49268701</v>
      </c>
      <c r="D45" s="70"/>
      <c r="E45" s="70">
        <f t="shared" si="0"/>
        <v>49268701</v>
      </c>
    </row>
    <row r="46" spans="1:5" ht="15.75">
      <c r="A46" s="16" t="s">
        <v>301</v>
      </c>
      <c r="B46" s="9" t="s">
        <v>120</v>
      </c>
      <c r="C46" s="70">
        <f>SUM(C9+C18+C23+C34+C40+C43+C45)</f>
        <v>227628373</v>
      </c>
      <c r="D46" s="70">
        <f>SUM(D9+D18+D23+D34+D40+D43+D45)</f>
        <v>0</v>
      </c>
      <c r="E46" s="70">
        <f t="shared" si="0"/>
        <v>227628373</v>
      </c>
    </row>
    <row r="47" spans="1:5" ht="15">
      <c r="A47" s="12" t="s">
        <v>465</v>
      </c>
      <c r="B47" s="8"/>
      <c r="C47" s="86">
        <v>8087000</v>
      </c>
      <c r="D47" s="66"/>
      <c r="E47" s="66">
        <f t="shared" si="0"/>
        <v>8087000</v>
      </c>
    </row>
    <row r="48" spans="1:5" ht="15">
      <c r="A48" s="12" t="s">
        <v>466</v>
      </c>
      <c r="B48" s="8"/>
      <c r="C48" s="86">
        <v>1415470</v>
      </c>
      <c r="D48" s="66"/>
      <c r="E48" s="66">
        <f t="shared" si="0"/>
        <v>1415470</v>
      </c>
    </row>
    <row r="49" spans="1:5" ht="15.75">
      <c r="A49" s="12" t="s">
        <v>456</v>
      </c>
      <c r="B49" s="8"/>
      <c r="C49" s="67">
        <v>1090757</v>
      </c>
      <c r="D49" s="66"/>
      <c r="E49" s="66">
        <f t="shared" si="0"/>
        <v>1090757</v>
      </c>
    </row>
    <row r="50" spans="1:5" ht="15.75">
      <c r="A50" s="12"/>
      <c r="B50" s="8"/>
      <c r="C50" s="67"/>
      <c r="D50" s="66"/>
      <c r="E50" s="66">
        <f t="shared" si="0"/>
        <v>0</v>
      </c>
    </row>
    <row r="51" spans="1:5" ht="15">
      <c r="A51" s="14" t="s">
        <v>121</v>
      </c>
      <c r="B51" s="8" t="s">
        <v>122</v>
      </c>
      <c r="C51" s="70">
        <f>SUM(C47:C50)</f>
        <v>10593227</v>
      </c>
      <c r="D51" s="70">
        <f>SUM(D47:D50)</f>
        <v>0</v>
      </c>
      <c r="E51" s="70">
        <f t="shared" si="0"/>
        <v>10593227</v>
      </c>
    </row>
    <row r="52" spans="1:5" ht="15">
      <c r="A52" s="12"/>
      <c r="B52" s="6"/>
      <c r="C52" s="66"/>
      <c r="D52" s="66"/>
      <c r="E52" s="66">
        <f t="shared" si="0"/>
        <v>0</v>
      </c>
    </row>
    <row r="53" spans="1:5" ht="15">
      <c r="A53" s="12"/>
      <c r="B53" s="6"/>
      <c r="C53" s="66"/>
      <c r="D53" s="66"/>
      <c r="E53" s="66">
        <f t="shared" si="0"/>
        <v>0</v>
      </c>
    </row>
    <row r="54" spans="1:5" ht="15">
      <c r="A54" s="12"/>
      <c r="B54" s="6"/>
      <c r="C54" s="66"/>
      <c r="D54" s="66"/>
      <c r="E54" s="66">
        <f t="shared" si="0"/>
        <v>0</v>
      </c>
    </row>
    <row r="55" spans="1:5" ht="15">
      <c r="A55" s="12"/>
      <c r="B55" s="6"/>
      <c r="C55" s="66"/>
      <c r="D55" s="66"/>
      <c r="E55" s="66">
        <f t="shared" si="0"/>
        <v>0</v>
      </c>
    </row>
    <row r="56" spans="1:5" ht="15">
      <c r="A56" s="14" t="s">
        <v>123</v>
      </c>
      <c r="B56" s="8" t="s">
        <v>124</v>
      </c>
      <c r="C56" s="70">
        <f>SUM(C52:C55)</f>
        <v>0</v>
      </c>
      <c r="D56" s="70">
        <f>SUM(D52:D55)</f>
        <v>0</v>
      </c>
      <c r="E56" s="70">
        <f t="shared" si="0"/>
        <v>0</v>
      </c>
    </row>
    <row r="57" spans="1:5" ht="15">
      <c r="A57" s="12"/>
      <c r="B57" s="6"/>
      <c r="C57" s="66"/>
      <c r="D57" s="66"/>
      <c r="E57" s="66">
        <f t="shared" si="0"/>
        <v>0</v>
      </c>
    </row>
    <row r="58" spans="1:5" ht="15">
      <c r="A58" s="12"/>
      <c r="B58" s="6"/>
      <c r="C58" s="66"/>
      <c r="D58" s="66"/>
      <c r="E58" s="66">
        <f t="shared" si="0"/>
        <v>0</v>
      </c>
    </row>
    <row r="59" spans="1:5" ht="15">
      <c r="A59" s="12"/>
      <c r="B59" s="6"/>
      <c r="C59" s="66"/>
      <c r="D59" s="66"/>
      <c r="E59" s="66">
        <f t="shared" si="0"/>
        <v>0</v>
      </c>
    </row>
    <row r="60" spans="1:5" ht="15">
      <c r="A60" s="12"/>
      <c r="B60" s="6"/>
      <c r="C60" s="66"/>
      <c r="D60" s="66"/>
      <c r="E60" s="66">
        <f t="shared" si="0"/>
        <v>0</v>
      </c>
    </row>
    <row r="61" spans="1:5" ht="15">
      <c r="A61" s="14" t="s">
        <v>125</v>
      </c>
      <c r="B61" s="8" t="s">
        <v>126</v>
      </c>
      <c r="C61" s="70">
        <f>SUM(C57:C60)</f>
        <v>0</v>
      </c>
      <c r="D61" s="70">
        <f>SUM(D57:D60)</f>
        <v>0</v>
      </c>
      <c r="E61" s="70">
        <f t="shared" si="0"/>
        <v>0</v>
      </c>
    </row>
    <row r="62" spans="1:5" ht="15">
      <c r="A62" s="14"/>
      <c r="B62" s="8"/>
      <c r="C62" s="70"/>
      <c r="D62" s="70"/>
      <c r="E62" s="70"/>
    </row>
    <row r="63" spans="1:5" ht="15">
      <c r="A63" s="14" t="s">
        <v>127</v>
      </c>
      <c r="B63" s="8" t="s">
        <v>128</v>
      </c>
      <c r="C63" s="70">
        <v>2861080</v>
      </c>
      <c r="D63" s="70"/>
      <c r="E63" s="70">
        <f t="shared" si="0"/>
        <v>2861080</v>
      </c>
    </row>
    <row r="64" spans="1:5" ht="15.75">
      <c r="A64" s="16" t="s">
        <v>302</v>
      </c>
      <c r="B64" s="9" t="s">
        <v>129</v>
      </c>
      <c r="C64" s="70">
        <f>SUM(C51+C56+C61+C63)</f>
        <v>13454307</v>
      </c>
      <c r="D64" s="70">
        <f>SUM(D51+D56+D61+D63)</f>
        <v>0</v>
      </c>
      <c r="E64" s="70">
        <f t="shared" si="0"/>
        <v>13454307</v>
      </c>
    </row>
    <row r="69" spans="1:7" ht="15">
      <c r="A69" s="62" t="s">
        <v>442</v>
      </c>
      <c r="B69" s="62"/>
      <c r="C69" s="62" t="s">
        <v>443</v>
      </c>
      <c r="D69" s="92" t="s">
        <v>444</v>
      </c>
      <c r="E69" s="93" t="s">
        <v>4</v>
      </c>
      <c r="F69" s="4"/>
      <c r="G69" s="4"/>
    </row>
    <row r="70" spans="1:7" ht="15.75">
      <c r="A70" s="68"/>
      <c r="B70" s="94"/>
      <c r="C70" s="67"/>
      <c r="D70" s="95">
        <v>0</v>
      </c>
      <c r="E70" s="96">
        <f>SUM(C70:D70)</f>
        <v>0</v>
      </c>
      <c r="F70" s="4"/>
      <c r="G70" s="4"/>
    </row>
    <row r="71" spans="1:7" ht="15.75">
      <c r="A71" s="94"/>
      <c r="B71" s="94"/>
      <c r="C71" s="67"/>
      <c r="D71" s="95"/>
      <c r="E71" s="96"/>
      <c r="F71" s="4"/>
      <c r="G71" s="4"/>
    </row>
    <row r="72" spans="1:7" ht="15.75">
      <c r="A72" s="94"/>
      <c r="B72" s="94"/>
      <c r="C72" s="67"/>
      <c r="D72" s="95"/>
      <c r="E72" s="96"/>
      <c r="F72" s="4"/>
      <c r="G72" s="4"/>
    </row>
    <row r="73" spans="1:7" ht="15.75">
      <c r="A73" s="94"/>
      <c r="B73" s="94"/>
      <c r="C73" s="67"/>
      <c r="D73" s="95"/>
      <c r="E73" s="96"/>
      <c r="F73" s="4"/>
      <c r="G73" s="4"/>
    </row>
    <row r="74" spans="1:7" ht="15">
      <c r="A74" s="14" t="s">
        <v>107</v>
      </c>
      <c r="B74" s="8" t="s">
        <v>108</v>
      </c>
      <c r="C74" s="83">
        <f>SUM(C70:C73)</f>
        <v>0</v>
      </c>
      <c r="D74" s="97">
        <f>SUM(D70:D73)</f>
        <v>0</v>
      </c>
      <c r="E74" s="96">
        <f aca="true" t="shared" si="1" ref="E74:E115">C74+D74</f>
        <v>0</v>
      </c>
      <c r="F74" s="4"/>
      <c r="G74" s="4"/>
    </row>
    <row r="75" spans="1:7" ht="15.75">
      <c r="A75" s="12" t="s">
        <v>459</v>
      </c>
      <c r="B75" s="6"/>
      <c r="C75" s="86">
        <v>157000</v>
      </c>
      <c r="D75" s="87">
        <v>43000</v>
      </c>
      <c r="E75" s="96">
        <f t="shared" si="1"/>
        <v>200000</v>
      </c>
      <c r="F75" s="4"/>
      <c r="G75" s="4"/>
    </row>
    <row r="76" spans="1:7" ht="15.75">
      <c r="A76" s="12" t="s">
        <v>460</v>
      </c>
      <c r="B76" s="6"/>
      <c r="C76" s="67">
        <v>2750000</v>
      </c>
      <c r="D76" s="95">
        <v>750000</v>
      </c>
      <c r="E76" s="96">
        <f>SUM(C76:D76)</f>
        <v>3500000</v>
      </c>
      <c r="F76" s="4"/>
      <c r="G76" s="4"/>
    </row>
    <row r="77" spans="1:7" ht="15.75">
      <c r="A77" s="12" t="s">
        <v>461</v>
      </c>
      <c r="B77" s="6"/>
      <c r="C77" s="67">
        <v>3940000</v>
      </c>
      <c r="D77" s="95">
        <v>1060000</v>
      </c>
      <c r="E77" s="96">
        <f>SUM(C77:D77)</f>
        <v>5000000</v>
      </c>
      <c r="F77" s="4"/>
      <c r="G77" s="4"/>
    </row>
    <row r="78" spans="1:7" ht="15.75">
      <c r="A78" s="12" t="s">
        <v>470</v>
      </c>
      <c r="B78" s="6"/>
      <c r="C78" s="86">
        <v>166816041</v>
      </c>
      <c r="D78" s="87">
        <v>46279801</v>
      </c>
      <c r="E78" s="96">
        <f t="shared" si="1"/>
        <v>213095842</v>
      </c>
      <c r="F78" s="4"/>
      <c r="G78" s="4"/>
    </row>
    <row r="79" spans="1:7" ht="15.75">
      <c r="A79" s="12"/>
      <c r="B79" s="6"/>
      <c r="C79" s="86"/>
      <c r="D79" s="87"/>
      <c r="E79" s="96">
        <f t="shared" si="1"/>
        <v>0</v>
      </c>
      <c r="F79" s="4"/>
      <c r="G79" s="4"/>
    </row>
    <row r="80" spans="1:7" ht="15.75">
      <c r="A80" s="12"/>
      <c r="B80" s="6"/>
      <c r="C80" s="66"/>
      <c r="D80" s="95"/>
      <c r="E80" s="96"/>
      <c r="F80" s="4"/>
      <c r="G80" s="4"/>
    </row>
    <row r="81" spans="1:7" ht="15.75">
      <c r="A81" s="12"/>
      <c r="B81" s="6"/>
      <c r="C81" s="67"/>
      <c r="D81" s="95"/>
      <c r="E81" s="96"/>
      <c r="F81" s="4"/>
      <c r="G81" s="4"/>
    </row>
    <row r="82" spans="1:7" ht="15">
      <c r="A82" s="14" t="s">
        <v>300</v>
      </c>
      <c r="B82" s="8" t="s">
        <v>109</v>
      </c>
      <c r="C82" s="83">
        <f>SUM(C75:C81)</f>
        <v>173663041</v>
      </c>
      <c r="D82" s="97">
        <f>SUM(D75:D81)</f>
        <v>48132801</v>
      </c>
      <c r="E82" s="96">
        <f t="shared" si="1"/>
        <v>221795842</v>
      </c>
      <c r="F82" s="4"/>
      <c r="G82" s="4"/>
    </row>
    <row r="83" spans="1:7" ht="15.75">
      <c r="A83" s="12"/>
      <c r="B83" s="6"/>
      <c r="C83" s="67"/>
      <c r="D83" s="95"/>
      <c r="E83" s="96"/>
      <c r="F83" s="4"/>
      <c r="G83" s="4"/>
    </row>
    <row r="84" spans="1:7" ht="15.75">
      <c r="A84" s="12"/>
      <c r="B84" s="6"/>
      <c r="C84" s="67"/>
      <c r="D84" s="95"/>
      <c r="E84" s="96"/>
      <c r="F84" s="4"/>
      <c r="G84" s="4"/>
    </row>
    <row r="85" spans="1:7" ht="15">
      <c r="A85" s="7" t="s">
        <v>110</v>
      </c>
      <c r="B85" s="8" t="s">
        <v>111</v>
      </c>
      <c r="C85" s="83">
        <f>SUM(C83:C84)</f>
        <v>0</v>
      </c>
      <c r="D85" s="97">
        <f>SUM(D83:D84)</f>
        <v>0</v>
      </c>
      <c r="E85" s="96">
        <f t="shared" si="1"/>
        <v>0</v>
      </c>
      <c r="F85" s="4"/>
      <c r="G85" s="4"/>
    </row>
    <row r="86" spans="1:7" ht="15.75">
      <c r="A86" s="12" t="s">
        <v>462</v>
      </c>
      <c r="B86" s="6"/>
      <c r="C86" s="86">
        <v>307087</v>
      </c>
      <c r="D86" s="87">
        <v>85000</v>
      </c>
      <c r="E86" s="96">
        <f t="shared" si="1"/>
        <v>392087</v>
      </c>
      <c r="F86" s="4"/>
      <c r="G86" s="4"/>
    </row>
    <row r="87" spans="1:7" s="85" customFormat="1" ht="15.75">
      <c r="A87" s="12" t="s">
        <v>463</v>
      </c>
      <c r="B87" s="6"/>
      <c r="C87" s="86">
        <v>1259843</v>
      </c>
      <c r="D87" s="87">
        <v>340200</v>
      </c>
      <c r="E87" s="96">
        <f t="shared" si="1"/>
        <v>1600043</v>
      </c>
      <c r="F87" s="84"/>
      <c r="G87" s="84"/>
    </row>
    <row r="88" spans="1:7" ht="15.75">
      <c r="A88" s="12" t="s">
        <v>464</v>
      </c>
      <c r="B88" s="6"/>
      <c r="C88" s="86">
        <v>500000</v>
      </c>
      <c r="D88" s="87"/>
      <c r="E88" s="96">
        <f t="shared" si="1"/>
        <v>500000</v>
      </c>
      <c r="F88" s="4"/>
      <c r="G88" s="4"/>
    </row>
    <row r="89" spans="1:7" ht="15.75">
      <c r="A89" s="12" t="s">
        <v>471</v>
      </c>
      <c r="B89" s="6"/>
      <c r="C89" s="86">
        <v>1664320</v>
      </c>
      <c r="D89" s="87">
        <v>450000</v>
      </c>
      <c r="E89" s="96">
        <f t="shared" si="1"/>
        <v>2114320</v>
      </c>
      <c r="F89" s="4"/>
      <c r="G89" s="4"/>
    </row>
    <row r="90" spans="1:7" ht="15.75">
      <c r="A90" s="12" t="s">
        <v>472</v>
      </c>
      <c r="B90" s="6"/>
      <c r="C90" s="67">
        <v>965381</v>
      </c>
      <c r="D90" s="87">
        <v>260700</v>
      </c>
      <c r="E90" s="96">
        <f t="shared" si="1"/>
        <v>1226081</v>
      </c>
      <c r="F90" s="4"/>
      <c r="G90" s="4"/>
    </row>
    <row r="91" spans="1:7" ht="15.75">
      <c r="A91" s="12"/>
      <c r="B91" s="8"/>
      <c r="C91" s="67"/>
      <c r="D91" s="95"/>
      <c r="E91" s="96"/>
      <c r="F91" s="4"/>
      <c r="G91" s="4"/>
    </row>
    <row r="92" spans="1:7" ht="15.75">
      <c r="A92" s="12"/>
      <c r="B92" s="6"/>
      <c r="C92" s="86"/>
      <c r="D92" s="87"/>
      <c r="E92" s="96">
        <f t="shared" si="1"/>
        <v>0</v>
      </c>
      <c r="F92" s="4"/>
      <c r="G92" s="4"/>
    </row>
    <row r="93" spans="1:7" ht="15.75">
      <c r="A93" s="12"/>
      <c r="B93" s="6"/>
      <c r="C93" s="86"/>
      <c r="D93" s="87"/>
      <c r="E93" s="96">
        <f t="shared" si="1"/>
        <v>0</v>
      </c>
      <c r="F93" s="4"/>
      <c r="G93" s="4"/>
    </row>
    <row r="94" spans="1:7" ht="15.75">
      <c r="A94" s="12"/>
      <c r="B94" s="6"/>
      <c r="C94" s="86"/>
      <c r="D94" s="87"/>
      <c r="E94" s="96">
        <f t="shared" si="1"/>
        <v>0</v>
      </c>
      <c r="F94" s="4"/>
      <c r="G94" s="4"/>
    </row>
    <row r="95" spans="1:7" ht="15.75">
      <c r="A95" s="12"/>
      <c r="B95" s="6"/>
      <c r="C95" s="86"/>
      <c r="D95" s="87"/>
      <c r="E95" s="96">
        <f t="shared" si="1"/>
        <v>0</v>
      </c>
      <c r="F95" s="4"/>
      <c r="G95" s="4"/>
    </row>
    <row r="96" spans="1:7" ht="15.75">
      <c r="A96" s="12"/>
      <c r="B96" s="6"/>
      <c r="C96" s="67"/>
      <c r="D96" s="95"/>
      <c r="E96" s="96"/>
      <c r="F96" s="4"/>
      <c r="G96" s="4"/>
    </row>
    <row r="97" spans="1:7" ht="15">
      <c r="A97" s="14" t="s">
        <v>112</v>
      </c>
      <c r="B97" s="8" t="s">
        <v>113</v>
      </c>
      <c r="C97" s="83">
        <f>SUM(C86:C96)</f>
        <v>4696631</v>
      </c>
      <c r="D97" s="97">
        <f>SUM(D86:D96)</f>
        <v>1135900</v>
      </c>
      <c r="E97" s="96">
        <f t="shared" si="1"/>
        <v>5832531</v>
      </c>
      <c r="F97" s="4"/>
      <c r="G97" s="4"/>
    </row>
    <row r="98" spans="1:7" ht="15.75">
      <c r="A98" s="16" t="s">
        <v>301</v>
      </c>
      <c r="B98" s="9" t="s">
        <v>120</v>
      </c>
      <c r="C98" s="83">
        <f>SUM(C74+C82+C85+C97)</f>
        <v>178359672</v>
      </c>
      <c r="D98" s="97">
        <f>SUM(D74+D82+D85+D97)</f>
        <v>49268701</v>
      </c>
      <c r="E98" s="96">
        <f t="shared" si="1"/>
        <v>227628373</v>
      </c>
      <c r="F98" s="4"/>
      <c r="G98" s="4"/>
    </row>
    <row r="99" spans="1:7" ht="15.75">
      <c r="A99" s="12" t="s">
        <v>465</v>
      </c>
      <c r="B99" s="8"/>
      <c r="C99" s="86">
        <v>8087000</v>
      </c>
      <c r="D99" s="87">
        <v>1913000</v>
      </c>
      <c r="E99" s="96">
        <f t="shared" si="1"/>
        <v>10000000</v>
      </c>
      <c r="F99" s="4"/>
      <c r="G99" s="4"/>
    </row>
    <row r="100" spans="1:7" ht="15.75">
      <c r="A100" s="12" t="s">
        <v>466</v>
      </c>
      <c r="B100" s="8"/>
      <c r="C100" s="86">
        <v>1415470</v>
      </c>
      <c r="D100" s="87">
        <v>390000</v>
      </c>
      <c r="E100" s="96">
        <f t="shared" si="1"/>
        <v>1805470</v>
      </c>
      <c r="F100" s="4"/>
      <c r="G100" s="4"/>
    </row>
    <row r="101" spans="1:7" ht="15.75">
      <c r="A101" s="12" t="s">
        <v>456</v>
      </c>
      <c r="B101" s="8"/>
      <c r="C101" s="67">
        <v>1090757</v>
      </c>
      <c r="D101" s="95">
        <v>558080</v>
      </c>
      <c r="E101" s="96">
        <f>SUM(C101:D101)</f>
        <v>1648837</v>
      </c>
      <c r="F101" s="4"/>
      <c r="G101" s="4"/>
    </row>
    <row r="102" spans="1:7" ht="15.75">
      <c r="A102" s="12"/>
      <c r="B102" s="8"/>
      <c r="C102" s="67"/>
      <c r="D102" s="95"/>
      <c r="E102" s="96">
        <f>SUM(C102:D102)</f>
        <v>0</v>
      </c>
      <c r="F102" s="4"/>
      <c r="G102" s="4"/>
    </row>
    <row r="103" spans="1:7" ht="15.75">
      <c r="A103" s="12"/>
      <c r="B103" s="8"/>
      <c r="C103" s="67"/>
      <c r="D103" s="95"/>
      <c r="E103" s="96">
        <f>SUM(C103:D103)</f>
        <v>0</v>
      </c>
      <c r="F103" s="4"/>
      <c r="G103" s="4"/>
    </row>
    <row r="104" spans="1:7" ht="15">
      <c r="A104" s="14" t="s">
        <v>121</v>
      </c>
      <c r="B104" s="8" t="s">
        <v>122</v>
      </c>
      <c r="C104" s="83">
        <f>SUM(C99:C103)</f>
        <v>10593227</v>
      </c>
      <c r="D104" s="97">
        <f>SUM(D99:D103)</f>
        <v>2861080</v>
      </c>
      <c r="E104" s="96">
        <f t="shared" si="1"/>
        <v>13454307</v>
      </c>
      <c r="F104" s="4"/>
      <c r="G104" s="4"/>
    </row>
    <row r="105" spans="1:7" ht="15.75">
      <c r="A105" s="12"/>
      <c r="B105" s="6"/>
      <c r="C105" s="67"/>
      <c r="D105" s="95"/>
      <c r="E105" s="96"/>
      <c r="F105" s="4"/>
      <c r="G105" s="4"/>
    </row>
    <row r="106" spans="1:7" ht="15.75">
      <c r="A106" s="12"/>
      <c r="B106" s="6"/>
      <c r="C106" s="67"/>
      <c r="D106" s="95"/>
      <c r="E106" s="96"/>
      <c r="F106" s="4"/>
      <c r="G106" s="4"/>
    </row>
    <row r="107" spans="1:7" ht="15.75">
      <c r="A107" s="12"/>
      <c r="B107" s="6"/>
      <c r="C107" s="67"/>
      <c r="D107" s="95"/>
      <c r="E107" s="96"/>
      <c r="F107" s="4"/>
      <c r="G107" s="4"/>
    </row>
    <row r="108" spans="1:7" ht="15.75">
      <c r="A108" s="12"/>
      <c r="B108" s="6"/>
      <c r="C108" s="67"/>
      <c r="D108" s="95"/>
      <c r="E108" s="96"/>
      <c r="F108" s="4"/>
      <c r="G108" s="4"/>
    </row>
    <row r="109" spans="1:7" ht="15">
      <c r="A109" s="14" t="s">
        <v>123</v>
      </c>
      <c r="B109" s="8" t="s">
        <v>124</v>
      </c>
      <c r="C109" s="83"/>
      <c r="D109" s="97"/>
      <c r="E109" s="96"/>
      <c r="F109" s="4"/>
      <c r="G109" s="4"/>
    </row>
    <row r="110" spans="1:7" ht="15.75">
      <c r="A110" s="12"/>
      <c r="B110" s="6"/>
      <c r="C110" s="67"/>
      <c r="D110" s="95"/>
      <c r="E110" s="96"/>
      <c r="F110" s="4"/>
      <c r="G110" s="4"/>
    </row>
    <row r="111" spans="1:7" ht="15.75">
      <c r="A111" s="12"/>
      <c r="B111" s="6"/>
      <c r="C111" s="67"/>
      <c r="D111" s="95"/>
      <c r="E111" s="96"/>
      <c r="F111" s="4"/>
      <c r="G111" s="4"/>
    </row>
    <row r="112" spans="1:7" ht="15.75">
      <c r="A112" s="12"/>
      <c r="B112" s="6"/>
      <c r="C112" s="67"/>
      <c r="D112" s="95"/>
      <c r="E112" s="96"/>
      <c r="F112" s="4"/>
      <c r="G112" s="4"/>
    </row>
    <row r="113" spans="1:7" ht="15.75">
      <c r="A113" s="12"/>
      <c r="B113" s="6"/>
      <c r="C113" s="67"/>
      <c r="D113" s="95"/>
      <c r="E113" s="96"/>
      <c r="F113" s="4"/>
      <c r="G113" s="4"/>
    </row>
    <row r="114" spans="1:7" ht="15">
      <c r="A114" s="14" t="s">
        <v>125</v>
      </c>
      <c r="B114" s="8" t="s">
        <v>126</v>
      </c>
      <c r="C114" s="83"/>
      <c r="D114" s="97"/>
      <c r="E114" s="96"/>
      <c r="F114" s="4"/>
      <c r="G114" s="4"/>
    </row>
    <row r="115" spans="1:7" ht="15.75">
      <c r="A115" s="16" t="s">
        <v>302</v>
      </c>
      <c r="B115" s="9" t="s">
        <v>129</v>
      </c>
      <c r="C115" s="83">
        <f>SUM(C104+C109+C114)</f>
        <v>10593227</v>
      </c>
      <c r="D115" s="97">
        <f>SUM(D104+D109+D114)</f>
        <v>2861080</v>
      </c>
      <c r="E115" s="96">
        <f t="shared" si="1"/>
        <v>13454307</v>
      </c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  <row r="118" spans="1:7" ht="15">
      <c r="A118" s="4"/>
      <c r="B118" s="4"/>
      <c r="C118" s="4"/>
      <c r="D118" s="4"/>
      <c r="E118" s="4"/>
      <c r="F118" s="4"/>
      <c r="G118" s="4"/>
    </row>
    <row r="119" spans="1:7" ht="15">
      <c r="A119" s="4"/>
      <c r="B119" s="4"/>
      <c r="C119" s="4"/>
      <c r="D119" s="4"/>
      <c r="E119" s="4"/>
      <c r="F119" s="4"/>
      <c r="G119" s="4"/>
    </row>
    <row r="120" spans="1:7" ht="15">
      <c r="A120" s="4"/>
      <c r="B120" s="4"/>
      <c r="C120" s="4"/>
      <c r="D120" s="4"/>
      <c r="E120" s="4"/>
      <c r="F120" s="4"/>
      <c r="G120" s="4"/>
    </row>
  </sheetData>
  <sheetProtection/>
  <mergeCells count="3">
    <mergeCell ref="A1:E1"/>
    <mergeCell ref="A2:E2"/>
    <mergeCell ref="C3:E3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2020-06-05T08:24:01Z</cp:lastPrinted>
  <dcterms:created xsi:type="dcterms:W3CDTF">2014-01-03T21:48:14Z</dcterms:created>
  <dcterms:modified xsi:type="dcterms:W3CDTF">2020-07-07T08:20:29Z</dcterms:modified>
  <cp:category/>
  <cp:version/>
  <cp:contentType/>
  <cp:contentStatus/>
</cp:coreProperties>
</file>