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activeTab="4"/>
  </bookViews>
  <sheets>
    <sheet name="ÖSSZEFÜGGÉSEK" sheetId="1" r:id="rId1"/>
    <sheet name="pénzforgalmi mérleg" sheetId="2" r:id="rId2"/>
    <sheet name="2.2.sz.mell  " sheetId="3" r:id="rId3"/>
    <sheet name="ELLENŐRZÉS-1.sz.2.1.sz.2.2.sz." sheetId="4" r:id="rId4"/>
    <sheet name="bevétel-kiadás zárszámadás" sheetId="5" r:id="rId5"/>
    <sheet name="2. tájékoztató tábla" sheetId="6" r:id="rId6"/>
    <sheet name="4. tájékoztató tábla" sheetId="7" r:id="rId7"/>
    <sheet name="7.1. tájékoztató tábla" sheetId="8" r:id="rId8"/>
    <sheet name="7.2. tájékoztató tábla" sheetId="9" r:id="rId9"/>
    <sheet name="7.3. tájékoztató tábla" sheetId="10" r:id="rId10"/>
    <sheet name="7.4. tájékoztató tábla" sheetId="11" r:id="rId11"/>
    <sheet name="8. tájékoztató tábla" sheetId="12" r:id="rId12"/>
    <sheet name="9. tájékoztató tábla" sheetId="13" r:id="rId13"/>
    <sheet name="Munka1" sheetId="14" r:id="rId14"/>
  </sheets>
  <definedNames>
    <definedName name="_2015._évi_eredeti_előirányzat">'pénzforgalmi mérleg'!$C$4</definedName>
    <definedName name="_ftn1" localSheetId="9">'7.3. tájékoztató tábla'!$A$27</definedName>
    <definedName name="_ftnref1" localSheetId="9">'7.3. tájékoztató tábla'!$A$18</definedName>
    <definedName name="_xlnm.Print_Titles" localSheetId="7">'7.1. tájékoztató tábla'!$2:$6</definedName>
    <definedName name="_xlnm.Print_Titles" localSheetId="4">'bevétel-kiadás zárszámadás'!$1:$6</definedName>
    <definedName name="_xlnm.Print_Area" localSheetId="1">'pénzforgalmi mérleg'!$A$1:$J$32</definedName>
  </definedNames>
  <calcPr fullCalcOnLoad="1"/>
</workbook>
</file>

<file path=xl/sharedStrings.xml><?xml version="1.0" encoding="utf-8"?>
<sst xmlns="http://schemas.openxmlformats.org/spreadsheetml/2006/main" count="1119" uniqueCount="674">
  <si>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</si>
  <si>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</si>
  <si>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</si>
  <si>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</si>
  <si>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</si>
  <si>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</si>
  <si>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</si>
  <si>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</si>
  <si>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</si>
  <si>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</si>
  <si>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</si>
  <si>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</si>
  <si>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</si>
  <si>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</si>
  <si>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</si>
  <si>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</si>
  <si>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</si>
  <si>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</si>
  <si>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</si>
  <si>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</si>
  <si>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</si>
  <si>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</si>
  <si>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</si>
  <si>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</si>
  <si>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</si>
  <si>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</si>
  <si>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</si>
  <si>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</si>
  <si>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</si>
  <si>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</si>
  <si>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Személyi  juttatások</t>
  </si>
  <si>
    <t>Tartalékok</t>
  </si>
  <si>
    <t>Ezer forintban !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</si>
  <si>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</si>
  <si>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</si>
  <si>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</si>
  <si>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</si>
  <si>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</si>
  <si>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</si>
  <si>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</si>
  <si>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</si>
  <si>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</si>
  <si>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</si>
  <si>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</si>
  <si>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</si>
  <si>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</si>
  <si>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</si>
  <si>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</si>
  <si>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</si>
  <si>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</si>
  <si>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</si>
  <si>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</si>
  <si>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</si>
  <si>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</si>
  <si>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</si>
  <si>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</si>
  <si>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</si>
  <si>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</si>
  <si>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</si>
  <si>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</si>
  <si>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</si>
  <si>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</si>
  <si>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</si>
  <si>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</si>
  <si>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</si>
  <si>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</si>
  <si>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</si>
  <si>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</si>
  <si>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</si>
  <si>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</si>
  <si>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</si>
  <si>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</si>
  <si>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</si>
  <si>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</si>
  <si>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</si>
  <si>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</si>
  <si>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</si>
  <si>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Költségvetési rendelet űrlapjainak összefüggései:</t>
  </si>
  <si>
    <t>ELTÉRÉS</t>
  </si>
  <si>
    <t>Rövid lejáratú hitelek törlesztése</t>
  </si>
  <si>
    <t>Hosszú lejáratú hitelek törlesztése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</si>
  <si>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</si>
  <si>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</si>
  <si>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</si>
  <si>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</si>
  <si>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</si>
  <si>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</si>
  <si>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</si>
  <si>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</si>
  <si>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</si>
  <si>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</si>
  <si>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</si>
  <si>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</si>
  <si>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</si>
  <si>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</si>
  <si>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</si>
  <si>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</si>
  <si>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</si>
  <si>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</si>
  <si>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</si>
  <si>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</si>
  <si>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</si>
  <si>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</si>
  <si>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</si>
  <si>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</si>
  <si>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</si>
  <si>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</si>
  <si>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</si>
  <si>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</si>
  <si>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</si>
  <si>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</si>
  <si>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</si>
  <si>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</si>
  <si>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</si>
  <si>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Beruházások</t>
  </si>
  <si>
    <t>8.3.</t>
  </si>
  <si>
    <t>Egyéb felhalmozási kiadások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</si>
  <si>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</si>
  <si>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</si>
  <si>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</si>
  <si>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</si>
  <si>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</si>
  <si>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</si>
  <si>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</si>
  <si>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</si>
  <si>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</si>
  <si>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</si>
  <si>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</si>
  <si>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</si>
  <si>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</si>
  <si>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</si>
  <si>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</si>
  <si>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</si>
  <si>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</si>
  <si>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</si>
  <si>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</si>
  <si>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</si>
  <si>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</si>
  <si>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</si>
  <si>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</si>
  <si>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</si>
  <si>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</si>
  <si>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</si>
  <si>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</si>
  <si>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</si>
  <si>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</si>
  <si>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</si>
  <si>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</si>
  <si>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</si>
  <si>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</si>
  <si>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</si>
  <si>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</si>
  <si>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</si>
  <si>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</si>
  <si>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</si>
  <si>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</si>
  <si>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</si>
  <si>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</si>
  <si>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</si>
  <si>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</si>
  <si>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</si>
  <si>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</si>
  <si>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</si>
  <si>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</si>
  <si>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</si>
  <si>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</si>
  <si>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</si>
  <si>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</si>
  <si>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</si>
  <si>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</si>
  <si>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</si>
  <si>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</si>
  <si>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</si>
  <si>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</si>
  <si>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</si>
  <si>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</si>
  <si>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</si>
  <si>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</si>
  <si>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</si>
  <si>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</si>
  <si>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</si>
  <si>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</si>
  <si>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</si>
  <si>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</si>
  <si>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</si>
  <si>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</si>
  <si>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</si>
  <si>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</si>
  <si>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</si>
  <si>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</si>
  <si>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</si>
  <si>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</si>
  <si>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</si>
  <si>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</si>
  <si>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</si>
  <si>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</si>
  <si>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</si>
  <si>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</si>
  <si>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</si>
  <si>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</si>
  <si>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</si>
  <si>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</si>
  <si>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</si>
  <si>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</si>
  <si>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</si>
  <si>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</si>
  <si>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</si>
  <si>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</si>
  <si>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</si>
  <si>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</si>
  <si>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</si>
  <si>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</si>
  <si>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</si>
  <si>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</si>
  <si>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</si>
  <si>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</si>
  <si>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</si>
  <si>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</si>
  <si>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</si>
  <si>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</si>
  <si>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</si>
  <si>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</si>
  <si>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</si>
  <si>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</si>
  <si>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</si>
  <si>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</si>
  <si>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</si>
  <si>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</si>
  <si>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</si>
  <si>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</si>
  <si>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</si>
  <si>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</si>
  <si>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</si>
  <si>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</si>
  <si>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</si>
  <si>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</si>
  <si>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</si>
  <si>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</si>
  <si>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</si>
  <si>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</si>
  <si>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</si>
  <si>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</si>
  <si>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</si>
  <si>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</si>
  <si>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</si>
  <si>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</si>
  <si>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</si>
  <si>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</si>
  <si>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</si>
  <si>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</si>
  <si>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</si>
  <si>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</si>
  <si>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</si>
  <si>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</si>
  <si>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</si>
  <si>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</si>
  <si>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</si>
  <si>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</si>
  <si>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</si>
  <si>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</si>
  <si>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</si>
  <si>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</si>
  <si>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</si>
  <si>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</si>
  <si>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</si>
  <si>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</si>
  <si>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</si>
  <si>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</si>
  <si>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</si>
  <si>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</si>
  <si>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</si>
  <si>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</si>
  <si>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</si>
  <si>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</si>
  <si>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</si>
  <si>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</si>
  <si>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</si>
  <si>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</si>
  <si>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</si>
  <si>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</si>
  <si>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</si>
  <si>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</si>
  <si>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</si>
  <si>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</si>
  <si>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</si>
  <si>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</si>
  <si>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</si>
  <si>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</si>
  <si>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</si>
  <si>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</si>
  <si>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</si>
  <si>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</si>
  <si>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</si>
  <si>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</si>
  <si>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</si>
  <si>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</si>
  <si>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</si>
  <si>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</si>
  <si>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</si>
  <si>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</si>
  <si>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</si>
  <si>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</si>
  <si>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</si>
  <si>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</si>
  <si>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</si>
  <si>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</si>
  <si>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</si>
  <si>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</si>
  <si>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</si>
  <si>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</si>
  <si>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</si>
  <si>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</si>
  <si>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</si>
  <si>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</si>
  <si>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</si>
  <si>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</si>
  <si>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</si>
  <si>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</si>
  <si>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</si>
  <si>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</si>
  <si>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</si>
  <si>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</si>
  <si>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</si>
  <si>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</si>
  <si>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</si>
  <si>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</si>
  <si>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</si>
  <si>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</si>
  <si>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</si>
  <si>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</si>
  <si>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</si>
  <si>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</si>
  <si>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</si>
  <si>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</si>
  <si>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</si>
  <si>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</si>
  <si>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</si>
  <si>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</si>
  <si>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</si>
  <si>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</si>
  <si>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</si>
  <si>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</si>
  <si>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</si>
  <si>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A</t>
  </si>
  <si>
    <t>B</t>
  </si>
  <si>
    <t>C</t>
  </si>
  <si>
    <t>D</t>
  </si>
  <si>
    <t>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</si>
  <si>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</si>
  <si>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</si>
  <si>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</si>
  <si>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</si>
  <si>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</si>
  <si>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</si>
  <si>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</si>
  <si>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</si>
  <si>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</si>
  <si>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</si>
  <si>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</si>
  <si>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</si>
  <si>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</si>
  <si>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</si>
  <si>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</si>
  <si>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</si>
  <si>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</si>
  <si>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</si>
  <si>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</si>
  <si>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</si>
  <si>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</si>
  <si>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</si>
  <si>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</si>
  <si>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</si>
  <si>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</si>
  <si>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</si>
  <si>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</si>
  <si>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</si>
  <si>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</si>
  <si>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</si>
  <si>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</si>
  <si>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</si>
  <si>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</si>
  <si>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</si>
  <si>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</si>
  <si>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</si>
  <si>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</si>
  <si>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</si>
  <si>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</si>
  <si>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</si>
  <si>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</si>
  <si>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</si>
  <si>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</si>
  <si>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</si>
  <si>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</si>
  <si>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</si>
  <si>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</si>
  <si>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</si>
  <si>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</si>
  <si>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</si>
  <si>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BEVÉTEL ÖSSZESEN (13.+22.)</t>
  </si>
  <si>
    <t>Költségvetési kiadások összesen (1.+...+12.)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</si>
  <si>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</si>
  <si>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</si>
  <si>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</si>
  <si>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</si>
  <si>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</si>
  <si>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</si>
  <si>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</si>
  <si>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</si>
  <si>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</si>
  <si>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</si>
  <si>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</si>
  <si>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</si>
  <si>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</si>
  <si>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</si>
  <si>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</si>
  <si>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</si>
  <si>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</si>
  <si>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</si>
  <si>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</si>
  <si>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</si>
  <si>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</si>
  <si>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</si>
  <si>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</si>
  <si>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</si>
  <si>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</si>
  <si>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</si>
  <si>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</si>
  <si>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</si>
  <si>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</si>
  <si>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</si>
  <si>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</si>
  <si>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</si>
  <si>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</si>
  <si>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</si>
  <si>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</si>
  <si>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</si>
  <si>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</si>
  <si>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</si>
  <si>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</si>
  <si>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</si>
  <si>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</si>
  <si>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</si>
  <si>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</si>
  <si>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</si>
  <si>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</si>
  <si>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</si>
  <si>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</si>
  <si>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</si>
  <si>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</si>
  <si>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</si>
  <si>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</si>
  <si>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</si>
  <si>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</si>
  <si>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</si>
  <si>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</si>
  <si>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</si>
  <si>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</si>
  <si>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</si>
  <si>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</si>
  <si>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</si>
  <si>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</si>
  <si>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</si>
  <si>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</si>
  <si>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</si>
  <si>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</si>
  <si>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</si>
  <si>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</si>
  <si>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</si>
  <si>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</si>
  <si>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</si>
  <si>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</si>
  <si>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</si>
  <si>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</si>
  <si>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</si>
  <si>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</si>
  <si>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</si>
  <si>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</si>
  <si>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</si>
  <si>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</si>
  <si>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</si>
  <si>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</si>
  <si>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</si>
  <si>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</si>
  <si>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</si>
  <si>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</si>
  <si>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</si>
  <si>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</si>
  <si>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</si>
  <si>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</si>
  <si>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</si>
  <si>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</si>
  <si>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</si>
  <si>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</si>
  <si>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</si>
  <si>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</si>
  <si>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</si>
  <si>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</si>
  <si>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</si>
  <si>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</si>
  <si>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</si>
  <si>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</si>
  <si>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</si>
  <si>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</si>
  <si>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</si>
  <si>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</si>
  <si>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</si>
  <si>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</si>
  <si>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</si>
  <si>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</si>
  <si>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</si>
  <si>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</si>
  <si>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</si>
  <si>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</si>
  <si>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</si>
  <si>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</si>
  <si>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</si>
  <si>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</si>
  <si>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</si>
  <si>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</si>
  <si>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</si>
  <si>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</si>
  <si>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</si>
  <si>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</si>
  <si>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</si>
  <si>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</si>
  <si>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</si>
  <si>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</si>
  <si>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</si>
  <si>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</si>
  <si>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</si>
  <si>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</si>
  <si>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</si>
  <si>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</si>
  <si>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</si>
  <si>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</si>
  <si>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</si>
  <si>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</si>
  <si>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</si>
  <si>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</si>
  <si>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</si>
  <si>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</si>
  <si>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</si>
  <si>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</si>
  <si>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</si>
  <si>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</si>
  <si>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</si>
  <si>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</si>
  <si>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>J=(F+…+I)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</si>
  <si>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</si>
  <si>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</si>
  <si>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</si>
  <si>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</si>
  <si>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</si>
  <si>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</si>
  <si>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</si>
  <si>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</si>
  <si>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</si>
  <si>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</si>
  <si>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</si>
  <si>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</si>
  <si>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</si>
  <si>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</si>
  <si>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</si>
  <si>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</si>
  <si>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</si>
  <si>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</si>
  <si>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</si>
  <si>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</si>
  <si>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</si>
  <si>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</si>
  <si>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</si>
  <si>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</si>
  <si>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</si>
  <si>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</si>
  <si>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</si>
  <si>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</si>
  <si>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</si>
  <si>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</si>
  <si>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</si>
  <si>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</si>
  <si>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</si>
  <si>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</si>
  <si>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</si>
  <si>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</si>
  <si>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</si>
  <si>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</si>
  <si>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</si>
  <si>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</si>
  <si>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</si>
  <si>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</si>
  <si>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</si>
  <si>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</si>
  <si>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</si>
  <si>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</si>
  <si>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</si>
  <si>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</si>
  <si>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</si>
  <si>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</si>
  <si>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</si>
  <si>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</si>
  <si>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</si>
  <si>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</si>
  <si>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</si>
  <si>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</si>
  <si>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</si>
  <si>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</si>
  <si>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</si>
  <si>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</si>
  <si>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</si>
  <si>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</si>
  <si>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</si>
  <si>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</si>
  <si>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</si>
  <si>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</si>
  <si>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</si>
  <si>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</si>
  <si>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</si>
  <si>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</si>
  <si>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</si>
  <si>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</si>
  <si>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</si>
  <si>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</si>
  <si>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</si>
  <si>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</si>
  <si>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</si>
  <si>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</si>
  <si>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</si>
  <si>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</si>
  <si>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</si>
  <si>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</si>
  <si>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</si>
  <si>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</si>
  <si>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</si>
  <si>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</si>
  <si>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</si>
  <si>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</si>
  <si>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</si>
  <si>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</si>
  <si>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</si>
  <si>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</si>
  <si>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</si>
  <si>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</si>
  <si>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</si>
  <si>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</si>
  <si>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</si>
  <si>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</si>
  <si>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</si>
  <si>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</si>
  <si>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</si>
  <si>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</si>
  <si>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</si>
  <si>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</si>
  <si>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</si>
  <si>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</si>
  <si>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</si>
  <si>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</si>
  <si>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</si>
  <si>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</si>
  <si>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</si>
  <si>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</si>
  <si>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</si>
  <si>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Beruházási kiadások</t>
  </si>
  <si>
    <t>Finanszírozási Kiadások</t>
  </si>
  <si>
    <t>Felhalmozási célú bevételek</t>
  </si>
  <si>
    <t>Felhalmozási célú bevételek összesen</t>
  </si>
  <si>
    <t>Finanszírozási bevételek</t>
  </si>
  <si>
    <t>Finanszírozási bevételek összesen</t>
  </si>
  <si>
    <t>2015. évi eredeti előirányzat</t>
  </si>
  <si>
    <t>2015. évi módosított előirányzat</t>
  </si>
  <si>
    <t>2015. évi teljesítés</t>
  </si>
  <si>
    <t>Gondozási Központ</t>
  </si>
  <si>
    <t xml:space="preserve">Egyszerűsített pénzforgalmi jelentés </t>
  </si>
  <si>
    <t>Központi irányítószervi támogatás</t>
  </si>
  <si>
    <t>Gondozási Központ  2015. évi zárszámadás pénzforgalmi mérlege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</si>
</sst>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5" fillId="1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6" borderId="7" applyNumberFormat="0" applyFont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8" applyNumberFormat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3" borderId="0" applyNumberFormat="0" applyBorder="0" applyAlignment="0" applyProtection="0"/>
    <xf numFmtId="0" fontId="58" fillId="11" borderId="0" applyNumberFormat="0" applyBorder="0" applyAlignment="0" applyProtection="0"/>
    <xf numFmtId="0" fontId="59" fillId="22" borderId="1" applyNumberFormat="0" applyAlignment="0" applyProtection="0"/>
    <xf numFmtId="9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6" xfId="0" applyNumberFormat="1" applyFont="1" applyFill="1" applyBorder="1" applyAlignment="1" applyProtection="1">
      <alignment horizontal="centerContinuous" vertical="center"/>
      <protection/>
    </xf>
    <xf numFmtId="164" fontId="6" fillId="0" borderId="27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9" xfId="0" applyNumberFormat="1" applyFont="1" applyFill="1" applyBorder="1" applyAlignment="1" applyProtection="1">
      <alignment horizontal="center" vertical="center"/>
      <protection/>
    </xf>
    <xf numFmtId="164" fontId="6" fillId="0" borderId="30" xfId="0" applyNumberFormat="1" applyFont="1" applyFill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5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35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37" xfId="0" applyNumberFormat="1" applyFont="1" applyFill="1" applyBorder="1" applyAlignment="1" applyProtection="1">
      <alignment vertical="center" wrapText="1"/>
      <protection/>
    </xf>
    <xf numFmtId="1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38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38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64" fontId="13" fillId="0" borderId="19" xfId="0" applyNumberFormat="1" applyFont="1" applyFill="1" applyBorder="1" applyAlignment="1" applyProtection="1">
      <alignment vertical="center"/>
      <protection locked="0"/>
    </xf>
    <xf numFmtId="164" fontId="12" fillId="0" borderId="19" xfId="0" applyNumberFormat="1" applyFont="1" applyFill="1" applyBorder="1" applyAlignment="1" applyProtection="1">
      <alignment vertical="center"/>
      <protection/>
    </xf>
    <xf numFmtId="164" fontId="13" fillId="0" borderId="40" xfId="0" applyNumberFormat="1" applyFont="1" applyFill="1" applyBorder="1" applyAlignment="1" applyProtection="1">
      <alignment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vertical="center"/>
      <protection locked="0"/>
    </xf>
    <xf numFmtId="164" fontId="13" fillId="0" borderId="30" xfId="0" applyNumberFormat="1" applyFont="1" applyFill="1" applyBorder="1" applyAlignment="1" applyProtection="1">
      <alignment vertical="center"/>
      <protection locked="0"/>
    </xf>
    <xf numFmtId="164" fontId="12" fillId="0" borderId="38" xfId="0" applyNumberFormat="1" applyFont="1" applyFill="1" applyBorder="1" applyAlignment="1" applyProtection="1">
      <alignment vertical="center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28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6" xfId="66" applyNumberFormat="1" applyFont="1" applyFill="1" applyBorder="1" applyAlignment="1" applyProtection="1">
      <alignment horizontal="right" vertical="center" wrapText="1"/>
      <protection locked="0"/>
    </xf>
    <xf numFmtId="172" fontId="27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8" fillId="0" borderId="0" xfId="66" applyFont="1" applyFill="1">
      <alignment/>
      <protection/>
    </xf>
    <xf numFmtId="3" fontId="28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41" xfId="65" applyNumberFormat="1" applyFont="1" applyFill="1" applyBorder="1" applyAlignment="1" applyProtection="1">
      <alignment horizontal="center" vertical="center" wrapText="1"/>
      <protection/>
    </xf>
    <xf numFmtId="49" fontId="12" fillId="0" borderId="22" xfId="65" applyNumberFormat="1" applyFont="1" applyFill="1" applyBorder="1" applyAlignment="1" applyProtection="1">
      <alignment horizontal="center" vertical="center"/>
      <protection/>
    </xf>
    <xf numFmtId="49" fontId="12" fillId="0" borderId="3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21" xfId="65" applyNumberFormat="1" applyFont="1" applyFill="1" applyBorder="1" applyAlignment="1" applyProtection="1">
      <alignment horizontal="center" vertical="center"/>
      <protection/>
    </xf>
    <xf numFmtId="174" fontId="13" fillId="0" borderId="42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6" xfId="65" applyNumberFormat="1" applyFont="1" applyFill="1" applyBorder="1" applyAlignment="1" applyProtection="1">
      <alignment vertical="center"/>
      <protection locked="0"/>
    </xf>
    <xf numFmtId="174" fontId="12" fillId="0" borderId="16" xfId="65" applyNumberFormat="1" applyFont="1" applyFill="1" applyBorder="1" applyAlignment="1" applyProtection="1">
      <alignment vertical="center"/>
      <protection/>
    </xf>
    <xf numFmtId="0" fontId="12" fillId="0" borderId="41" xfId="65" applyFont="1" applyFill="1" applyBorder="1" applyAlignment="1" applyProtection="1">
      <alignment horizontal="left" vertical="center" wrapText="1"/>
      <protection/>
    </xf>
    <xf numFmtId="173" fontId="13" fillId="0" borderId="22" xfId="65" applyNumberFormat="1" applyFont="1" applyFill="1" applyBorder="1" applyAlignment="1" applyProtection="1">
      <alignment horizontal="center" vertical="center"/>
      <protection/>
    </xf>
    <xf numFmtId="174" fontId="12" fillId="0" borderId="31" xfId="65" applyNumberFormat="1" applyFont="1" applyFill="1" applyBorder="1" applyAlignment="1" applyProtection="1">
      <alignment vertical="center"/>
      <protection/>
    </xf>
    <xf numFmtId="0" fontId="28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4" xfId="66" applyFont="1" applyFill="1" applyBorder="1" applyAlignment="1">
      <alignment horizontal="center" vertical="center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6" fillId="0" borderId="17" xfId="66" applyFont="1" applyFill="1" applyBorder="1" applyAlignment="1">
      <alignment horizontal="center" vertical="center" wrapText="1"/>
      <protection/>
    </xf>
    <xf numFmtId="0" fontId="17" fillId="0" borderId="43" xfId="66" applyFont="1" applyFill="1" applyBorder="1" applyAlignment="1" applyProtection="1">
      <alignment horizontal="left" indent="1"/>
      <protection locked="0"/>
    </xf>
    <xf numFmtId="0" fontId="17" fillId="0" borderId="21" xfId="66" applyFont="1" applyFill="1" applyBorder="1" applyAlignment="1">
      <alignment horizontal="right" indent="1"/>
      <protection/>
    </xf>
    <xf numFmtId="3" fontId="17" fillId="0" borderId="21" xfId="66" applyNumberFormat="1" applyFont="1" applyFill="1" applyBorder="1" applyProtection="1">
      <alignment/>
      <protection locked="0"/>
    </xf>
    <xf numFmtId="3" fontId="17" fillId="0" borderId="42" xfId="66" applyNumberFormat="1" applyFont="1" applyFill="1" applyBorder="1" applyProtection="1">
      <alignment/>
      <protection locked="0"/>
    </xf>
    <xf numFmtId="0" fontId="17" fillId="0" borderId="11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6" xfId="66" applyNumberFormat="1" applyFont="1" applyFill="1" applyBorder="1" applyProtection="1">
      <alignment/>
      <protection locked="0"/>
    </xf>
    <xf numFmtId="0" fontId="17" fillId="0" borderId="11" xfId="66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Alignment="1">
      <alignment horizontal="right" indent="1"/>
      <protection/>
    </xf>
    <xf numFmtId="3" fontId="17" fillId="0" borderId="13" xfId="66" applyNumberFormat="1" applyFont="1" applyFill="1" applyBorder="1" applyProtection="1">
      <alignment/>
      <protection locked="0"/>
    </xf>
    <xf numFmtId="3" fontId="17" fillId="0" borderId="44" xfId="66" applyNumberFormat="1" applyFont="1" applyFill="1" applyBorder="1" applyProtection="1">
      <alignment/>
      <protection locked="0"/>
    </xf>
    <xf numFmtId="3" fontId="17" fillId="0" borderId="45" xfId="66" applyNumberFormat="1" applyFont="1" applyFill="1" applyBorder="1">
      <alignment/>
      <protection/>
    </xf>
    <xf numFmtId="0" fontId="32" fillId="0" borderId="0" xfId="66" applyFont="1" applyFill="1">
      <alignment/>
      <protection/>
    </xf>
    <xf numFmtId="0" fontId="33" fillId="0" borderId="14" xfId="66" applyFont="1" applyFill="1" applyBorder="1" applyAlignment="1">
      <alignment horizontal="center" vertical="center"/>
      <protection/>
    </xf>
    <xf numFmtId="0" fontId="33" fillId="0" borderId="15" xfId="66" applyFont="1" applyFill="1" applyBorder="1" applyAlignment="1">
      <alignment horizontal="center" vertical="center" wrapText="1"/>
      <protection/>
    </xf>
    <xf numFmtId="0" fontId="33" fillId="0" borderId="17" xfId="66" applyFont="1" applyFill="1" applyBorder="1" applyAlignment="1">
      <alignment horizontal="center" vertical="center" wrapText="1"/>
      <protection/>
    </xf>
    <xf numFmtId="0" fontId="17" fillId="0" borderId="41" xfId="66" applyFont="1" applyFill="1" applyBorder="1" applyAlignment="1" applyProtection="1">
      <alignment horizontal="left" indent="1"/>
      <protection locked="0"/>
    </xf>
    <xf numFmtId="0" fontId="17" fillId="0" borderId="22" xfId="66" applyFont="1" applyFill="1" applyBorder="1" applyAlignment="1">
      <alignment horizontal="right" indent="1"/>
      <protection/>
    </xf>
    <xf numFmtId="3" fontId="17" fillId="0" borderId="22" xfId="66" applyNumberFormat="1" applyFont="1" applyFill="1" applyBorder="1" applyProtection="1">
      <alignment/>
      <protection locked="0"/>
    </xf>
    <xf numFmtId="3" fontId="17" fillId="0" borderId="31" xfId="66" applyNumberFormat="1" applyFont="1" applyFill="1" applyBorder="1" applyProtection="1">
      <alignment/>
      <protection locked="0"/>
    </xf>
    <xf numFmtId="0" fontId="32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left" vertical="center" wrapText="1" indent="1"/>
      <protection locked="0"/>
    </xf>
    <xf numFmtId="175" fontId="6" fillId="0" borderId="42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indent="5"/>
    </xf>
    <xf numFmtId="175" fontId="11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indent="1"/>
    </xf>
    <xf numFmtId="175" fontId="11" fillId="0" borderId="44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left" vertical="center" wrapText="1" indent="1"/>
      <protection locked="0"/>
    </xf>
    <xf numFmtId="175" fontId="6" fillId="0" borderId="46" xfId="0" applyNumberFormat="1" applyFont="1" applyFill="1" applyBorder="1" applyAlignment="1" applyProtection="1">
      <alignment horizontal="right" vertical="center"/>
      <protection/>
    </xf>
    <xf numFmtId="0" fontId="0" fillId="0" borderId="41" xfId="0" applyFill="1" applyBorder="1" applyAlignment="1">
      <alignment horizontal="center" vertical="center"/>
    </xf>
    <xf numFmtId="0" fontId="35" fillId="0" borderId="22" xfId="0" applyFont="1" applyFill="1" applyBorder="1" applyAlignment="1">
      <alignment horizontal="left" vertical="center" indent="5"/>
    </xf>
    <xf numFmtId="175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 horizontal="right"/>
      <protection/>
    </xf>
    <xf numFmtId="0" fontId="37" fillId="0" borderId="0" xfId="0" applyFont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37" fillId="0" borderId="15" xfId="0" applyFont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43" xfId="0" applyFont="1" applyBorder="1" applyAlignment="1" applyProtection="1">
      <alignment horizontal="center" vertical="top" wrapText="1"/>
      <protection/>
    </xf>
    <xf numFmtId="0" fontId="37" fillId="0" borderId="11" xfId="0" applyFont="1" applyBorder="1" applyAlignment="1" applyProtection="1">
      <alignment horizontal="center" vertical="top" wrapText="1"/>
      <protection/>
    </xf>
    <xf numFmtId="0" fontId="37" fillId="0" borderId="12" xfId="0" applyFont="1" applyBorder="1" applyAlignment="1" applyProtection="1">
      <alignment horizontal="center" vertical="top" wrapText="1"/>
      <protection/>
    </xf>
    <xf numFmtId="0" fontId="37" fillId="25" borderId="15" xfId="0" applyFont="1" applyFill="1" applyBorder="1" applyAlignment="1" applyProtection="1">
      <alignment horizontal="center" vertical="top" wrapText="1"/>
      <protection/>
    </xf>
    <xf numFmtId="0" fontId="39" fillId="0" borderId="21" xfId="0" applyFont="1" applyBorder="1" applyAlignment="1" applyProtection="1">
      <alignment horizontal="left" vertical="top" wrapText="1"/>
      <protection locked="0"/>
    </xf>
    <xf numFmtId="0" fontId="39" fillId="0" borderId="10" xfId="0" applyFont="1" applyBorder="1" applyAlignment="1" applyProtection="1">
      <alignment horizontal="left" vertical="top" wrapText="1"/>
      <protection locked="0"/>
    </xf>
    <xf numFmtId="0" fontId="39" fillId="0" borderId="13" xfId="0" applyFont="1" applyBorder="1" applyAlignment="1" applyProtection="1">
      <alignment horizontal="left" vertical="top" wrapText="1"/>
      <protection locked="0"/>
    </xf>
    <xf numFmtId="9" fontId="39" fillId="0" borderId="21" xfId="73" applyFont="1" applyBorder="1" applyAlignment="1" applyProtection="1">
      <alignment horizontal="center" vertical="center" wrapText="1"/>
      <protection locked="0"/>
    </xf>
    <xf numFmtId="9" fontId="39" fillId="0" borderId="10" xfId="73" applyFont="1" applyBorder="1" applyAlignment="1" applyProtection="1">
      <alignment horizontal="center" vertical="center" wrapText="1"/>
      <protection locked="0"/>
    </xf>
    <xf numFmtId="9" fontId="39" fillId="0" borderId="13" xfId="73" applyFont="1" applyBorder="1" applyAlignment="1" applyProtection="1">
      <alignment horizontal="center" vertical="center" wrapText="1"/>
      <protection locked="0"/>
    </xf>
    <xf numFmtId="166" fontId="39" fillId="0" borderId="21" xfId="46" applyNumberFormat="1" applyFont="1" applyBorder="1" applyAlignment="1" applyProtection="1">
      <alignment horizontal="center" vertical="center" wrapText="1"/>
      <protection locked="0"/>
    </xf>
    <xf numFmtId="166" fontId="39" fillId="0" borderId="10" xfId="46" applyNumberFormat="1" applyFont="1" applyBorder="1" applyAlignment="1" applyProtection="1">
      <alignment horizontal="center" vertical="center" wrapText="1"/>
      <protection locked="0"/>
    </xf>
    <xf numFmtId="166" fontId="39" fillId="0" borderId="13" xfId="46" applyNumberFormat="1" applyFont="1" applyBorder="1" applyAlignment="1" applyProtection="1">
      <alignment horizontal="center" vertical="center" wrapText="1"/>
      <protection locked="0"/>
    </xf>
    <xf numFmtId="166" fontId="39" fillId="0" borderId="15" xfId="46" applyNumberFormat="1" applyFont="1" applyBorder="1" applyAlignment="1" applyProtection="1">
      <alignment horizontal="center" vertical="center" wrapText="1"/>
      <protection/>
    </xf>
    <xf numFmtId="166" fontId="39" fillId="0" borderId="42" xfId="46" applyNumberFormat="1" applyFont="1" applyBorder="1" applyAlignment="1" applyProtection="1">
      <alignment horizontal="center" vertical="top" wrapText="1"/>
      <protection locked="0"/>
    </xf>
    <xf numFmtId="166" fontId="39" fillId="0" borderId="16" xfId="46" applyNumberFormat="1" applyFont="1" applyBorder="1" applyAlignment="1" applyProtection="1">
      <alignment horizontal="center" vertical="top" wrapText="1"/>
      <protection locked="0"/>
    </xf>
    <xf numFmtId="166" fontId="39" fillId="0" borderId="44" xfId="46" applyNumberFormat="1" applyFont="1" applyBorder="1" applyAlignment="1" applyProtection="1">
      <alignment horizontal="center" vertical="top" wrapText="1"/>
      <protection locked="0"/>
    </xf>
    <xf numFmtId="166" fontId="39" fillId="0" borderId="17" xfId="46" applyNumberFormat="1" applyFont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21" fillId="0" borderId="48" xfId="65" applyFont="1" applyFill="1" applyBorder="1" applyAlignment="1" applyProtection="1">
      <alignment horizontal="center" vertical="center" textRotation="90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21" xfId="64" applyFont="1" applyFill="1" applyBorder="1" applyAlignment="1" applyProtection="1">
      <alignment horizontal="left" vertical="center" wrapText="1" indent="1"/>
      <protection/>
    </xf>
    <xf numFmtId="0" fontId="13" fillId="0" borderId="33" xfId="64" applyFont="1" applyFill="1" applyBorder="1" applyAlignment="1" applyProtection="1">
      <alignment horizontal="left" vertical="center" wrapText="1" indent="1"/>
      <protection/>
    </xf>
    <xf numFmtId="0" fontId="13" fillId="0" borderId="49" xfId="64" applyFont="1" applyFill="1" applyBorder="1" applyAlignment="1" applyProtection="1">
      <alignment horizontal="left" vertical="center" wrapText="1" indent="1"/>
      <protection/>
    </xf>
    <xf numFmtId="0" fontId="13" fillId="0" borderId="13" xfId="64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5" xfId="64" applyFont="1" applyFill="1" applyBorder="1" applyAlignment="1" applyProtection="1">
      <alignment horizontal="left" vertical="center" wrapText="1" indent="1"/>
      <protection/>
    </xf>
    <xf numFmtId="0" fontId="12" fillId="0" borderId="15" xfId="64" applyFont="1" applyFill="1" applyBorder="1" applyAlignment="1" applyProtection="1">
      <alignment vertical="center" wrapText="1"/>
      <protection/>
    </xf>
    <xf numFmtId="0" fontId="12" fillId="0" borderId="48" xfId="64" applyFont="1" applyFill="1" applyBorder="1" applyAlignment="1" applyProtection="1">
      <alignment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3" xfId="64" applyFont="1" applyFill="1" applyBorder="1" applyAlignment="1" applyProtection="1">
      <alignment horizontal="left" vertical="center" wrapText="1" indent="6"/>
      <protection/>
    </xf>
    <xf numFmtId="0" fontId="13" fillId="0" borderId="22" xfId="64" applyFont="1" applyFill="1" applyBorder="1" applyAlignment="1" applyProtection="1">
      <alignment horizontal="left" vertical="center" wrapText="1" indent="6"/>
      <protection/>
    </xf>
    <xf numFmtId="164" fontId="13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164" fontId="12" fillId="0" borderId="17" xfId="64" applyNumberFormat="1" applyFont="1" applyFill="1" applyBorder="1" applyAlignment="1" applyProtection="1">
      <alignment horizontal="right" vertical="center" wrapText="1" indent="1"/>
      <protection/>
    </xf>
    <xf numFmtId="0" fontId="16" fillId="0" borderId="52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21" xfId="64" applyFont="1" applyFill="1" applyBorder="1" applyAlignment="1" applyProtection="1">
      <alignment horizontal="left" vertical="center" wrapText="1" indent="6"/>
      <protection/>
    </xf>
    <xf numFmtId="0" fontId="17" fillId="0" borderId="21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3" xfId="0" applyFont="1" applyBorder="1" applyAlignment="1" applyProtection="1">
      <alignment horizontal="left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56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4" fontId="12" fillId="0" borderId="5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0" applyNumberFormat="1" applyFont="1" applyBorder="1" applyAlignment="1" applyProtection="1">
      <alignment horizontal="right" vertical="center" wrapText="1" indent="1"/>
      <protection/>
    </xf>
    <xf numFmtId="0" fontId="6" fillId="0" borderId="46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12" fillId="0" borderId="59" xfId="64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52" xfId="0" applyFont="1" applyBorder="1" applyAlignment="1" applyProtection="1">
      <alignment wrapText="1"/>
      <protection/>
    </xf>
    <xf numFmtId="164" fontId="16" fillId="0" borderId="17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43" xfId="64" applyNumberFormat="1" applyFont="1" applyFill="1" applyBorder="1" applyAlignment="1" applyProtection="1">
      <alignment horizontal="center" vertical="center" wrapText="1"/>
      <protection/>
    </xf>
    <xf numFmtId="49" fontId="13" fillId="0" borderId="11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7" fillId="0" borderId="43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8" fillId="0" borderId="60" xfId="0" applyFont="1" applyBorder="1" applyAlignment="1" applyProtection="1">
      <alignment horizontal="center" wrapText="1"/>
      <protection/>
    </xf>
    <xf numFmtId="49" fontId="13" fillId="0" borderId="32" xfId="64" applyNumberFormat="1" applyFont="1" applyFill="1" applyBorder="1" applyAlignment="1" applyProtection="1">
      <alignment horizontal="center" vertical="center" wrapText="1"/>
      <protection/>
    </xf>
    <xf numFmtId="49" fontId="13" fillId="0" borderId="36" xfId="64" applyNumberFormat="1" applyFont="1" applyFill="1" applyBorder="1" applyAlignment="1" applyProtection="1">
      <alignment horizontal="center" vertical="center" wrapText="1"/>
      <protection/>
    </xf>
    <xf numFmtId="49" fontId="13" fillId="0" borderId="41" xfId="64" applyNumberFormat="1" applyFont="1" applyFill="1" applyBorder="1" applyAlignment="1" applyProtection="1">
      <alignment horizontal="center" vertical="center" wrapText="1"/>
      <protection/>
    </xf>
    <xf numFmtId="0" fontId="18" fillId="0" borderId="60" xfId="0" applyFont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5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66" applyFill="1" applyProtection="1">
      <alignment/>
      <protection/>
    </xf>
    <xf numFmtId="0" fontId="41" fillId="0" borderId="0" xfId="66" applyFont="1" applyFill="1" applyProtection="1">
      <alignment/>
      <protection/>
    </xf>
    <xf numFmtId="0" fontId="27" fillId="0" borderId="41" xfId="66" applyFont="1" applyFill="1" applyBorder="1" applyAlignment="1" applyProtection="1">
      <alignment horizontal="center" vertical="center" wrapText="1"/>
      <protection/>
    </xf>
    <xf numFmtId="0" fontId="27" fillId="0" borderId="22" xfId="66" applyFont="1" applyFill="1" applyBorder="1" applyAlignment="1" applyProtection="1">
      <alignment horizontal="center" vertical="center" wrapText="1"/>
      <protection/>
    </xf>
    <xf numFmtId="0" fontId="27" fillId="0" borderId="31" xfId="66" applyFont="1" applyFill="1" applyBorder="1" applyAlignment="1" applyProtection="1">
      <alignment horizontal="center" vertical="center" wrapText="1"/>
      <protection/>
    </xf>
    <xf numFmtId="0" fontId="28" fillId="0" borderId="0" xfId="66" applyFill="1" applyAlignment="1" applyProtection="1">
      <alignment horizontal="center" vertical="center"/>
      <protection/>
    </xf>
    <xf numFmtId="0" fontId="18" fillId="0" borderId="32" xfId="66" applyFont="1" applyFill="1" applyBorder="1" applyAlignment="1" applyProtection="1">
      <alignment vertical="center" wrapText="1"/>
      <protection/>
    </xf>
    <xf numFmtId="173" fontId="13" fillId="0" borderId="33" xfId="65" applyNumberFormat="1" applyFont="1" applyFill="1" applyBorder="1" applyAlignment="1" applyProtection="1">
      <alignment horizontal="center" vertical="center"/>
      <protection/>
    </xf>
    <xf numFmtId="172" fontId="18" fillId="0" borderId="33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46" xfId="6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66" applyFill="1" applyAlignment="1" applyProtection="1">
      <alignment vertical="center"/>
      <protection/>
    </xf>
    <xf numFmtId="0" fontId="18" fillId="0" borderId="11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6" xfId="66" applyNumberFormat="1" applyFont="1" applyFill="1" applyBorder="1" applyAlignment="1" applyProtection="1">
      <alignment horizontal="right" vertical="center" wrapText="1"/>
      <protection/>
    </xf>
    <xf numFmtId="0" fontId="26" fillId="0" borderId="11" xfId="66" applyFont="1" applyFill="1" applyBorder="1" applyAlignment="1" applyProtection="1">
      <alignment horizontal="left" vertical="center" wrapText="1" indent="1"/>
      <protection/>
    </xf>
    <xf numFmtId="172" fontId="27" fillId="0" borderId="16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6" xfId="66" applyNumberFormat="1" applyFont="1" applyFill="1" applyBorder="1" applyAlignment="1" applyProtection="1">
      <alignment horizontal="right" vertical="center" wrapText="1"/>
      <protection/>
    </xf>
    <xf numFmtId="0" fontId="18" fillId="0" borderId="41" xfId="66" applyFont="1" applyFill="1" applyBorder="1" applyAlignment="1" applyProtection="1">
      <alignment vertical="center" wrapText="1"/>
      <protection/>
    </xf>
    <xf numFmtId="172" fontId="18" fillId="0" borderId="22" xfId="66" applyNumberFormat="1" applyFont="1" applyFill="1" applyBorder="1" applyAlignment="1" applyProtection="1">
      <alignment horizontal="right" vertical="center" wrapText="1"/>
      <protection/>
    </xf>
    <xf numFmtId="172" fontId="18" fillId="0" borderId="3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8" fillId="0" borderId="0" xfId="66" applyNumberFormat="1" applyFont="1" applyFill="1" applyProtection="1">
      <alignment/>
      <protection/>
    </xf>
    <xf numFmtId="3" fontId="28" fillId="0" borderId="0" xfId="66" applyNumberFormat="1" applyFont="1" applyFill="1" applyAlignment="1" applyProtection="1">
      <alignment horizontal="center"/>
      <protection/>
    </xf>
    <xf numFmtId="0" fontId="28" fillId="0" borderId="0" xfId="66" applyFont="1" applyFill="1" applyProtection="1">
      <alignment/>
      <protection/>
    </xf>
    <xf numFmtId="0" fontId="28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6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8" fillId="0" borderId="0" xfId="66" applyFont="1" applyFill="1" applyAlignment="1" applyProtection="1">
      <alignment/>
      <protection/>
    </xf>
    <xf numFmtId="0" fontId="16" fillId="0" borderId="59" xfId="66" applyFont="1" applyFill="1" applyBorder="1" applyAlignment="1">
      <alignment horizontal="center" vertical="center"/>
      <protection/>
    </xf>
    <xf numFmtId="0" fontId="16" fillId="0" borderId="48" xfId="66" applyFont="1" applyFill="1" applyBorder="1" applyAlignment="1">
      <alignment horizontal="center" vertical="center" wrapText="1"/>
      <protection/>
    </xf>
    <xf numFmtId="0" fontId="16" fillId="0" borderId="57" xfId="66" applyFont="1" applyFill="1" applyBorder="1" applyAlignment="1">
      <alignment horizontal="center" vertical="center" wrapText="1"/>
      <protection/>
    </xf>
    <xf numFmtId="0" fontId="17" fillId="0" borderId="43" xfId="66" applyFont="1" applyFill="1" applyBorder="1" applyProtection="1">
      <alignment/>
      <protection locked="0"/>
    </xf>
    <xf numFmtId="0" fontId="18" fillId="0" borderId="14" xfId="66" applyFont="1" applyFill="1" applyBorder="1" applyProtection="1">
      <alignment/>
      <protection locked="0"/>
    </xf>
    <xf numFmtId="0" fontId="17" fillId="0" borderId="15" xfId="66" applyFont="1" applyFill="1" applyBorder="1" applyAlignment="1">
      <alignment horizontal="right" indent="1"/>
      <protection/>
    </xf>
    <xf numFmtId="3" fontId="17" fillId="0" borderId="15" xfId="66" applyNumberFormat="1" applyFont="1" applyFill="1" applyBorder="1" applyProtection="1">
      <alignment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42" fillId="0" borderId="0" xfId="66" applyFont="1" applyFill="1">
      <alignment/>
      <protection/>
    </xf>
    <xf numFmtId="0" fontId="33" fillId="0" borderId="59" xfId="66" applyFont="1" applyFill="1" applyBorder="1" applyAlignment="1">
      <alignment horizontal="center" vertical="center"/>
      <protection/>
    </xf>
    <xf numFmtId="0" fontId="33" fillId="0" borderId="48" xfId="66" applyFont="1" applyFill="1" applyBorder="1" applyAlignment="1">
      <alignment horizontal="center" vertical="center" wrapText="1"/>
      <protection/>
    </xf>
    <xf numFmtId="0" fontId="33" fillId="0" borderId="57" xfId="66" applyFont="1" applyFill="1" applyBorder="1" applyAlignment="1">
      <alignment horizontal="center" vertical="center" wrapText="1"/>
      <protection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8" fillId="0" borderId="38" xfId="66" applyNumberFormat="1" applyFont="1" applyFill="1" applyBorder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6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left" vertical="center" wrapText="1"/>
      <protection/>
    </xf>
    <xf numFmtId="0" fontId="6" fillId="0" borderId="69" xfId="0" applyFont="1" applyFill="1" applyBorder="1" applyAlignment="1" applyProtection="1">
      <alignment horizontal="left" vertical="center" wrapText="1"/>
      <protection/>
    </xf>
    <xf numFmtId="0" fontId="6" fillId="0" borderId="70" xfId="0" applyFont="1" applyFill="1" applyBorder="1" applyAlignment="1" applyProtection="1">
      <alignment horizontal="left" vertical="center" wrapText="1"/>
      <protection/>
    </xf>
    <xf numFmtId="0" fontId="3" fillId="0" borderId="47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164" fontId="8" fillId="0" borderId="0" xfId="0" applyNumberFormat="1" applyFont="1" applyFill="1" applyAlignment="1">
      <alignment horizontal="center" textRotation="180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 applyProtection="1">
      <alignment horizontal="left" vertical="center"/>
      <protection/>
    </xf>
    <xf numFmtId="0" fontId="12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right"/>
    </xf>
    <xf numFmtId="0" fontId="28" fillId="0" borderId="0" xfId="66" applyFont="1" applyFill="1" applyAlignment="1" applyProtection="1">
      <alignment horizontal="left"/>
      <protection/>
    </xf>
    <xf numFmtId="0" fontId="30" fillId="0" borderId="0" xfId="66" applyFont="1" applyFill="1" applyBorder="1" applyAlignment="1" applyProtection="1">
      <alignment horizontal="right"/>
      <protection/>
    </xf>
    <xf numFmtId="0" fontId="31" fillId="0" borderId="59" xfId="66" applyFont="1" applyFill="1" applyBorder="1" applyAlignment="1" applyProtection="1">
      <alignment horizontal="center" vertical="center" wrapText="1"/>
      <protection/>
    </xf>
    <xf numFmtId="0" fontId="31" fillId="0" borderId="36" xfId="66" applyFont="1" applyFill="1" applyBorder="1" applyAlignment="1" applyProtection="1">
      <alignment horizontal="center" vertical="center" wrapText="1"/>
      <protection/>
    </xf>
    <xf numFmtId="0" fontId="31" fillId="0" borderId="43" xfId="66" applyFont="1" applyFill="1" applyBorder="1" applyAlignment="1" applyProtection="1">
      <alignment horizontal="center" vertical="center" wrapText="1"/>
      <protection/>
    </xf>
    <xf numFmtId="0" fontId="30" fillId="0" borderId="33" xfId="66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 vertical="center"/>
      <protection/>
    </xf>
    <xf numFmtId="0" fontId="30" fillId="0" borderId="10" xfId="66" applyFont="1" applyFill="1" applyBorder="1" applyAlignment="1" applyProtection="1">
      <alignment horizontal="center" wrapText="1"/>
      <protection/>
    </xf>
    <xf numFmtId="0" fontId="30" fillId="0" borderId="16" xfId="66" applyFont="1" applyFill="1" applyBorder="1" applyAlignment="1" applyProtection="1">
      <alignment horizontal="center" wrapText="1"/>
      <protection/>
    </xf>
    <xf numFmtId="0" fontId="21" fillId="0" borderId="48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21" xfId="65" applyFont="1" applyFill="1" applyBorder="1" applyAlignment="1" applyProtection="1">
      <alignment horizontal="center" vertical="center" textRotation="90"/>
      <protection/>
    </xf>
    <xf numFmtId="0" fontId="30" fillId="0" borderId="57" xfId="66" applyFont="1" applyFill="1" applyBorder="1" applyAlignment="1" applyProtection="1">
      <alignment horizontal="center" vertical="center" wrapText="1"/>
      <protection/>
    </xf>
    <xf numFmtId="0" fontId="30" fillId="0" borderId="42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32" xfId="65" applyFont="1" applyFill="1" applyBorder="1" applyAlignment="1" applyProtection="1">
      <alignment horizontal="center" vertical="center" wrapText="1"/>
      <protection/>
    </xf>
    <xf numFmtId="0" fontId="5" fillId="0" borderId="11" xfId="65" applyFont="1" applyFill="1" applyBorder="1" applyAlignment="1" applyProtection="1">
      <alignment horizontal="center" vertical="center" wrapText="1"/>
      <protection/>
    </xf>
    <xf numFmtId="0" fontId="28" fillId="0" borderId="0" xfId="66" applyFont="1" applyFill="1" applyAlignment="1" applyProtection="1">
      <alignment horizontal="center"/>
      <protection/>
    </xf>
    <xf numFmtId="0" fontId="4" fillId="0" borderId="46" xfId="65" applyFont="1" applyFill="1" applyBorder="1" applyAlignment="1" applyProtection="1">
      <alignment horizontal="center" vertical="center" wrapText="1"/>
      <protection/>
    </xf>
    <xf numFmtId="0" fontId="4" fillId="0" borderId="16" xfId="65" applyFont="1" applyFill="1" applyBorder="1" applyAlignment="1" applyProtection="1">
      <alignment horizontal="center" vertical="center"/>
      <protection/>
    </xf>
    <xf numFmtId="0" fontId="21" fillId="0" borderId="33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8" fillId="0" borderId="0" xfId="66" applyNumberFormat="1" applyFont="1" applyFill="1" applyAlignment="1">
      <alignment horizontal="center"/>
      <protection/>
    </xf>
    <xf numFmtId="0" fontId="29" fillId="0" borderId="0" xfId="66" applyFont="1" applyFill="1" applyAlignment="1">
      <alignment horizontal="center" vertical="center" wrapText="1"/>
      <protection/>
    </xf>
    <xf numFmtId="0" fontId="29" fillId="0" borderId="0" xfId="66" applyFont="1" applyFill="1" applyAlignment="1">
      <alignment horizontal="center" vertical="center"/>
      <protection/>
    </xf>
    <xf numFmtId="0" fontId="16" fillId="0" borderId="47" xfId="66" applyFont="1" applyFill="1" applyBorder="1" applyAlignment="1">
      <alignment horizontal="left"/>
      <protection/>
    </xf>
    <xf numFmtId="0" fontId="16" fillId="0" borderId="24" xfId="66" applyFont="1" applyFill="1" applyBorder="1" applyAlignment="1">
      <alignment horizontal="left"/>
      <protection/>
    </xf>
    <xf numFmtId="0" fontId="29" fillId="0" borderId="0" xfId="66" applyFont="1" applyFill="1" applyAlignment="1">
      <alignment horizontal="center" wrapText="1"/>
      <protection/>
    </xf>
    <xf numFmtId="0" fontId="29" fillId="0" borderId="0" xfId="66" applyFont="1" applyFill="1" applyAlignment="1">
      <alignment horizontal="center"/>
      <protection/>
    </xf>
    <xf numFmtId="0" fontId="16" fillId="0" borderId="47" xfId="66" applyFont="1" applyFill="1" applyBorder="1" applyAlignment="1">
      <alignment horizontal="left" indent="1"/>
      <protection/>
    </xf>
    <xf numFmtId="0" fontId="16" fillId="0" borderId="24" xfId="66" applyFont="1" applyFill="1" applyBorder="1" applyAlignment="1">
      <alignment horizontal="left" indent="1"/>
      <protection/>
    </xf>
    <xf numFmtId="0" fontId="40" fillId="0" borderId="0" xfId="0" applyFont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wrapText="1"/>
      <protection/>
    </xf>
    <xf numFmtId="0" fontId="37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170" customWidth="1"/>
    <col min="2" max="2" width="66.125" style="170" customWidth="1"/>
    <col min="3" max="16384" width="9.375" style="170" customWidth="1"/>
  </cols>
  <sheetData>
    <row r="1" ht="18.75">
      <c r="A1" s="300" t="s">
        <v>77</v>
      </c>
    </row>
    <row r="3" spans="1:2" ht="12.75">
      <c r="A3" s="301"/>
      <c r="B3" s="301"/>
    </row>
    <row r="4" spans="1:2" ht="15.75">
      <c r="A4" s="275" t="s">
        <v>420</v>
      </c>
      <c r="B4" s="302"/>
    </row>
    <row r="5" spans="1:2" s="303" customFormat="1" ht="12.75">
      <c r="A5" s="301"/>
      <c r="B5" s="301"/>
    </row>
    <row r="6" spans="1:2" ht="12.75">
      <c r="A6" s="301" t="s">
        <v>424</v>
      </c>
      <c r="B6" s="301" t="s">
        <v>425</v>
      </c>
    </row>
    <row r="7" spans="1:2" ht="12.75">
      <c r="A7" s="301" t="s">
        <v>426</v>
      </c>
      <c r="B7" s="301" t="s">
        <v>427</v>
      </c>
    </row>
    <row r="8" spans="1:2" ht="12.75">
      <c r="A8" s="301" t="s">
        <v>428</v>
      </c>
      <c r="B8" s="301" t="s">
        <v>429</v>
      </c>
    </row>
    <row r="9" spans="1:2" ht="12.75">
      <c r="A9" s="301"/>
      <c r="B9" s="301"/>
    </row>
    <row r="10" spans="1:2" ht="15.75">
      <c r="A10" s="275" t="str">
        <f>+CONCATENATE(LEFT(A4,4),". évi módosított előirányzat BEVÉTELEK")</f>
        <v>2014. évi módosított előirányzat BEVÉTELEK</v>
      </c>
      <c r="B10" s="302"/>
    </row>
    <row r="11" spans="1:2" ht="12.75">
      <c r="A11" s="301"/>
      <c r="B11" s="301"/>
    </row>
    <row r="12" spans="1:2" s="303" customFormat="1" ht="12.75">
      <c r="A12" s="301" t="s">
        <v>430</v>
      </c>
      <c r="B12" s="301" t="s">
        <v>436</v>
      </c>
    </row>
    <row r="13" spans="1:2" ht="12.75">
      <c r="A13" s="301" t="s">
        <v>431</v>
      </c>
      <c r="B13" s="301" t="s">
        <v>437</v>
      </c>
    </row>
    <row r="14" spans="1:2" ht="12.75">
      <c r="A14" s="301" t="s">
        <v>432</v>
      </c>
      <c r="B14" s="301" t="s">
        <v>438</v>
      </c>
    </row>
    <row r="15" spans="1:2" ht="12.75">
      <c r="A15" s="301"/>
      <c r="B15" s="301"/>
    </row>
    <row r="16" spans="1:2" ht="14.25">
      <c r="A16" s="304" t="str">
        <f>+CONCATENATE(LEFT(A4,4),". évi teljesítés BEVÉTELEK")</f>
        <v>2014. évi teljesítés BEVÉTELEK</v>
      </c>
      <c r="B16" s="302"/>
    </row>
    <row r="17" spans="1:2" ht="12.75">
      <c r="A17" s="301"/>
      <c r="B17" s="301"/>
    </row>
    <row r="18" spans="1:2" ht="12.75">
      <c r="A18" s="301" t="s">
        <v>433</v>
      </c>
      <c r="B18" s="301" t="s">
        <v>439</v>
      </c>
    </row>
    <row r="19" spans="1:2" ht="12.75">
      <c r="A19" s="301" t="s">
        <v>434</v>
      </c>
      <c r="B19" s="301" t="s">
        <v>440</v>
      </c>
    </row>
    <row r="20" spans="1:2" ht="12.75">
      <c r="A20" s="301" t="s">
        <v>435</v>
      </c>
      <c r="B20" s="301" t="s">
        <v>441</v>
      </c>
    </row>
    <row r="21" spans="1:2" ht="12.75">
      <c r="A21" s="301"/>
      <c r="B21" s="301"/>
    </row>
    <row r="22" spans="1:2" ht="15.75">
      <c r="A22" s="275" t="str">
        <f>+CONCATENATE(LEFT(A4,4),". évi eredeti előirányzat KIADÁSOK")</f>
        <v>2014. évi eredeti előirányzat KIADÁSOK</v>
      </c>
      <c r="B22" s="302"/>
    </row>
    <row r="23" spans="1:2" ht="12.75">
      <c r="A23" s="301"/>
      <c r="B23" s="301"/>
    </row>
    <row r="24" spans="1:2" ht="12.75">
      <c r="A24" s="301" t="s">
        <v>442</v>
      </c>
      <c r="B24" s="301" t="s">
        <v>448</v>
      </c>
    </row>
    <row r="25" spans="1:2" ht="12.75">
      <c r="A25" s="301" t="s">
        <v>421</v>
      </c>
      <c r="B25" s="301" t="s">
        <v>449</v>
      </c>
    </row>
    <row r="26" spans="1:2" ht="12.75">
      <c r="A26" s="301" t="s">
        <v>443</v>
      </c>
      <c r="B26" s="301" t="s">
        <v>450</v>
      </c>
    </row>
    <row r="27" spans="1:2" ht="12.75">
      <c r="A27" s="301"/>
      <c r="B27" s="301"/>
    </row>
    <row r="28" spans="1:2" ht="15.75">
      <c r="A28" s="275" t="str">
        <f>+CONCATENATE(LEFT(A4,4),". évi módosított előirányzat KIADÁSOK")</f>
        <v>2014. évi módosított előirányzat KIADÁSOK</v>
      </c>
      <c r="B28" s="302"/>
    </row>
    <row r="29" spans="1:2" ht="12.75">
      <c r="A29" s="301"/>
      <c r="B29" s="301"/>
    </row>
    <row r="30" spans="1:2" ht="12.75">
      <c r="A30" s="301" t="s">
        <v>444</v>
      </c>
      <c r="B30" s="301" t="s">
        <v>455</v>
      </c>
    </row>
    <row r="31" spans="1:2" ht="12.75">
      <c r="A31" s="301" t="s">
        <v>422</v>
      </c>
      <c r="B31" s="301" t="s">
        <v>452</v>
      </c>
    </row>
    <row r="32" spans="1:2" ht="12.75">
      <c r="A32" s="301" t="s">
        <v>445</v>
      </c>
      <c r="B32" s="301" t="s">
        <v>451</v>
      </c>
    </row>
    <row r="33" spans="1:2" ht="12.75">
      <c r="A33" s="301"/>
      <c r="B33" s="301"/>
    </row>
    <row r="34" spans="1:2" ht="15.75">
      <c r="A34" s="305" t="str">
        <f>+CONCATENATE(LEFT(A4,4),". évi teljesítés KIADÁSOK")</f>
        <v>2014. évi teljesítés KIADÁSOK</v>
      </c>
      <c r="B34" s="302"/>
    </row>
    <row r="35" spans="1:2" ht="12.75">
      <c r="A35" s="301"/>
      <c r="B35" s="301"/>
    </row>
    <row r="36" spans="1:2" ht="12.75">
      <c r="A36" s="301" t="s">
        <v>446</v>
      </c>
      <c r="B36" s="301" t="s">
        <v>456</v>
      </c>
    </row>
    <row r="37" spans="1:2" ht="12.75">
      <c r="A37" s="301" t="s">
        <v>423</v>
      </c>
      <c r="B37" s="301" t="s">
        <v>454</v>
      </c>
    </row>
    <row r="38" spans="1:2" ht="12.75">
      <c r="A38" s="301" t="s">
        <v>447</v>
      </c>
      <c r="B38" s="301" t="s">
        <v>453</v>
      </c>
    </row>
  </sheetData>
  <sheetProtection/>
  <printOptions/>
  <pageMargins left="1.062992125984252" right="1.0236220472440944" top="0.7874015748031497" bottom="0.7874015748031497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zoomScalePageLayoutView="0" workbookViewId="0" topLeftCell="A1">
      <selection activeCell="D38" sqref="D38"/>
    </sheetView>
  </sheetViews>
  <sheetFormatPr defaultColWidth="12.00390625" defaultRowHeight="12.75"/>
  <cols>
    <col min="1" max="1" width="58.875" style="98" customWidth="1"/>
    <col min="2" max="2" width="6.875" style="98" customWidth="1"/>
    <col min="3" max="3" width="17.125" style="98" customWidth="1"/>
    <col min="4" max="4" width="19.125" style="98" customWidth="1"/>
    <col min="5" max="16384" width="12.00390625" style="98" customWidth="1"/>
  </cols>
  <sheetData>
    <row r="1" spans="1:4" ht="48" customHeight="1">
      <c r="A1" s="499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500"/>
      <c r="C1" s="500"/>
      <c r="D1" s="500"/>
    </row>
    <row r="2" ht="16.5" thickBot="1"/>
    <row r="3" spans="1:4" ht="43.5" customHeight="1" thickBot="1">
      <c r="A3" s="401" t="s">
        <v>39</v>
      </c>
      <c r="B3" s="197" t="s">
        <v>172</v>
      </c>
      <c r="C3" s="402" t="s">
        <v>218</v>
      </c>
      <c r="D3" s="403" t="s">
        <v>219</v>
      </c>
    </row>
    <row r="4" spans="1:4" ht="16.5" thickBot="1">
      <c r="A4" s="121" t="s">
        <v>343</v>
      </c>
      <c r="B4" s="122" t="s">
        <v>344</v>
      </c>
      <c r="C4" s="122" t="s">
        <v>345</v>
      </c>
      <c r="D4" s="123" t="s">
        <v>346</v>
      </c>
    </row>
    <row r="5" spans="1:4" ht="15.75" customHeight="1">
      <c r="A5" s="132" t="s">
        <v>548</v>
      </c>
      <c r="B5" s="125" t="s">
        <v>1</v>
      </c>
      <c r="C5" s="126"/>
      <c r="D5" s="127"/>
    </row>
    <row r="6" spans="1:4" ht="15.75" customHeight="1">
      <c r="A6" s="132" t="s">
        <v>549</v>
      </c>
      <c r="B6" s="129" t="s">
        <v>2</v>
      </c>
      <c r="C6" s="130"/>
      <c r="D6" s="131"/>
    </row>
    <row r="7" spans="1:4" ht="15.75" customHeight="1">
      <c r="A7" s="132" t="s">
        <v>550</v>
      </c>
      <c r="B7" s="129" t="s">
        <v>3</v>
      </c>
      <c r="C7" s="130"/>
      <c r="D7" s="131"/>
    </row>
    <row r="8" spans="1:4" ht="15.75" customHeight="1" thickBot="1">
      <c r="A8" s="133" t="s">
        <v>551</v>
      </c>
      <c r="B8" s="134" t="s">
        <v>4</v>
      </c>
      <c r="C8" s="135"/>
      <c r="D8" s="136"/>
    </row>
    <row r="9" spans="1:4" ht="15.75" customHeight="1" thickBot="1">
      <c r="A9" s="405" t="s">
        <v>552</v>
      </c>
      <c r="B9" s="406" t="s">
        <v>5</v>
      </c>
      <c r="C9" s="407"/>
      <c r="D9" s="408">
        <f>+D10+D11+D12+D13</f>
        <v>0</v>
      </c>
    </row>
    <row r="10" spans="1:4" ht="15.75" customHeight="1">
      <c r="A10" s="404" t="s">
        <v>553</v>
      </c>
      <c r="B10" s="125" t="s">
        <v>6</v>
      </c>
      <c r="C10" s="126"/>
      <c r="D10" s="127"/>
    </row>
    <row r="11" spans="1:4" ht="15.75" customHeight="1">
      <c r="A11" s="132" t="s">
        <v>554</v>
      </c>
      <c r="B11" s="129" t="s">
        <v>7</v>
      </c>
      <c r="C11" s="130"/>
      <c r="D11" s="131"/>
    </row>
    <row r="12" spans="1:4" ht="15.75" customHeight="1">
      <c r="A12" s="132" t="s">
        <v>555</v>
      </c>
      <c r="B12" s="129" t="s">
        <v>8</v>
      </c>
      <c r="C12" s="130"/>
      <c r="D12" s="131"/>
    </row>
    <row r="13" spans="1:4" ht="15.75" customHeight="1" thickBot="1">
      <c r="A13" s="133" t="s">
        <v>556</v>
      </c>
      <c r="B13" s="134" t="s">
        <v>9</v>
      </c>
      <c r="C13" s="135"/>
      <c r="D13" s="136"/>
    </row>
    <row r="14" spans="1:4" ht="15.75" customHeight="1" thickBot="1">
      <c r="A14" s="405" t="s">
        <v>557</v>
      </c>
      <c r="B14" s="406" t="s">
        <v>10</v>
      </c>
      <c r="C14" s="407"/>
      <c r="D14" s="408">
        <f>+D15+D16+D17</f>
        <v>0</v>
      </c>
    </row>
    <row r="15" spans="1:4" ht="15.75" customHeight="1">
      <c r="A15" s="404" t="s">
        <v>558</v>
      </c>
      <c r="B15" s="125" t="s">
        <v>11</v>
      </c>
      <c r="C15" s="126"/>
      <c r="D15" s="127"/>
    </row>
    <row r="16" spans="1:4" ht="15.75" customHeight="1">
      <c r="A16" s="132" t="s">
        <v>559</v>
      </c>
      <c r="B16" s="129" t="s">
        <v>12</v>
      </c>
      <c r="C16" s="130"/>
      <c r="D16" s="131"/>
    </row>
    <row r="17" spans="1:4" ht="15.75" customHeight="1" thickBot="1">
      <c r="A17" s="133" t="s">
        <v>560</v>
      </c>
      <c r="B17" s="134" t="s">
        <v>13</v>
      </c>
      <c r="C17" s="135"/>
      <c r="D17" s="136"/>
    </row>
    <row r="18" spans="1:4" ht="15.75" customHeight="1" thickBot="1">
      <c r="A18" s="405" t="s">
        <v>566</v>
      </c>
      <c r="B18" s="406" t="s">
        <v>14</v>
      </c>
      <c r="C18" s="407"/>
      <c r="D18" s="408">
        <f>+D19+D20+D21</f>
        <v>0</v>
      </c>
    </row>
    <row r="19" spans="1:4" ht="15.75" customHeight="1">
      <c r="A19" s="404" t="s">
        <v>561</v>
      </c>
      <c r="B19" s="125" t="s">
        <v>15</v>
      </c>
      <c r="C19" s="126"/>
      <c r="D19" s="127"/>
    </row>
    <row r="20" spans="1:4" ht="15.75" customHeight="1">
      <c r="A20" s="132" t="s">
        <v>562</v>
      </c>
      <c r="B20" s="129" t="s">
        <v>16</v>
      </c>
      <c r="C20" s="130"/>
      <c r="D20" s="131"/>
    </row>
    <row r="21" spans="1:4" ht="15.75" customHeight="1">
      <c r="A21" s="132" t="s">
        <v>563</v>
      </c>
      <c r="B21" s="129" t="s">
        <v>17</v>
      </c>
      <c r="C21" s="130"/>
      <c r="D21" s="131"/>
    </row>
    <row r="22" spans="1:4" ht="15.75" customHeight="1">
      <c r="A22" s="132" t="s">
        <v>564</v>
      </c>
      <c r="B22" s="129" t="s">
        <v>18</v>
      </c>
      <c r="C22" s="130"/>
      <c r="D22" s="131"/>
    </row>
    <row r="23" spans="1:4" ht="15.75" customHeight="1">
      <c r="A23" s="132"/>
      <c r="B23" s="129" t="s">
        <v>19</v>
      </c>
      <c r="C23" s="130"/>
      <c r="D23" s="131"/>
    </row>
    <row r="24" spans="1:4" ht="15.75" customHeight="1">
      <c r="A24" s="132"/>
      <c r="B24" s="129" t="s">
        <v>20</v>
      </c>
      <c r="C24" s="130"/>
      <c r="D24" s="131"/>
    </row>
    <row r="25" spans="1:4" ht="15.75" customHeight="1">
      <c r="A25" s="132"/>
      <c r="B25" s="129" t="s">
        <v>21</v>
      </c>
      <c r="C25" s="130"/>
      <c r="D25" s="131"/>
    </row>
    <row r="26" spans="1:4" ht="15.75" customHeight="1">
      <c r="A26" s="132"/>
      <c r="B26" s="129" t="s">
        <v>22</v>
      </c>
      <c r="C26" s="130"/>
      <c r="D26" s="131"/>
    </row>
    <row r="27" spans="1:4" ht="15.75" customHeight="1">
      <c r="A27" s="132"/>
      <c r="B27" s="129" t="s">
        <v>23</v>
      </c>
      <c r="C27" s="130"/>
      <c r="D27" s="131"/>
    </row>
    <row r="28" spans="1:4" ht="15.75" customHeight="1">
      <c r="A28" s="132"/>
      <c r="B28" s="129" t="s">
        <v>24</v>
      </c>
      <c r="C28" s="130"/>
      <c r="D28" s="131"/>
    </row>
    <row r="29" spans="1:4" ht="15.75" customHeight="1">
      <c r="A29" s="132"/>
      <c r="B29" s="129" t="s">
        <v>25</v>
      </c>
      <c r="C29" s="130"/>
      <c r="D29" s="131"/>
    </row>
    <row r="30" spans="1:4" ht="15.75" customHeight="1">
      <c r="A30" s="132"/>
      <c r="B30" s="129" t="s">
        <v>26</v>
      </c>
      <c r="C30" s="130"/>
      <c r="D30" s="131"/>
    </row>
    <row r="31" spans="1:4" ht="15.75" customHeight="1">
      <c r="A31" s="132"/>
      <c r="B31" s="129" t="s">
        <v>27</v>
      </c>
      <c r="C31" s="130"/>
      <c r="D31" s="131"/>
    </row>
    <row r="32" spans="1:4" ht="15.75" customHeight="1">
      <c r="A32" s="132"/>
      <c r="B32" s="129" t="s">
        <v>28</v>
      </c>
      <c r="C32" s="130"/>
      <c r="D32" s="131"/>
    </row>
    <row r="33" spans="1:4" ht="15.75" customHeight="1">
      <c r="A33" s="132"/>
      <c r="B33" s="129" t="s">
        <v>29</v>
      </c>
      <c r="C33" s="130"/>
      <c r="D33" s="131"/>
    </row>
    <row r="34" spans="1:4" ht="15.75" customHeight="1">
      <c r="A34" s="132"/>
      <c r="B34" s="129" t="s">
        <v>72</v>
      </c>
      <c r="C34" s="130"/>
      <c r="D34" s="131"/>
    </row>
    <row r="35" spans="1:4" ht="15.75" customHeight="1">
      <c r="A35" s="132"/>
      <c r="B35" s="129" t="s">
        <v>136</v>
      </c>
      <c r="C35" s="130"/>
      <c r="D35" s="131"/>
    </row>
    <row r="36" spans="1:4" ht="15.75" customHeight="1">
      <c r="A36" s="132"/>
      <c r="B36" s="129" t="s">
        <v>168</v>
      </c>
      <c r="C36" s="130"/>
      <c r="D36" s="131"/>
    </row>
    <row r="37" spans="1:4" ht="15.75" customHeight="1" thickBot="1">
      <c r="A37" s="133"/>
      <c r="B37" s="134" t="s">
        <v>169</v>
      </c>
      <c r="C37" s="135"/>
      <c r="D37" s="136"/>
    </row>
    <row r="38" spans="1:6" ht="15.75" customHeight="1" thickBot="1">
      <c r="A38" s="501" t="s">
        <v>565</v>
      </c>
      <c r="B38" s="502"/>
      <c r="C38" s="137"/>
      <c r="D38" s="408">
        <f>+D5+D6+D7+D8+D9+D14+D18+D22+D23+D24+D25+D26+D27+D28+D29+D30+D31+D32+D33+D34+D35+D36+D37</f>
        <v>0</v>
      </c>
      <c r="F38" s="138"/>
    </row>
    <row r="39" ht="15.75">
      <c r="A39" s="409" t="s">
        <v>567</v>
      </c>
    </row>
    <row r="40" spans="1:4" ht="15.75">
      <c r="A40" s="102"/>
      <c r="B40" s="103"/>
      <c r="C40" s="498"/>
      <c r="D40" s="498"/>
    </row>
    <row r="41" spans="1:4" ht="15.75">
      <c r="A41" s="102"/>
      <c r="B41" s="103"/>
      <c r="C41" s="104"/>
      <c r="D41" s="104"/>
    </row>
    <row r="42" spans="1:4" ht="15.75">
      <c r="A42" s="103"/>
      <c r="B42" s="103"/>
      <c r="C42" s="498"/>
      <c r="D42" s="498"/>
    </row>
    <row r="43" spans="1:2" ht="15.75">
      <c r="A43" s="119"/>
      <c r="B43" s="119"/>
    </row>
    <row r="44" spans="1:3" ht="15.75">
      <c r="A44" s="119"/>
      <c r="B44" s="119"/>
      <c r="C44" s="119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7874015748031497" right="0.7874015748031497" top="1.1479166666666667" bottom="0.984251968503937" header="0.5" footer="0.5"/>
  <pageSetup orientation="portrait" paperSize="9"/>
  <headerFooter alignWithMargins="0">
    <oddHeader>&amp;L&amp;"Times New Roman,Félkövér dőlt"......................Önkormányzat&amp;R&amp;"Times New Roman,Félkövér dőlt"7.3. tájékoztató tábla a ……/2015. (……)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zoomScalePageLayoutView="0" workbookViewId="0" topLeftCell="A1">
      <selection activeCell="I16" sqref="I16"/>
    </sheetView>
  </sheetViews>
  <sheetFormatPr defaultColWidth="12.00390625" defaultRowHeight="12.75"/>
  <cols>
    <col min="1" max="1" width="56.125" style="98" customWidth="1"/>
    <col min="2" max="2" width="6.875" style="98" customWidth="1"/>
    <col min="3" max="3" width="17.125" style="98" customWidth="1"/>
    <col min="4" max="4" width="19.125" style="98" customWidth="1"/>
    <col min="5" max="16384" width="12.00390625" style="98" customWidth="1"/>
  </cols>
  <sheetData>
    <row r="1" spans="1:4" ht="48.75" customHeight="1">
      <c r="A1" s="50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504"/>
      <c r="C1" s="504"/>
      <c r="D1" s="504"/>
    </row>
    <row r="2" ht="16.5" thickBot="1"/>
    <row r="3" spans="1:4" ht="64.5" thickBot="1">
      <c r="A3" s="410" t="s">
        <v>39</v>
      </c>
      <c r="B3" s="197" t="s">
        <v>172</v>
      </c>
      <c r="C3" s="411" t="s">
        <v>568</v>
      </c>
      <c r="D3" s="412" t="s">
        <v>219</v>
      </c>
    </row>
    <row r="4" spans="1:4" ht="16.5" thickBot="1">
      <c r="A4" s="139" t="s">
        <v>343</v>
      </c>
      <c r="B4" s="140" t="s">
        <v>344</v>
      </c>
      <c r="C4" s="140" t="s">
        <v>345</v>
      </c>
      <c r="D4" s="141" t="s">
        <v>346</v>
      </c>
    </row>
    <row r="5" spans="1:4" ht="15.75" customHeight="1">
      <c r="A5" s="128" t="s">
        <v>569</v>
      </c>
      <c r="B5" s="125" t="s">
        <v>1</v>
      </c>
      <c r="C5" s="126"/>
      <c r="D5" s="127"/>
    </row>
    <row r="6" spans="1:4" ht="15.75" customHeight="1">
      <c r="A6" s="128" t="s">
        <v>570</v>
      </c>
      <c r="B6" s="129" t="s">
        <v>2</v>
      </c>
      <c r="C6" s="130"/>
      <c r="D6" s="131"/>
    </row>
    <row r="7" spans="1:4" ht="15.75" customHeight="1" thickBot="1">
      <c r="A7" s="413" t="s">
        <v>571</v>
      </c>
      <c r="B7" s="134" t="s">
        <v>3</v>
      </c>
      <c r="C7" s="135"/>
      <c r="D7" s="136"/>
    </row>
    <row r="8" spans="1:4" ht="15.75" customHeight="1" thickBot="1">
      <c r="A8" s="405" t="s">
        <v>572</v>
      </c>
      <c r="B8" s="406" t="s">
        <v>4</v>
      </c>
      <c r="C8" s="407"/>
      <c r="D8" s="408">
        <f>+D5+D6+D7</f>
        <v>0</v>
      </c>
    </row>
    <row r="9" spans="1:4" ht="15.75" customHeight="1">
      <c r="A9" s="124" t="s">
        <v>573</v>
      </c>
      <c r="B9" s="125" t="s">
        <v>5</v>
      </c>
      <c r="C9" s="126"/>
      <c r="D9" s="127"/>
    </row>
    <row r="10" spans="1:4" ht="15.75" customHeight="1">
      <c r="A10" s="128" t="s">
        <v>574</v>
      </c>
      <c r="B10" s="129" t="s">
        <v>6</v>
      </c>
      <c r="C10" s="130"/>
      <c r="D10" s="131"/>
    </row>
    <row r="11" spans="1:4" ht="15.75" customHeight="1">
      <c r="A11" s="128" t="s">
        <v>575</v>
      </c>
      <c r="B11" s="129" t="s">
        <v>7</v>
      </c>
      <c r="C11" s="130"/>
      <c r="D11" s="131"/>
    </row>
    <row r="12" spans="1:4" ht="15.75" customHeight="1">
      <c r="A12" s="128" t="s">
        <v>576</v>
      </c>
      <c r="B12" s="129" t="s">
        <v>8</v>
      </c>
      <c r="C12" s="130"/>
      <c r="D12" s="131"/>
    </row>
    <row r="13" spans="1:4" ht="15.75" customHeight="1" thickBot="1">
      <c r="A13" s="413" t="s">
        <v>577</v>
      </c>
      <c r="B13" s="134" t="s">
        <v>9</v>
      </c>
      <c r="C13" s="135"/>
      <c r="D13" s="136"/>
    </row>
    <row r="14" spans="1:4" ht="15.75" customHeight="1" thickBot="1">
      <c r="A14" s="405" t="s">
        <v>578</v>
      </c>
      <c r="B14" s="406" t="s">
        <v>10</v>
      </c>
      <c r="C14" s="414"/>
      <c r="D14" s="408">
        <f>+D9+D10+D11+D12+D13</f>
        <v>0</v>
      </c>
    </row>
    <row r="15" spans="1:4" ht="15.75" customHeight="1">
      <c r="A15" s="124"/>
      <c r="B15" s="125" t="s">
        <v>11</v>
      </c>
      <c r="C15" s="126"/>
      <c r="D15" s="127"/>
    </row>
    <row r="16" spans="1:4" ht="15.75" customHeight="1">
      <c r="A16" s="128"/>
      <c r="B16" s="129" t="s">
        <v>12</v>
      </c>
      <c r="C16" s="130"/>
      <c r="D16" s="131"/>
    </row>
    <row r="17" spans="1:4" ht="15.75" customHeight="1">
      <c r="A17" s="128"/>
      <c r="B17" s="129" t="s">
        <v>13</v>
      </c>
      <c r="C17" s="130"/>
      <c r="D17" s="131"/>
    </row>
    <row r="18" spans="1:4" ht="15.75" customHeight="1">
      <c r="A18" s="128"/>
      <c r="B18" s="129" t="s">
        <v>14</v>
      </c>
      <c r="C18" s="130"/>
      <c r="D18" s="131"/>
    </row>
    <row r="19" spans="1:4" ht="15.75" customHeight="1">
      <c r="A19" s="128"/>
      <c r="B19" s="129" t="s">
        <v>15</v>
      </c>
      <c r="C19" s="130"/>
      <c r="D19" s="131"/>
    </row>
    <row r="20" spans="1:4" ht="15.75" customHeight="1">
      <c r="A20" s="128"/>
      <c r="B20" s="129" t="s">
        <v>16</v>
      </c>
      <c r="C20" s="130"/>
      <c r="D20" s="131"/>
    </row>
    <row r="21" spans="1:4" ht="15.75" customHeight="1">
      <c r="A21" s="128"/>
      <c r="B21" s="129" t="s">
        <v>17</v>
      </c>
      <c r="C21" s="130"/>
      <c r="D21" s="131"/>
    </row>
    <row r="22" spans="1:4" ht="15.75" customHeight="1">
      <c r="A22" s="128"/>
      <c r="B22" s="129" t="s">
        <v>18</v>
      </c>
      <c r="C22" s="130"/>
      <c r="D22" s="131"/>
    </row>
    <row r="23" spans="1:4" ht="15.75" customHeight="1">
      <c r="A23" s="128"/>
      <c r="B23" s="129" t="s">
        <v>19</v>
      </c>
      <c r="C23" s="130"/>
      <c r="D23" s="131"/>
    </row>
    <row r="24" spans="1:4" ht="15.75" customHeight="1">
      <c r="A24" s="128"/>
      <c r="B24" s="129" t="s">
        <v>20</v>
      </c>
      <c r="C24" s="130"/>
      <c r="D24" s="131"/>
    </row>
    <row r="25" spans="1:4" ht="15.75" customHeight="1">
      <c r="A25" s="128"/>
      <c r="B25" s="129" t="s">
        <v>21</v>
      </c>
      <c r="C25" s="130"/>
      <c r="D25" s="131"/>
    </row>
    <row r="26" spans="1:4" ht="15.75" customHeight="1">
      <c r="A26" s="128"/>
      <c r="B26" s="129" t="s">
        <v>22</v>
      </c>
      <c r="C26" s="130"/>
      <c r="D26" s="131"/>
    </row>
    <row r="27" spans="1:4" ht="15.75" customHeight="1">
      <c r="A27" s="128"/>
      <c r="B27" s="129" t="s">
        <v>23</v>
      </c>
      <c r="C27" s="130"/>
      <c r="D27" s="131"/>
    </row>
    <row r="28" spans="1:4" ht="15.75" customHeight="1">
      <c r="A28" s="128"/>
      <c r="B28" s="129" t="s">
        <v>24</v>
      </c>
      <c r="C28" s="130"/>
      <c r="D28" s="131"/>
    </row>
    <row r="29" spans="1:4" ht="15.75" customHeight="1">
      <c r="A29" s="128"/>
      <c r="B29" s="129" t="s">
        <v>25</v>
      </c>
      <c r="C29" s="130"/>
      <c r="D29" s="131"/>
    </row>
    <row r="30" spans="1:4" ht="15.75" customHeight="1">
      <c r="A30" s="128"/>
      <c r="B30" s="129" t="s">
        <v>26</v>
      </c>
      <c r="C30" s="130"/>
      <c r="D30" s="131"/>
    </row>
    <row r="31" spans="1:4" ht="15.75" customHeight="1">
      <c r="A31" s="128"/>
      <c r="B31" s="129" t="s">
        <v>27</v>
      </c>
      <c r="C31" s="130"/>
      <c r="D31" s="131"/>
    </row>
    <row r="32" spans="1:4" ht="15.75" customHeight="1">
      <c r="A32" s="128"/>
      <c r="B32" s="129" t="s">
        <v>28</v>
      </c>
      <c r="C32" s="130"/>
      <c r="D32" s="131"/>
    </row>
    <row r="33" spans="1:4" ht="15.75" customHeight="1">
      <c r="A33" s="128"/>
      <c r="B33" s="129" t="s">
        <v>29</v>
      </c>
      <c r="C33" s="130"/>
      <c r="D33" s="131"/>
    </row>
    <row r="34" spans="1:4" ht="15.75" customHeight="1">
      <c r="A34" s="128"/>
      <c r="B34" s="129" t="s">
        <v>72</v>
      </c>
      <c r="C34" s="130"/>
      <c r="D34" s="131"/>
    </row>
    <row r="35" spans="1:4" ht="15.75" customHeight="1">
      <c r="A35" s="128"/>
      <c r="B35" s="129" t="s">
        <v>136</v>
      </c>
      <c r="C35" s="130"/>
      <c r="D35" s="131"/>
    </row>
    <row r="36" spans="1:4" ht="15.75" customHeight="1">
      <c r="A36" s="128"/>
      <c r="B36" s="129" t="s">
        <v>168</v>
      </c>
      <c r="C36" s="130"/>
      <c r="D36" s="131"/>
    </row>
    <row r="37" spans="1:4" ht="15.75" customHeight="1" thickBot="1">
      <c r="A37" s="142"/>
      <c r="B37" s="143" t="s">
        <v>169</v>
      </c>
      <c r="C37" s="144"/>
      <c r="D37" s="145"/>
    </row>
    <row r="38" spans="1:6" ht="15.75" customHeight="1" thickBot="1">
      <c r="A38" s="505" t="s">
        <v>579</v>
      </c>
      <c r="B38" s="506"/>
      <c r="C38" s="137"/>
      <c r="D38" s="408">
        <f>+D8+D14+SUM(D15:D37)</f>
        <v>0</v>
      </c>
      <c r="F38" s="146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28125" bottom="0.984251968503937" header="0.5" footer="0.5"/>
  <pageSetup orientation="portrait" paperSize="9"/>
  <headerFooter alignWithMargins="0">
    <oddHeader>&amp;L&amp;"Times New Roman,Félkövér dőlt"......................Önkormányzat&amp;R&amp;"Times New Roman,Félkövér dőlt"7.4. tájékoztató tábla a ……/2015. (……)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9.375" style="170" customWidth="1"/>
    <col min="2" max="2" width="58.375" style="170" customWidth="1"/>
    <col min="3" max="5" width="25.00390625" style="170" customWidth="1"/>
    <col min="6" max="6" width="5.50390625" style="170" customWidth="1"/>
    <col min="7" max="16384" width="9.375" style="170" customWidth="1"/>
  </cols>
  <sheetData>
    <row r="1" spans="1:6" ht="12.75">
      <c r="A1" s="171"/>
      <c r="F1" s="510" t="str">
        <f>+CONCATENATE("8. tájékoztató tábla a ......../",LEFT(ÖSSZEFÜGGÉSEK!A4,4)+1,". (........) önkormányzati rendelethez")</f>
        <v>8. tájékoztató tábla a ......../2015. (........) önkormányzati rendelethez</v>
      </c>
    </row>
    <row r="2" spans="1:6" ht="33" customHeight="1">
      <c r="A2" s="507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2014. évben</v>
      </c>
      <c r="B2" s="507"/>
      <c r="C2" s="507"/>
      <c r="D2" s="507"/>
      <c r="E2" s="507"/>
      <c r="F2" s="510"/>
    </row>
    <row r="3" spans="1:6" ht="16.5" thickBot="1">
      <c r="A3" s="172"/>
      <c r="F3" s="510"/>
    </row>
    <row r="4" spans="1:6" ht="79.5" thickBot="1">
      <c r="A4" s="173" t="s">
        <v>172</v>
      </c>
      <c r="B4" s="174" t="s">
        <v>220</v>
      </c>
      <c r="C4" s="174" t="s">
        <v>221</v>
      </c>
      <c r="D4" s="174" t="s">
        <v>222</v>
      </c>
      <c r="E4" s="175" t="s">
        <v>223</v>
      </c>
      <c r="F4" s="510"/>
    </row>
    <row r="5" spans="1:6" ht="15.75">
      <c r="A5" s="176" t="s">
        <v>1</v>
      </c>
      <c r="B5" s="180"/>
      <c r="C5" s="183"/>
      <c r="D5" s="186"/>
      <c r="E5" s="190"/>
      <c r="F5" s="510"/>
    </row>
    <row r="6" spans="1:6" ht="15.75">
      <c r="A6" s="177" t="s">
        <v>2</v>
      </c>
      <c r="B6" s="181"/>
      <c r="C6" s="184"/>
      <c r="D6" s="187"/>
      <c r="E6" s="191"/>
      <c r="F6" s="510"/>
    </row>
    <row r="7" spans="1:6" ht="15.75">
      <c r="A7" s="177" t="s">
        <v>3</v>
      </c>
      <c r="B7" s="181"/>
      <c r="C7" s="184"/>
      <c r="D7" s="187"/>
      <c r="E7" s="191"/>
      <c r="F7" s="510"/>
    </row>
    <row r="8" spans="1:6" ht="15.75">
      <c r="A8" s="177" t="s">
        <v>4</v>
      </c>
      <c r="B8" s="181"/>
      <c r="C8" s="184"/>
      <c r="D8" s="187"/>
      <c r="E8" s="191"/>
      <c r="F8" s="510"/>
    </row>
    <row r="9" spans="1:6" ht="15.75">
      <c r="A9" s="177" t="s">
        <v>5</v>
      </c>
      <c r="B9" s="181"/>
      <c r="C9" s="184"/>
      <c r="D9" s="187"/>
      <c r="E9" s="191"/>
      <c r="F9" s="510"/>
    </row>
    <row r="10" spans="1:6" ht="15.75">
      <c r="A10" s="177" t="s">
        <v>6</v>
      </c>
      <c r="B10" s="181"/>
      <c r="C10" s="184"/>
      <c r="D10" s="187"/>
      <c r="E10" s="191"/>
      <c r="F10" s="510"/>
    </row>
    <row r="11" spans="1:6" ht="15.75">
      <c r="A11" s="177" t="s">
        <v>7</v>
      </c>
      <c r="B11" s="181"/>
      <c r="C11" s="184"/>
      <c r="D11" s="187"/>
      <c r="E11" s="191"/>
      <c r="F11" s="510"/>
    </row>
    <row r="12" spans="1:6" ht="15.75">
      <c r="A12" s="177" t="s">
        <v>8</v>
      </c>
      <c r="B12" s="181"/>
      <c r="C12" s="184"/>
      <c r="D12" s="187"/>
      <c r="E12" s="191"/>
      <c r="F12" s="510"/>
    </row>
    <row r="13" spans="1:6" ht="15.75">
      <c r="A13" s="177" t="s">
        <v>9</v>
      </c>
      <c r="B13" s="181"/>
      <c r="C13" s="184"/>
      <c r="D13" s="187"/>
      <c r="E13" s="191"/>
      <c r="F13" s="510"/>
    </row>
    <row r="14" spans="1:6" ht="15.75">
      <c r="A14" s="177" t="s">
        <v>10</v>
      </c>
      <c r="B14" s="181"/>
      <c r="C14" s="184"/>
      <c r="D14" s="187"/>
      <c r="E14" s="191"/>
      <c r="F14" s="510"/>
    </row>
    <row r="15" spans="1:6" ht="15.75">
      <c r="A15" s="177" t="s">
        <v>11</v>
      </c>
      <c r="B15" s="181"/>
      <c r="C15" s="184"/>
      <c r="D15" s="187"/>
      <c r="E15" s="191"/>
      <c r="F15" s="510"/>
    </row>
    <row r="16" spans="1:6" ht="15.75">
      <c r="A16" s="177" t="s">
        <v>12</v>
      </c>
      <c r="B16" s="181"/>
      <c r="C16" s="184"/>
      <c r="D16" s="187"/>
      <c r="E16" s="191"/>
      <c r="F16" s="510"/>
    </row>
    <row r="17" spans="1:6" ht="15.75">
      <c r="A17" s="177" t="s">
        <v>13</v>
      </c>
      <c r="B17" s="181"/>
      <c r="C17" s="184"/>
      <c r="D17" s="187"/>
      <c r="E17" s="191"/>
      <c r="F17" s="510"/>
    </row>
    <row r="18" spans="1:6" ht="15.75">
      <c r="A18" s="177" t="s">
        <v>14</v>
      </c>
      <c r="B18" s="181"/>
      <c r="C18" s="184"/>
      <c r="D18" s="187"/>
      <c r="E18" s="191"/>
      <c r="F18" s="510"/>
    </row>
    <row r="19" spans="1:6" ht="15.75">
      <c r="A19" s="177" t="s">
        <v>15</v>
      </c>
      <c r="B19" s="181"/>
      <c r="C19" s="184"/>
      <c r="D19" s="187"/>
      <c r="E19" s="191"/>
      <c r="F19" s="510"/>
    </row>
    <row r="20" spans="1:6" ht="15.75">
      <c r="A20" s="177" t="s">
        <v>16</v>
      </c>
      <c r="B20" s="181"/>
      <c r="C20" s="184"/>
      <c r="D20" s="187"/>
      <c r="E20" s="191"/>
      <c r="F20" s="510"/>
    </row>
    <row r="21" spans="1:6" ht="16.5" thickBot="1">
      <c r="A21" s="178" t="s">
        <v>17</v>
      </c>
      <c r="B21" s="182"/>
      <c r="C21" s="185"/>
      <c r="D21" s="188"/>
      <c r="E21" s="192"/>
      <c r="F21" s="510"/>
    </row>
    <row r="22" spans="1:6" ht="16.5" thickBot="1">
      <c r="A22" s="508" t="s">
        <v>224</v>
      </c>
      <c r="B22" s="509"/>
      <c r="C22" s="179"/>
      <c r="D22" s="189">
        <f>IF(SUM(D5:D21)=0,"",SUM(D5:D21))</f>
      </c>
      <c r="E22" s="193">
        <f>IF(SUM(E5:E21)=0,"",SUM(E5:E21))</f>
      </c>
      <c r="F22" s="510"/>
    </row>
    <row r="23" ht="15.75">
      <c r="A23" s="172"/>
    </row>
  </sheetData>
  <sheetProtection sheet="1" objects="1" scenarios="1"/>
  <mergeCells count="3">
    <mergeCell ref="A2:E2"/>
    <mergeCell ref="A22:B22"/>
    <mergeCell ref="F1:F22"/>
  </mergeCells>
  <printOptions/>
  <pageMargins left="0.7" right="0.7" top="0.75" bottom="0.75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7.625" style="5" customWidth="1"/>
    <col min="2" max="2" width="60.875" style="5" customWidth="1"/>
    <col min="3" max="3" width="25.625" style="5" customWidth="1"/>
    <col min="4" max="16384" width="9.375" style="5" customWidth="1"/>
  </cols>
  <sheetData>
    <row r="1" ht="15">
      <c r="C1" s="147" t="str">
        <f>+CONCATENATE("9. sz. tájékoztató tábla a ……./",LEFT(ÖSSZEFÜGGÉSEK!A4,4)+1,".(………)  önkormányzati rendelethez")</f>
        <v>9. sz. tájékoztató tábla a ……./2015.(………)  önkormányzati rendelethez</v>
      </c>
    </row>
    <row r="2" spans="1:3" ht="14.25">
      <c r="A2" s="148"/>
      <c r="B2" s="148"/>
      <c r="C2" s="148"/>
    </row>
    <row r="3" spans="1:3" ht="33.75" customHeight="1">
      <c r="A3" s="511" t="s">
        <v>225</v>
      </c>
      <c r="B3" s="511"/>
      <c r="C3" s="511"/>
    </row>
    <row r="4" ht="13.5" thickBot="1">
      <c r="C4" s="149"/>
    </row>
    <row r="5" spans="1:3" s="153" customFormat="1" ht="43.5" customHeight="1" thickBot="1">
      <c r="A5" s="150" t="s">
        <v>0</v>
      </c>
      <c r="B5" s="151" t="s">
        <v>39</v>
      </c>
      <c r="C5" s="152" t="s">
        <v>226</v>
      </c>
    </row>
    <row r="6" spans="1:3" ht="28.5" customHeight="1">
      <c r="A6" s="154" t="s">
        <v>1</v>
      </c>
      <c r="B6" s="155" t="str">
        <f>+CONCATENATE("Pénzkészlet ",E9,". január 1-jén",CHAR(10),"ebből:")</f>
        <v>Pénzkészlet . január 1-jén
ebből:</v>
      </c>
      <c r="C6" s="156">
        <f>C7+C8</f>
        <v>0</v>
      </c>
    </row>
    <row r="7" spans="1:3" ht="18" customHeight="1">
      <c r="A7" s="157" t="s">
        <v>2</v>
      </c>
      <c r="B7" s="158" t="s">
        <v>227</v>
      </c>
      <c r="C7" s="159"/>
    </row>
    <row r="8" spans="1:3" ht="18" customHeight="1">
      <c r="A8" s="157" t="s">
        <v>3</v>
      </c>
      <c r="B8" s="158" t="s">
        <v>228</v>
      </c>
      <c r="C8" s="159"/>
    </row>
    <row r="9" spans="1:3" ht="18" customHeight="1">
      <c r="A9" s="157" t="s">
        <v>4</v>
      </c>
      <c r="B9" s="160" t="s">
        <v>229</v>
      </c>
      <c r="C9" s="159"/>
    </row>
    <row r="10" spans="1:3" ht="18" customHeight="1" thickBot="1">
      <c r="A10" s="161" t="s">
        <v>5</v>
      </c>
      <c r="B10" s="162" t="s">
        <v>230</v>
      </c>
      <c r="C10" s="163"/>
    </row>
    <row r="11" spans="1:3" ht="25.5" customHeight="1">
      <c r="A11" s="164" t="s">
        <v>6</v>
      </c>
      <c r="B11" s="165" t="str">
        <f>+CONCATENATE("Záró pénzkészlet ",". december 31-én",CHAR(10),"ebből:")</f>
        <v>Záró pénzkészlet . december 31-én
ebből:</v>
      </c>
      <c r="C11" s="166">
        <f>C6+C9-C10</f>
        <v>0</v>
      </c>
    </row>
    <row r="12" spans="1:3" ht="18" customHeight="1">
      <c r="A12" s="157" t="s">
        <v>7</v>
      </c>
      <c r="B12" s="158" t="s">
        <v>227</v>
      </c>
      <c r="C12" s="159"/>
    </row>
    <row r="13" spans="1:3" ht="18" customHeight="1" thickBot="1">
      <c r="A13" s="167" t="s">
        <v>8</v>
      </c>
      <c r="B13" s="168" t="s">
        <v>228</v>
      </c>
      <c r="C13" s="169"/>
    </row>
  </sheetData>
  <sheetProtection sheet="1" objects="1" scenarios="1"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6.875" style="6" customWidth="1"/>
    <col min="2" max="2" width="55.125" style="13" customWidth="1"/>
    <col min="3" max="5" width="16.375" style="6" customWidth="1"/>
    <col min="6" max="6" width="55.125" style="6" customWidth="1"/>
    <col min="7" max="9" width="16.375" style="6" customWidth="1"/>
    <col min="10" max="10" width="4.875" style="6" customWidth="1"/>
    <col min="11" max="11" width="9.375" style="415" hidden="1" customWidth="1"/>
    <col min="12" max="16384" width="9.375" style="6" customWidth="1"/>
  </cols>
  <sheetData>
    <row r="1" spans="2:10" ht="39.75" customHeight="1">
      <c r="B1" s="252" t="s">
        <v>673</v>
      </c>
      <c r="C1" s="253"/>
      <c r="D1" s="253"/>
      <c r="E1" s="253"/>
      <c r="F1" s="253"/>
      <c r="G1" s="253"/>
      <c r="H1" s="253"/>
      <c r="I1" s="253"/>
      <c r="J1" s="425" t="e">
        <f>+CONCATENATE("2.1. melléklet a ……/",LEFT(#REF!,4)+1,". (……) önkormányzati rendelethez")</f>
        <v>#REF!</v>
      </c>
    </row>
    <row r="2" spans="7:10" ht="14.25" thickBot="1">
      <c r="G2" s="24"/>
      <c r="H2" s="24"/>
      <c r="I2" s="24" t="s">
        <v>38</v>
      </c>
      <c r="J2" s="425"/>
    </row>
    <row r="3" spans="1:10" ht="18" customHeight="1" thickBot="1">
      <c r="A3" s="426" t="s">
        <v>41</v>
      </c>
      <c r="B3" s="277" t="s">
        <v>34</v>
      </c>
      <c r="C3" s="278"/>
      <c r="D3" s="278"/>
      <c r="E3" s="278"/>
      <c r="F3" s="277" t="s">
        <v>35</v>
      </c>
      <c r="G3" s="279"/>
      <c r="H3" s="279"/>
      <c r="I3" s="279"/>
      <c r="J3" s="425"/>
    </row>
    <row r="4" spans="1:11" s="254" customFormat="1" ht="35.25" customHeight="1" thickBot="1">
      <c r="A4" s="427"/>
      <c r="B4" s="14" t="s">
        <v>39</v>
      </c>
      <c r="C4" s="15" t="s">
        <v>667</v>
      </c>
      <c r="D4" s="15" t="s">
        <v>668</v>
      </c>
      <c r="E4" s="15" t="s">
        <v>669</v>
      </c>
      <c r="F4" s="14" t="s">
        <v>39</v>
      </c>
      <c r="G4" s="15" t="str">
        <f>+C4</f>
        <v>2015. évi eredeti előirányzat</v>
      </c>
      <c r="H4" s="240" t="str">
        <f>+D4</f>
        <v>2015. évi módosított előirányzat</v>
      </c>
      <c r="I4" s="270" t="str">
        <f>+E4</f>
        <v>2015. évi teljesítés</v>
      </c>
      <c r="J4" s="425"/>
      <c r="K4" s="416"/>
    </row>
    <row r="5" spans="1:11" s="255" customFormat="1" ht="12" customHeight="1" thickBot="1">
      <c r="A5" s="280" t="s">
        <v>343</v>
      </c>
      <c r="B5" s="281" t="s">
        <v>344</v>
      </c>
      <c r="C5" s="282" t="s">
        <v>345</v>
      </c>
      <c r="D5" s="282" t="s">
        <v>346</v>
      </c>
      <c r="E5" s="282" t="s">
        <v>347</v>
      </c>
      <c r="F5" s="281" t="s">
        <v>410</v>
      </c>
      <c r="G5" s="282" t="s">
        <v>411</v>
      </c>
      <c r="H5" s="282" t="s">
        <v>412</v>
      </c>
      <c r="I5" s="283" t="s">
        <v>413</v>
      </c>
      <c r="J5" s="425"/>
      <c r="K5" s="417"/>
    </row>
    <row r="6" spans="1:11" ht="15" customHeight="1">
      <c r="A6" s="256" t="s">
        <v>1</v>
      </c>
      <c r="B6" s="257" t="s">
        <v>393</v>
      </c>
      <c r="C6" s="243"/>
      <c r="D6" s="243"/>
      <c r="E6" s="243"/>
      <c r="F6" s="257" t="s">
        <v>40</v>
      </c>
      <c r="G6" s="243">
        <v>30972</v>
      </c>
      <c r="H6" s="243">
        <v>30972</v>
      </c>
      <c r="I6" s="249">
        <v>26402</v>
      </c>
      <c r="J6" s="425"/>
      <c r="K6" s="415" t="s">
        <v>581</v>
      </c>
    </row>
    <row r="7" spans="1:11" ht="15" customHeight="1">
      <c r="A7" s="258" t="s">
        <v>2</v>
      </c>
      <c r="B7" s="259" t="s">
        <v>394</v>
      </c>
      <c r="C7" s="244"/>
      <c r="D7" s="244"/>
      <c r="E7" s="244"/>
      <c r="F7" s="259" t="s">
        <v>96</v>
      </c>
      <c r="G7" s="244">
        <v>8362</v>
      </c>
      <c r="H7" s="244">
        <v>8362</v>
      </c>
      <c r="I7" s="250">
        <v>7242</v>
      </c>
      <c r="J7" s="425"/>
      <c r="K7" s="415" t="s">
        <v>582</v>
      </c>
    </row>
    <row r="8" spans="1:11" ht="15" customHeight="1">
      <c r="A8" s="258" t="s">
        <v>3</v>
      </c>
      <c r="B8" s="259" t="s">
        <v>395</v>
      </c>
      <c r="C8" s="244"/>
      <c r="D8" s="244"/>
      <c r="E8" s="244"/>
      <c r="F8" s="259" t="s">
        <v>117</v>
      </c>
      <c r="G8" s="244">
        <v>24050</v>
      </c>
      <c r="H8" s="244">
        <v>21281</v>
      </c>
      <c r="I8" s="250">
        <v>18681</v>
      </c>
      <c r="J8" s="425"/>
      <c r="K8" s="415" t="s">
        <v>583</v>
      </c>
    </row>
    <row r="9" spans="1:11" ht="15" customHeight="1">
      <c r="A9" s="258" t="s">
        <v>4</v>
      </c>
      <c r="B9" s="259" t="s">
        <v>87</v>
      </c>
      <c r="C9" s="244"/>
      <c r="D9" s="244"/>
      <c r="E9" s="244"/>
      <c r="F9" s="259" t="s">
        <v>97</v>
      </c>
      <c r="G9" s="244"/>
      <c r="H9" s="244"/>
      <c r="I9" s="250"/>
      <c r="J9" s="425"/>
      <c r="K9" s="415" t="s">
        <v>584</v>
      </c>
    </row>
    <row r="10" spans="1:11" ht="15" customHeight="1">
      <c r="A10" s="258" t="s">
        <v>5</v>
      </c>
      <c r="B10" s="260" t="s">
        <v>396</v>
      </c>
      <c r="C10" s="244"/>
      <c r="D10" s="244"/>
      <c r="E10" s="244"/>
      <c r="F10" s="259" t="s">
        <v>98</v>
      </c>
      <c r="G10" s="244"/>
      <c r="H10" s="244"/>
      <c r="I10" s="250"/>
      <c r="J10" s="425"/>
      <c r="K10" s="415" t="s">
        <v>585</v>
      </c>
    </row>
    <row r="11" spans="1:11" ht="15" customHeight="1">
      <c r="A11" s="258" t="s">
        <v>6</v>
      </c>
      <c r="B11" s="259" t="s">
        <v>542</v>
      </c>
      <c r="C11" s="245">
        <v>0</v>
      </c>
      <c r="D11" s="245">
        <v>0</v>
      </c>
      <c r="E11" s="245">
        <v>0</v>
      </c>
      <c r="F11" s="259" t="s">
        <v>31</v>
      </c>
      <c r="G11" s="244"/>
      <c r="H11" s="244"/>
      <c r="I11" s="250"/>
      <c r="J11" s="425"/>
      <c r="K11" s="415" t="s">
        <v>586</v>
      </c>
    </row>
    <row r="12" spans="1:11" ht="15" customHeight="1">
      <c r="A12" s="258" t="s">
        <v>7</v>
      </c>
      <c r="B12" s="259" t="s">
        <v>277</v>
      </c>
      <c r="C12" s="244">
        <v>28395</v>
      </c>
      <c r="D12" s="244">
        <v>28395</v>
      </c>
      <c r="E12" s="244">
        <v>26329</v>
      </c>
      <c r="F12" s="4"/>
      <c r="G12" s="244"/>
      <c r="H12" s="244"/>
      <c r="I12" s="250"/>
      <c r="J12" s="425"/>
      <c r="K12" s="415" t="s">
        <v>587</v>
      </c>
    </row>
    <row r="13" spans="1:10" ht="15" customHeight="1">
      <c r="A13" s="258" t="s">
        <v>8</v>
      </c>
      <c r="B13" s="4"/>
      <c r="C13" s="244"/>
      <c r="D13" s="244"/>
      <c r="E13" s="244"/>
      <c r="F13" s="4"/>
      <c r="G13" s="244"/>
      <c r="H13" s="244"/>
      <c r="I13" s="250"/>
      <c r="J13" s="425"/>
    </row>
    <row r="14" spans="1:10" ht="15" customHeight="1">
      <c r="A14" s="258" t="s">
        <v>9</v>
      </c>
      <c r="B14" s="269"/>
      <c r="C14" s="245"/>
      <c r="D14" s="245"/>
      <c r="E14" s="245"/>
      <c r="F14" s="4"/>
      <c r="G14" s="244"/>
      <c r="H14" s="244"/>
      <c r="I14" s="250"/>
      <c r="J14" s="425"/>
    </row>
    <row r="15" spans="1:10" ht="15" customHeight="1">
      <c r="A15" s="258" t="s">
        <v>10</v>
      </c>
      <c r="B15" s="4"/>
      <c r="C15" s="244"/>
      <c r="D15" s="244"/>
      <c r="E15" s="244"/>
      <c r="F15" s="4"/>
      <c r="G15" s="244"/>
      <c r="H15" s="244"/>
      <c r="I15" s="250"/>
      <c r="J15" s="425"/>
    </row>
    <row r="16" spans="1:10" ht="15" customHeight="1">
      <c r="A16" s="258" t="s">
        <v>11</v>
      </c>
      <c r="B16" s="4"/>
      <c r="C16" s="244"/>
      <c r="D16" s="244"/>
      <c r="E16" s="244"/>
      <c r="F16" s="4"/>
      <c r="G16" s="244"/>
      <c r="H16" s="244"/>
      <c r="I16" s="250"/>
      <c r="J16" s="425"/>
    </row>
    <row r="17" spans="1:10" ht="15" customHeight="1" thickBot="1">
      <c r="A17" s="258" t="s">
        <v>12</v>
      </c>
      <c r="B17" s="7"/>
      <c r="C17" s="246"/>
      <c r="D17" s="246"/>
      <c r="E17" s="246"/>
      <c r="F17" s="4"/>
      <c r="G17" s="246"/>
      <c r="H17" s="246"/>
      <c r="I17" s="251"/>
      <c r="J17" s="425"/>
    </row>
    <row r="18" spans="1:11" ht="17.25" customHeight="1" thickBot="1">
      <c r="A18" s="261" t="s">
        <v>13</v>
      </c>
      <c r="B18" s="242" t="s">
        <v>397</v>
      </c>
      <c r="C18" s="247">
        <f>+C6+C7+C9+C10+C12+C13+C14+C15+C16+C17</f>
        <v>28395</v>
      </c>
      <c r="D18" s="247">
        <f>+D6+D7+D9+D10+D12+D13+D14+D15+D16+D17</f>
        <v>28395</v>
      </c>
      <c r="E18" s="247">
        <f>+E6+E7+E9+E10+E12+E13+E14+E15+E16+E17</f>
        <v>26329</v>
      </c>
      <c r="F18" s="242" t="s">
        <v>399</v>
      </c>
      <c r="G18" s="247">
        <f>SUM(G6:G17)</f>
        <v>63384</v>
      </c>
      <c r="H18" s="247">
        <f>SUM(H6:H17)</f>
        <v>60615</v>
      </c>
      <c r="I18" s="247">
        <f>SUM(I6:I17)</f>
        <v>52325</v>
      </c>
      <c r="J18" s="425"/>
      <c r="K18" s="415" t="s">
        <v>588</v>
      </c>
    </row>
    <row r="19" spans="1:11" ht="15" customHeight="1">
      <c r="A19" s="262" t="s">
        <v>14</v>
      </c>
      <c r="B19" s="263" t="s">
        <v>663</v>
      </c>
      <c r="C19" s="25"/>
      <c r="D19" s="25"/>
      <c r="E19" s="25"/>
      <c r="F19" s="264" t="s">
        <v>114</v>
      </c>
      <c r="G19" s="248"/>
      <c r="H19" s="248">
        <v>151</v>
      </c>
      <c r="I19" s="248">
        <v>151</v>
      </c>
      <c r="J19" s="425"/>
      <c r="K19" s="415" t="s">
        <v>589</v>
      </c>
    </row>
    <row r="20" spans="1:11" ht="15" customHeight="1">
      <c r="A20" s="265" t="s">
        <v>15</v>
      </c>
      <c r="B20" s="264"/>
      <c r="C20" s="241"/>
      <c r="D20" s="241"/>
      <c r="E20" s="241"/>
      <c r="F20" s="264"/>
      <c r="G20" s="241"/>
      <c r="H20" s="241"/>
      <c r="I20" s="241"/>
      <c r="J20" s="425"/>
      <c r="K20" s="415" t="s">
        <v>590</v>
      </c>
    </row>
    <row r="21" spans="1:11" ht="15" customHeight="1">
      <c r="A21" s="265" t="s">
        <v>16</v>
      </c>
      <c r="B21" s="264"/>
      <c r="C21" s="241"/>
      <c r="D21" s="241"/>
      <c r="E21" s="241"/>
      <c r="F21" s="264"/>
      <c r="G21" s="241"/>
      <c r="H21" s="241"/>
      <c r="I21" s="241"/>
      <c r="J21" s="425"/>
      <c r="K21" s="415" t="s">
        <v>591</v>
      </c>
    </row>
    <row r="22" spans="1:11" ht="15" customHeight="1">
      <c r="A22" s="265" t="s">
        <v>17</v>
      </c>
      <c r="B22" s="264" t="s">
        <v>664</v>
      </c>
      <c r="C22" s="241"/>
      <c r="D22" s="241"/>
      <c r="E22" s="241"/>
      <c r="F22" s="264"/>
      <c r="G22" s="241"/>
      <c r="H22" s="241"/>
      <c r="I22" s="241"/>
      <c r="J22" s="425"/>
      <c r="K22" s="415" t="s">
        <v>592</v>
      </c>
    </row>
    <row r="23" spans="1:11" ht="15" customHeight="1" thickBot="1">
      <c r="A23" s="265" t="s">
        <v>18</v>
      </c>
      <c r="B23" s="264"/>
      <c r="C23" s="241"/>
      <c r="D23" s="241"/>
      <c r="E23" s="241"/>
      <c r="F23" s="263"/>
      <c r="G23" s="241"/>
      <c r="H23" s="241"/>
      <c r="I23" s="241"/>
      <c r="J23" s="425"/>
      <c r="K23" s="415" t="s">
        <v>593</v>
      </c>
    </row>
    <row r="24" spans="1:11" ht="15" customHeight="1" thickBot="1">
      <c r="A24" s="265" t="s">
        <v>19</v>
      </c>
      <c r="B24" s="264"/>
      <c r="C24" s="266"/>
      <c r="D24" s="266"/>
      <c r="E24" s="266"/>
      <c r="F24" s="242" t="s">
        <v>661</v>
      </c>
      <c r="G24" s="247"/>
      <c r="H24" s="424">
        <v>151</v>
      </c>
      <c r="I24" s="424">
        <v>151</v>
      </c>
      <c r="J24" s="425"/>
      <c r="K24" s="415" t="s">
        <v>594</v>
      </c>
    </row>
    <row r="25" spans="1:11" ht="15" customHeight="1">
      <c r="A25" s="262" t="s">
        <v>20</v>
      </c>
      <c r="B25" s="263" t="s">
        <v>665</v>
      </c>
      <c r="C25" s="248">
        <v>34989</v>
      </c>
      <c r="D25" s="248">
        <v>32371</v>
      </c>
      <c r="E25" s="248">
        <v>26176</v>
      </c>
      <c r="F25" s="257" t="s">
        <v>662</v>
      </c>
      <c r="G25" s="248"/>
      <c r="H25" s="248"/>
      <c r="I25" s="248"/>
      <c r="J25" s="425"/>
      <c r="K25" s="415" t="s">
        <v>595</v>
      </c>
    </row>
    <row r="26" spans="1:11" ht="15" customHeight="1" thickBot="1">
      <c r="A26" s="265" t="s">
        <v>21</v>
      </c>
      <c r="B26" s="264"/>
      <c r="C26" s="241"/>
      <c r="D26" s="241"/>
      <c r="E26" s="241"/>
      <c r="F26" s="4"/>
      <c r="G26" s="241"/>
      <c r="H26" s="241"/>
      <c r="I26" s="241"/>
      <c r="J26" s="425"/>
      <c r="K26" s="415" t="s">
        <v>596</v>
      </c>
    </row>
    <row r="27" spans="1:11" ht="17.25" customHeight="1" thickBot="1">
      <c r="A27" s="261" t="s">
        <v>22</v>
      </c>
      <c r="B27" s="242" t="s">
        <v>666</v>
      </c>
      <c r="C27" s="247"/>
      <c r="D27" s="247">
        <f>SUM(D19+D25)</f>
        <v>32371</v>
      </c>
      <c r="E27" s="247">
        <f>SUM(E19+E25)</f>
        <v>26176</v>
      </c>
      <c r="F27" s="242" t="s">
        <v>662</v>
      </c>
      <c r="G27" s="247">
        <f>SUM(G25:G26)</f>
        <v>0</v>
      </c>
      <c r="H27" s="247">
        <f>SUM(H25:H26)</f>
        <v>0</v>
      </c>
      <c r="I27" s="247">
        <f>SUM(I25:I26)</f>
        <v>0</v>
      </c>
      <c r="J27" s="425"/>
      <c r="K27" s="415" t="s">
        <v>597</v>
      </c>
    </row>
    <row r="28" spans="1:11" ht="17.25" customHeight="1" thickBot="1">
      <c r="A28" s="261" t="s">
        <v>23</v>
      </c>
      <c r="B28" s="267" t="s">
        <v>398</v>
      </c>
      <c r="C28" s="31">
        <f>+C18+C27+C22</f>
        <v>28395</v>
      </c>
      <c r="D28" s="31">
        <f>+D18+D27+D22</f>
        <v>60766</v>
      </c>
      <c r="E28" s="268">
        <f>+E18+E27+E22</f>
        <v>52505</v>
      </c>
      <c r="F28" s="267" t="s">
        <v>400</v>
      </c>
      <c r="G28" s="31">
        <f>+G18+G27+G24</f>
        <v>63384</v>
      </c>
      <c r="H28" s="31">
        <f>+H18+H27+H24</f>
        <v>60766</v>
      </c>
      <c r="I28" s="31">
        <f>+I18+I27+I24</f>
        <v>52476</v>
      </c>
      <c r="J28" s="425"/>
      <c r="K28" s="415" t="s">
        <v>598</v>
      </c>
    </row>
    <row r="29" spans="1:11" ht="17.25" customHeight="1" thickBot="1">
      <c r="A29" s="261" t="s">
        <v>24</v>
      </c>
      <c r="B29" s="267" t="s">
        <v>82</v>
      </c>
      <c r="C29" s="31">
        <f>IF(C18-G18&lt;0,G18-C18,"-")</f>
        <v>34989</v>
      </c>
      <c r="D29" s="31">
        <f>IF(D18-H18&lt;0,H18-D18,"-")</f>
        <v>32220</v>
      </c>
      <c r="E29" s="268">
        <f>IF(E18-I18&lt;0,I18-E18,"-")</f>
        <v>25996</v>
      </c>
      <c r="F29" s="267" t="s">
        <v>83</v>
      </c>
      <c r="G29" s="31" t="str">
        <f>IF(C18-G18&gt;0,C18-G18,"-")</f>
        <v>-</v>
      </c>
      <c r="H29" s="31" t="str">
        <f>IF(D18-H18&gt;0,D18-H18,"-")</f>
        <v>-</v>
      </c>
      <c r="I29" s="31" t="str">
        <f>IF(E18-I18&gt;0,E18-I18,"-")</f>
        <v>-</v>
      </c>
      <c r="J29" s="425"/>
      <c r="K29" s="415" t="s">
        <v>599</v>
      </c>
    </row>
    <row r="30" spans="1:11" ht="17.25" customHeight="1" thickBot="1">
      <c r="A30" s="261" t="s">
        <v>25</v>
      </c>
      <c r="B30" s="267" t="s">
        <v>119</v>
      </c>
      <c r="C30" s="31">
        <f>IF(C28-G28&lt;0,G28-C28,"-")</f>
        <v>34989</v>
      </c>
      <c r="D30" s="31" t="str">
        <f>IF(D28-H28&lt;0,H28-D28,"-")</f>
        <v>-</v>
      </c>
      <c r="E30" s="268" t="str">
        <f>IF(E28-I28&lt;0,I28-E28,"-")</f>
        <v>-</v>
      </c>
      <c r="F30" s="267" t="s">
        <v>120</v>
      </c>
      <c r="G30" s="31" t="str">
        <f>IF(C28-G28&gt;0,C28-G28,"-")</f>
        <v>-</v>
      </c>
      <c r="H30" s="31" t="str">
        <f>IF(D28-H28&gt;0,D28-H28,"-")</f>
        <v>-</v>
      </c>
      <c r="I30" s="31">
        <f>IF(E28-I28&gt;0,E28-I28,"-")</f>
        <v>29</v>
      </c>
      <c r="J30" s="425"/>
      <c r="K30" s="415" t="s">
        <v>600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">
      <selection activeCell="C8" sqref="C8"/>
    </sheetView>
  </sheetViews>
  <sheetFormatPr defaultColWidth="9.00390625" defaultRowHeight="12.75"/>
  <cols>
    <col min="1" max="1" width="6.875" style="6" customWidth="1"/>
    <col min="2" max="2" width="55.125" style="13" customWidth="1"/>
    <col min="3" max="5" width="16.375" style="6" customWidth="1"/>
    <col min="6" max="6" width="55.125" style="6" customWidth="1"/>
    <col min="7" max="9" width="16.375" style="6" customWidth="1"/>
    <col min="10" max="10" width="4.875" style="6" customWidth="1"/>
    <col min="11" max="11" width="0" style="415" hidden="1" customWidth="1"/>
    <col min="12" max="16384" width="9.375" style="6" customWidth="1"/>
  </cols>
  <sheetData>
    <row r="1" spans="2:10" ht="39.75" customHeight="1">
      <c r="B1" s="252" t="s">
        <v>81</v>
      </c>
      <c r="C1" s="253"/>
      <c r="D1" s="253"/>
      <c r="E1" s="253"/>
      <c r="F1" s="253"/>
      <c r="G1" s="253"/>
      <c r="H1" s="253"/>
      <c r="I1" s="253"/>
      <c r="J1" s="428" t="e">
        <f>+CONCATENATE("2.2. melléklet a ……/",LEFT(#REF!,4)+1,". (……) önkormányzati rendelethez")</f>
        <v>#REF!</v>
      </c>
    </row>
    <row r="2" spans="7:10" ht="14.25" thickBot="1">
      <c r="G2" s="24"/>
      <c r="H2" s="24"/>
      <c r="I2" s="24" t="s">
        <v>38</v>
      </c>
      <c r="J2" s="428"/>
    </row>
    <row r="3" spans="1:10" ht="24" customHeight="1" thickBot="1">
      <c r="A3" s="429" t="s">
        <v>41</v>
      </c>
      <c r="B3" s="277" t="s">
        <v>34</v>
      </c>
      <c r="C3" s="278"/>
      <c r="D3" s="278"/>
      <c r="E3" s="278"/>
      <c r="F3" s="277" t="s">
        <v>35</v>
      </c>
      <c r="G3" s="279"/>
      <c r="H3" s="279"/>
      <c r="I3" s="279"/>
      <c r="J3" s="428"/>
    </row>
    <row r="4" spans="1:11" s="254" customFormat="1" ht="35.25" customHeight="1" thickBot="1">
      <c r="A4" s="430"/>
      <c r="B4" s="14" t="s">
        <v>39</v>
      </c>
      <c r="C4" s="15" t="str">
        <f>+'pénzforgalmi mérleg'!C4</f>
        <v>2015. évi eredeti előirányzat</v>
      </c>
      <c r="D4" s="240" t="str">
        <f>+'pénzforgalmi mérleg'!D4</f>
        <v>2015. évi módosított előirányzat</v>
      </c>
      <c r="E4" s="15" t="str">
        <f>+'pénzforgalmi mérleg'!E4</f>
        <v>2015. évi teljesítés</v>
      </c>
      <c r="F4" s="14" t="s">
        <v>39</v>
      </c>
      <c r="G4" s="15" t="str">
        <f>+'pénzforgalmi mérleg'!C4</f>
        <v>2015. évi eredeti előirányzat</v>
      </c>
      <c r="H4" s="240" t="str">
        <f>+'pénzforgalmi mérleg'!D4</f>
        <v>2015. évi módosított előirányzat</v>
      </c>
      <c r="I4" s="270" t="str">
        <f>+'pénzforgalmi mérleg'!E4</f>
        <v>2015. évi teljesítés</v>
      </c>
      <c r="J4" s="428"/>
      <c r="K4" s="416"/>
    </row>
    <row r="5" spans="1:11" s="254" customFormat="1" ht="13.5" thickBot="1">
      <c r="A5" s="280" t="s">
        <v>343</v>
      </c>
      <c r="B5" s="281" t="s">
        <v>344</v>
      </c>
      <c r="C5" s="282" t="s">
        <v>345</v>
      </c>
      <c r="D5" s="282" t="s">
        <v>346</v>
      </c>
      <c r="E5" s="282" t="s">
        <v>347</v>
      </c>
      <c r="F5" s="281" t="s">
        <v>410</v>
      </c>
      <c r="G5" s="282" t="s">
        <v>411</v>
      </c>
      <c r="H5" s="282" t="s">
        <v>412</v>
      </c>
      <c r="I5" s="283" t="s">
        <v>413</v>
      </c>
      <c r="J5" s="428"/>
      <c r="K5" s="417"/>
    </row>
    <row r="6" spans="1:11" ht="12.75" customHeight="1">
      <c r="A6" s="256" t="s">
        <v>1</v>
      </c>
      <c r="B6" s="257" t="s">
        <v>401</v>
      </c>
      <c r="C6" s="243"/>
      <c r="D6" s="243"/>
      <c r="E6" s="243"/>
      <c r="F6" s="257" t="s">
        <v>114</v>
      </c>
      <c r="G6" s="243"/>
      <c r="H6" s="243"/>
      <c r="I6" s="249"/>
      <c r="J6" s="428"/>
      <c r="K6" s="415" t="s">
        <v>581</v>
      </c>
    </row>
    <row r="7" spans="1:11" ht="12.75">
      <c r="A7" s="258" t="s">
        <v>2</v>
      </c>
      <c r="B7" s="259" t="s">
        <v>402</v>
      </c>
      <c r="C7" s="244"/>
      <c r="D7" s="244"/>
      <c r="E7" s="244"/>
      <c r="F7" s="259" t="s">
        <v>414</v>
      </c>
      <c r="G7" s="244"/>
      <c r="H7" s="244"/>
      <c r="I7" s="250"/>
      <c r="J7" s="428"/>
      <c r="K7" s="415" t="s">
        <v>582</v>
      </c>
    </row>
    <row r="8" spans="1:11" ht="12.75" customHeight="1">
      <c r="A8" s="258" t="s">
        <v>3</v>
      </c>
      <c r="B8" s="259" t="s">
        <v>403</v>
      </c>
      <c r="C8" s="244"/>
      <c r="D8" s="244"/>
      <c r="E8" s="244"/>
      <c r="F8" s="259" t="s">
        <v>100</v>
      </c>
      <c r="G8" s="244"/>
      <c r="H8" s="244"/>
      <c r="I8" s="250"/>
      <c r="J8" s="428"/>
      <c r="K8" s="415" t="s">
        <v>583</v>
      </c>
    </row>
    <row r="9" spans="1:11" ht="12.75" customHeight="1">
      <c r="A9" s="258" t="s">
        <v>4</v>
      </c>
      <c r="B9" s="259" t="s">
        <v>404</v>
      </c>
      <c r="C9" s="244"/>
      <c r="D9" s="244"/>
      <c r="E9" s="244"/>
      <c r="F9" s="259" t="s">
        <v>415</v>
      </c>
      <c r="G9" s="244"/>
      <c r="H9" s="244"/>
      <c r="I9" s="250"/>
      <c r="J9" s="428"/>
      <c r="K9" s="415" t="s">
        <v>584</v>
      </c>
    </row>
    <row r="10" spans="1:11" ht="12.75" customHeight="1">
      <c r="A10" s="258" t="s">
        <v>5</v>
      </c>
      <c r="B10" s="259" t="s">
        <v>405</v>
      </c>
      <c r="C10" s="244"/>
      <c r="D10" s="244"/>
      <c r="E10" s="244"/>
      <c r="F10" s="259" t="s">
        <v>116</v>
      </c>
      <c r="G10" s="244"/>
      <c r="H10" s="244"/>
      <c r="I10" s="250"/>
      <c r="J10" s="428"/>
      <c r="K10" s="415" t="s">
        <v>585</v>
      </c>
    </row>
    <row r="11" spans="1:11" ht="12.75" customHeight="1">
      <c r="A11" s="258" t="s">
        <v>6</v>
      </c>
      <c r="B11" s="259" t="s">
        <v>406</v>
      </c>
      <c r="C11" s="245"/>
      <c r="D11" s="245"/>
      <c r="E11" s="245"/>
      <c r="F11" s="298"/>
      <c r="G11" s="244"/>
      <c r="H11" s="244"/>
      <c r="I11" s="250"/>
      <c r="J11" s="428"/>
      <c r="K11" s="415" t="s">
        <v>586</v>
      </c>
    </row>
    <row r="12" spans="1:10" ht="12.75" customHeight="1">
      <c r="A12" s="258" t="s">
        <v>7</v>
      </c>
      <c r="B12" s="4"/>
      <c r="C12" s="244"/>
      <c r="D12" s="244"/>
      <c r="E12" s="244"/>
      <c r="F12" s="298"/>
      <c r="G12" s="244"/>
      <c r="H12" s="244"/>
      <c r="I12" s="250"/>
      <c r="J12" s="428"/>
    </row>
    <row r="13" spans="1:10" ht="12.75" customHeight="1">
      <c r="A13" s="258" t="s">
        <v>8</v>
      </c>
      <c r="B13" s="4"/>
      <c r="C13" s="244"/>
      <c r="D13" s="244"/>
      <c r="E13" s="244"/>
      <c r="F13" s="299"/>
      <c r="G13" s="244"/>
      <c r="H13" s="244"/>
      <c r="I13" s="250"/>
      <c r="J13" s="428"/>
    </row>
    <row r="14" spans="1:10" ht="12.75" customHeight="1">
      <c r="A14" s="258" t="s">
        <v>9</v>
      </c>
      <c r="B14" s="296"/>
      <c r="C14" s="245"/>
      <c r="D14" s="245"/>
      <c r="E14" s="245"/>
      <c r="F14" s="298"/>
      <c r="G14" s="244"/>
      <c r="H14" s="244"/>
      <c r="I14" s="250"/>
      <c r="J14" s="428"/>
    </row>
    <row r="15" spans="1:10" ht="12.75">
      <c r="A15" s="258" t="s">
        <v>10</v>
      </c>
      <c r="B15" s="4"/>
      <c r="C15" s="245"/>
      <c r="D15" s="245"/>
      <c r="E15" s="245"/>
      <c r="F15" s="298"/>
      <c r="G15" s="244"/>
      <c r="H15" s="244"/>
      <c r="I15" s="250"/>
      <c r="J15" s="428"/>
    </row>
    <row r="16" spans="1:10" ht="12.75" customHeight="1" thickBot="1">
      <c r="A16" s="293" t="s">
        <v>11</v>
      </c>
      <c r="B16" s="297"/>
      <c r="C16" s="295"/>
      <c r="D16" s="34"/>
      <c r="E16" s="40"/>
      <c r="F16" s="294" t="s">
        <v>31</v>
      </c>
      <c r="G16" s="244"/>
      <c r="H16" s="244"/>
      <c r="I16" s="250"/>
      <c r="J16" s="428"/>
    </row>
    <row r="17" spans="1:11" ht="15.75" customHeight="1" thickBot="1">
      <c r="A17" s="261" t="s">
        <v>12</v>
      </c>
      <c r="B17" s="242" t="s">
        <v>407</v>
      </c>
      <c r="C17" s="247">
        <f>+C6+C8+C9+C11+C12+C13+C14+C15+C16</f>
        <v>0</v>
      </c>
      <c r="D17" s="247">
        <f>+D6+D8+D9+D11+D12+D13+D14+D15+D16</f>
        <v>0</v>
      </c>
      <c r="E17" s="247">
        <f>+E6+E8+E9+E11+E12+E13+E14+E15+E16</f>
        <v>0</v>
      </c>
      <c r="F17" s="242" t="s">
        <v>416</v>
      </c>
      <c r="G17" s="247">
        <f>+G6+G8+G10+G11+G12+G13+G14+G15+G16</f>
        <v>0</v>
      </c>
      <c r="H17" s="247">
        <f>+H6+H8+H10+H11+H12+H13+H14+H15+H16</f>
        <v>0</v>
      </c>
      <c r="I17" s="276">
        <f>+I6+I8+I10+I11+I12+I13+I14+I15+I16</f>
        <v>0</v>
      </c>
      <c r="J17" s="428"/>
      <c r="K17" s="415" t="s">
        <v>587</v>
      </c>
    </row>
    <row r="18" spans="1:11" ht="12.75" customHeight="1">
      <c r="A18" s="256" t="s">
        <v>13</v>
      </c>
      <c r="B18" s="285" t="s">
        <v>132</v>
      </c>
      <c r="C18" s="292">
        <f>+C19+C20+C21+C22+C23</f>
        <v>0</v>
      </c>
      <c r="D18" s="292">
        <f>+D19+D20+D21+D22+D23</f>
        <v>0</v>
      </c>
      <c r="E18" s="292">
        <f>+E19+E20+E21+E22+E23</f>
        <v>0</v>
      </c>
      <c r="F18" s="264" t="s">
        <v>104</v>
      </c>
      <c r="G18" s="33"/>
      <c r="H18" s="33"/>
      <c r="I18" s="271"/>
      <c r="J18" s="428"/>
      <c r="K18" s="415" t="s">
        <v>588</v>
      </c>
    </row>
    <row r="19" spans="1:11" ht="12.75" customHeight="1">
      <c r="A19" s="258" t="s">
        <v>14</v>
      </c>
      <c r="B19" s="286" t="s">
        <v>121</v>
      </c>
      <c r="C19" s="241"/>
      <c r="D19" s="241"/>
      <c r="E19" s="241"/>
      <c r="F19" s="264" t="s">
        <v>106</v>
      </c>
      <c r="G19" s="241"/>
      <c r="H19" s="241"/>
      <c r="I19" s="272"/>
      <c r="J19" s="428"/>
      <c r="K19" s="415" t="s">
        <v>589</v>
      </c>
    </row>
    <row r="20" spans="1:11" ht="12.75" customHeight="1">
      <c r="A20" s="256" t="s">
        <v>15</v>
      </c>
      <c r="B20" s="286" t="s">
        <v>122</v>
      </c>
      <c r="C20" s="241"/>
      <c r="D20" s="241"/>
      <c r="E20" s="241"/>
      <c r="F20" s="264" t="s">
        <v>79</v>
      </c>
      <c r="G20" s="241"/>
      <c r="H20" s="241"/>
      <c r="I20" s="272"/>
      <c r="J20" s="428"/>
      <c r="K20" s="415" t="s">
        <v>590</v>
      </c>
    </row>
    <row r="21" spans="1:11" ht="12.75" customHeight="1">
      <c r="A21" s="258" t="s">
        <v>16</v>
      </c>
      <c r="B21" s="286" t="s">
        <v>123</v>
      </c>
      <c r="C21" s="241"/>
      <c r="D21" s="241"/>
      <c r="E21" s="241"/>
      <c r="F21" s="264" t="s">
        <v>80</v>
      </c>
      <c r="G21" s="241"/>
      <c r="H21" s="241"/>
      <c r="I21" s="272"/>
      <c r="J21" s="428"/>
      <c r="K21" s="415" t="s">
        <v>591</v>
      </c>
    </row>
    <row r="22" spans="1:11" ht="12.75" customHeight="1">
      <c r="A22" s="256" t="s">
        <v>17</v>
      </c>
      <c r="B22" s="286" t="s">
        <v>124</v>
      </c>
      <c r="C22" s="241"/>
      <c r="D22" s="241"/>
      <c r="E22" s="241"/>
      <c r="F22" s="263" t="s">
        <v>118</v>
      </c>
      <c r="G22" s="241"/>
      <c r="H22" s="241"/>
      <c r="I22" s="272"/>
      <c r="J22" s="428"/>
      <c r="K22" s="415" t="s">
        <v>592</v>
      </c>
    </row>
    <row r="23" spans="1:11" ht="12.75" customHeight="1">
      <c r="A23" s="258" t="s">
        <v>18</v>
      </c>
      <c r="B23" s="287" t="s">
        <v>125</v>
      </c>
      <c r="C23" s="241"/>
      <c r="D23" s="241"/>
      <c r="E23" s="241"/>
      <c r="F23" s="264" t="s">
        <v>107</v>
      </c>
      <c r="G23" s="241"/>
      <c r="H23" s="241"/>
      <c r="I23" s="272"/>
      <c r="J23" s="428"/>
      <c r="K23" s="415" t="s">
        <v>593</v>
      </c>
    </row>
    <row r="24" spans="1:11" ht="12.75" customHeight="1">
      <c r="A24" s="256" t="s">
        <v>19</v>
      </c>
      <c r="B24" s="288" t="s">
        <v>126</v>
      </c>
      <c r="C24" s="266">
        <f>+C25+C26+C27+C28+C29</f>
        <v>0</v>
      </c>
      <c r="D24" s="266">
        <f>+D25+D26+D27+D28+D29</f>
        <v>0</v>
      </c>
      <c r="E24" s="266">
        <f>+E25+E26+E27+E28+E29</f>
        <v>0</v>
      </c>
      <c r="F24" s="289" t="s">
        <v>105</v>
      </c>
      <c r="G24" s="241"/>
      <c r="H24" s="241"/>
      <c r="I24" s="272"/>
      <c r="J24" s="428"/>
      <c r="K24" s="415" t="s">
        <v>594</v>
      </c>
    </row>
    <row r="25" spans="1:11" ht="12.75" customHeight="1">
      <c r="A25" s="258" t="s">
        <v>20</v>
      </c>
      <c r="B25" s="287" t="s">
        <v>127</v>
      </c>
      <c r="C25" s="241"/>
      <c r="D25" s="241"/>
      <c r="E25" s="241"/>
      <c r="F25" s="289" t="s">
        <v>417</v>
      </c>
      <c r="G25" s="241"/>
      <c r="H25" s="241"/>
      <c r="I25" s="272"/>
      <c r="J25" s="428"/>
      <c r="K25" s="415" t="s">
        <v>595</v>
      </c>
    </row>
    <row r="26" spans="1:11" ht="12.75" customHeight="1">
      <c r="A26" s="256" t="s">
        <v>21</v>
      </c>
      <c r="B26" s="287" t="s">
        <v>128</v>
      </c>
      <c r="C26" s="241"/>
      <c r="D26" s="241"/>
      <c r="E26" s="241"/>
      <c r="F26" s="284"/>
      <c r="G26" s="241"/>
      <c r="H26" s="241"/>
      <c r="I26" s="272"/>
      <c r="J26" s="428"/>
      <c r="K26" s="415" t="s">
        <v>596</v>
      </c>
    </row>
    <row r="27" spans="1:11" ht="12.75" customHeight="1">
      <c r="A27" s="258" t="s">
        <v>22</v>
      </c>
      <c r="B27" s="286" t="s">
        <v>129</v>
      </c>
      <c r="C27" s="241"/>
      <c r="D27" s="241"/>
      <c r="E27" s="241"/>
      <c r="F27" s="273"/>
      <c r="G27" s="241"/>
      <c r="H27" s="241"/>
      <c r="I27" s="272"/>
      <c r="J27" s="428"/>
      <c r="K27" s="415" t="s">
        <v>597</v>
      </c>
    </row>
    <row r="28" spans="1:11" ht="12.75" customHeight="1">
      <c r="A28" s="256" t="s">
        <v>23</v>
      </c>
      <c r="B28" s="290" t="s">
        <v>130</v>
      </c>
      <c r="C28" s="241"/>
      <c r="D28" s="241"/>
      <c r="E28" s="241"/>
      <c r="F28" s="4"/>
      <c r="G28" s="241"/>
      <c r="H28" s="241"/>
      <c r="I28" s="272"/>
      <c r="J28" s="428"/>
      <c r="K28" s="415" t="s">
        <v>598</v>
      </c>
    </row>
    <row r="29" spans="1:11" ht="12.75" customHeight="1" thickBot="1">
      <c r="A29" s="258" t="s">
        <v>24</v>
      </c>
      <c r="B29" s="291" t="s">
        <v>131</v>
      </c>
      <c r="C29" s="241"/>
      <c r="D29" s="241"/>
      <c r="E29" s="241"/>
      <c r="F29" s="273"/>
      <c r="G29" s="241"/>
      <c r="H29" s="241"/>
      <c r="I29" s="272"/>
      <c r="J29" s="428"/>
      <c r="K29" s="415" t="s">
        <v>599</v>
      </c>
    </row>
    <row r="30" spans="1:11" ht="16.5" customHeight="1" thickBot="1">
      <c r="A30" s="261" t="s">
        <v>25</v>
      </c>
      <c r="B30" s="242" t="s">
        <v>408</v>
      </c>
      <c r="C30" s="247">
        <f>+C18+C24</f>
        <v>0</v>
      </c>
      <c r="D30" s="247">
        <f>+D18+D24</f>
        <v>0</v>
      </c>
      <c r="E30" s="247">
        <f>+E18+E24</f>
        <v>0</v>
      </c>
      <c r="F30" s="242" t="s">
        <v>419</v>
      </c>
      <c r="G30" s="247">
        <f>SUM(G18:G29)</f>
        <v>0</v>
      </c>
      <c r="H30" s="247">
        <f>SUM(H18:H29)</f>
        <v>0</v>
      </c>
      <c r="I30" s="276">
        <f>SUM(I18:I29)</f>
        <v>0</v>
      </c>
      <c r="J30" s="428"/>
      <c r="K30" s="415" t="s">
        <v>600</v>
      </c>
    </row>
    <row r="31" spans="1:11" ht="16.5" customHeight="1" thickBot="1">
      <c r="A31" s="261" t="s">
        <v>26</v>
      </c>
      <c r="B31" s="267" t="s">
        <v>409</v>
      </c>
      <c r="C31" s="31">
        <f>+C17+C30</f>
        <v>0</v>
      </c>
      <c r="D31" s="31">
        <f>+D17+D30</f>
        <v>0</v>
      </c>
      <c r="E31" s="268">
        <f>+E17+E30</f>
        <v>0</v>
      </c>
      <c r="F31" s="267" t="s">
        <v>418</v>
      </c>
      <c r="G31" s="31">
        <f>+G17+G30</f>
        <v>0</v>
      </c>
      <c r="H31" s="31">
        <f>+H17+H30</f>
        <v>0</v>
      </c>
      <c r="I31" s="32">
        <f>+I17+I30</f>
        <v>0</v>
      </c>
      <c r="J31" s="428"/>
      <c r="K31" s="415" t="s">
        <v>601</v>
      </c>
    </row>
    <row r="32" spans="1:11" ht="16.5" customHeight="1" thickBot="1">
      <c r="A32" s="261" t="s">
        <v>27</v>
      </c>
      <c r="B32" s="267" t="s">
        <v>82</v>
      </c>
      <c r="C32" s="31" t="str">
        <f>IF(C17-G17&lt;0,G17-C17,"-")</f>
        <v>-</v>
      </c>
      <c r="D32" s="31" t="str">
        <f>IF(D17-H17&lt;0,H17-D17,"-")</f>
        <v>-</v>
      </c>
      <c r="E32" s="268" t="str">
        <f>IF(E17-I17&lt;0,I17-E17,"-")</f>
        <v>-</v>
      </c>
      <c r="F32" s="267" t="s">
        <v>83</v>
      </c>
      <c r="G32" s="31" t="str">
        <f>IF(C17-G17&gt;0,C17-G17,"-")</f>
        <v>-</v>
      </c>
      <c r="H32" s="31" t="str">
        <f>IF(D17-H17&gt;0,D17-H17,"-")</f>
        <v>-</v>
      </c>
      <c r="I32" s="32" t="str">
        <f>IF(E17-I17&gt;0,E17-I17,"-")</f>
        <v>-</v>
      </c>
      <c r="J32" s="428"/>
      <c r="K32" s="415" t="s">
        <v>602</v>
      </c>
    </row>
    <row r="33" spans="1:11" ht="16.5" customHeight="1" thickBot="1">
      <c r="A33" s="261" t="s">
        <v>28</v>
      </c>
      <c r="B33" s="267" t="s">
        <v>119</v>
      </c>
      <c r="C33" s="31" t="str">
        <f>IF(C26-G26&lt;0,G26-C26,"-")</f>
        <v>-</v>
      </c>
      <c r="D33" s="31" t="str">
        <f>IF(D26-H26&lt;0,H26-D26,"-")</f>
        <v>-</v>
      </c>
      <c r="E33" s="268" t="str">
        <f>IF(E26-I26&lt;0,I26-E26,"-")</f>
        <v>-</v>
      </c>
      <c r="F33" s="267" t="s">
        <v>120</v>
      </c>
      <c r="G33" s="31" t="str">
        <f>IF(C26-G26&gt;0,C26-G26,"-")</f>
        <v>-</v>
      </c>
      <c r="H33" s="31" t="str">
        <f>IF(D26-H26&gt;0,D26-H26,"-")</f>
        <v>-</v>
      </c>
      <c r="I33" s="32" t="str">
        <f>IF(E26-I26&gt;0,E26-I26,"-")</f>
        <v>-</v>
      </c>
      <c r="J33" s="428"/>
      <c r="K33" s="415" t="s">
        <v>603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4">
      <selection activeCell="C44" sqref="C44"/>
    </sheetView>
  </sheetViews>
  <sheetFormatPr defaultColWidth="9.00390625" defaultRowHeight="12.75"/>
  <cols>
    <col min="1" max="1" width="46.375" style="170" customWidth="1"/>
    <col min="2" max="2" width="13.875" style="170" customWidth="1"/>
    <col min="3" max="3" width="66.125" style="170" customWidth="1"/>
    <col min="4" max="5" width="13.875" style="170" customWidth="1"/>
    <col min="6" max="16384" width="9.375" style="170" customWidth="1"/>
  </cols>
  <sheetData>
    <row r="1" spans="1:5" ht="18.75">
      <c r="A1" s="300" t="s">
        <v>77</v>
      </c>
      <c r="E1" s="306" t="s">
        <v>78</v>
      </c>
    </row>
    <row r="3" spans="1:5" ht="12.75">
      <c r="A3" s="301"/>
      <c r="B3" s="307"/>
      <c r="C3" s="301"/>
      <c r="D3" s="308"/>
      <c r="E3" s="307"/>
    </row>
    <row r="4" spans="1:5" ht="15.75">
      <c r="A4" s="275" t="str">
        <f>+ÖSSZEFÜGGÉSEK!A4</f>
        <v>2014. évi eredeti előirányzat BEVÉTELEK</v>
      </c>
      <c r="B4" s="309"/>
      <c r="C4" s="302"/>
      <c r="D4" s="308"/>
      <c r="E4" s="307"/>
    </row>
    <row r="5" spans="1:5" ht="12.75">
      <c r="A5" s="301"/>
      <c r="B5" s="307"/>
      <c r="C5" s="301"/>
      <c r="D5" s="308"/>
      <c r="E5" s="307"/>
    </row>
    <row r="6" spans="1:5" ht="12.75">
      <c r="A6" s="301" t="s">
        <v>424</v>
      </c>
      <c r="B6" s="307" t="e">
        <f>+#REF!</f>
        <v>#REF!</v>
      </c>
      <c r="C6" s="301" t="s">
        <v>425</v>
      </c>
      <c r="D6" s="308">
        <f>+'pénzforgalmi mérleg'!C18+'2.2.sz.mell  '!C17</f>
        <v>28395</v>
      </c>
      <c r="E6" s="307" t="e">
        <f>+B6-D6</f>
        <v>#REF!</v>
      </c>
    </row>
    <row r="7" spans="1:5" ht="12.75">
      <c r="A7" s="301" t="s">
        <v>426</v>
      </c>
      <c r="B7" s="307" t="e">
        <f>+#REF!</f>
        <v>#REF!</v>
      </c>
      <c r="C7" s="301" t="s">
        <v>427</v>
      </c>
      <c r="D7" s="308">
        <f>+'pénzforgalmi mérleg'!C27+'2.2.sz.mell  '!C30</f>
        <v>0</v>
      </c>
      <c r="E7" s="307" t="e">
        <f>+B7-D7</f>
        <v>#REF!</v>
      </c>
    </row>
    <row r="8" spans="1:5" ht="12.75">
      <c r="A8" s="301" t="s">
        <v>428</v>
      </c>
      <c r="B8" s="307" t="e">
        <f>+#REF!</f>
        <v>#REF!</v>
      </c>
      <c r="C8" s="301" t="s">
        <v>429</v>
      </c>
      <c r="D8" s="308">
        <f>+'pénzforgalmi mérleg'!C28+'2.2.sz.mell  '!C31</f>
        <v>28395</v>
      </c>
      <c r="E8" s="307" t="e">
        <f>+B8-D8</f>
        <v>#REF!</v>
      </c>
    </row>
    <row r="9" spans="1:5" ht="12.75">
      <c r="A9" s="301"/>
      <c r="B9" s="307"/>
      <c r="C9" s="301"/>
      <c r="D9" s="308"/>
      <c r="E9" s="307"/>
    </row>
    <row r="10" spans="1:5" ht="15.75">
      <c r="A10" s="275" t="str">
        <f>+ÖSSZEFÜGGÉSEK!A10</f>
        <v>2014. évi módosított előirányzat BEVÉTELEK</v>
      </c>
      <c r="B10" s="309"/>
      <c r="C10" s="302"/>
      <c r="D10" s="308"/>
      <c r="E10" s="307"/>
    </row>
    <row r="11" spans="1:5" ht="12.75">
      <c r="A11" s="301"/>
      <c r="B11" s="307"/>
      <c r="C11" s="301"/>
      <c r="D11" s="308"/>
      <c r="E11" s="307"/>
    </row>
    <row r="12" spans="1:5" ht="12.75">
      <c r="A12" s="301" t="s">
        <v>430</v>
      </c>
      <c r="B12" s="307" t="e">
        <f>+#REF!</f>
        <v>#REF!</v>
      </c>
      <c r="C12" s="301" t="s">
        <v>436</v>
      </c>
      <c r="D12" s="308">
        <f>+'pénzforgalmi mérleg'!D18+'2.2.sz.mell  '!D17</f>
        <v>28395</v>
      </c>
      <c r="E12" s="307" t="e">
        <f>+B12-D12</f>
        <v>#REF!</v>
      </c>
    </row>
    <row r="13" spans="1:5" ht="12.75">
      <c r="A13" s="301" t="s">
        <v>431</v>
      </c>
      <c r="B13" s="307" t="e">
        <f>+#REF!</f>
        <v>#REF!</v>
      </c>
      <c r="C13" s="301" t="s">
        <v>437</v>
      </c>
      <c r="D13" s="308">
        <f>+'pénzforgalmi mérleg'!D27+'2.2.sz.mell  '!D30</f>
        <v>32371</v>
      </c>
      <c r="E13" s="307" t="e">
        <f>+B13-D13</f>
        <v>#REF!</v>
      </c>
    </row>
    <row r="14" spans="1:5" ht="12.75">
      <c r="A14" s="301" t="s">
        <v>432</v>
      </c>
      <c r="B14" s="307" t="e">
        <f>+#REF!</f>
        <v>#REF!</v>
      </c>
      <c r="C14" s="301" t="s">
        <v>438</v>
      </c>
      <c r="D14" s="308">
        <f>+'pénzforgalmi mérleg'!D28+'2.2.sz.mell  '!D31</f>
        <v>60766</v>
      </c>
      <c r="E14" s="307" t="e">
        <f>+B14-D14</f>
        <v>#REF!</v>
      </c>
    </row>
    <row r="15" spans="1:5" ht="12.75">
      <c r="A15" s="301"/>
      <c r="B15" s="307"/>
      <c r="C15" s="301"/>
      <c r="D15" s="308"/>
      <c r="E15" s="307"/>
    </row>
    <row r="16" spans="1:5" ht="14.25">
      <c r="A16" s="310" t="str">
        <f>+ÖSSZEFÜGGÉSEK!A16</f>
        <v>2014. évi teljesítés BEVÉTELEK</v>
      </c>
      <c r="B16" s="274"/>
      <c r="C16" s="302"/>
      <c r="D16" s="308"/>
      <c r="E16" s="307"/>
    </row>
    <row r="17" spans="1:5" ht="12.75">
      <c r="A17" s="301"/>
      <c r="B17" s="307"/>
      <c r="C17" s="301"/>
      <c r="D17" s="308"/>
      <c r="E17" s="307"/>
    </row>
    <row r="18" spans="1:5" ht="12.75">
      <c r="A18" s="301" t="s">
        <v>433</v>
      </c>
      <c r="B18" s="307" t="e">
        <f>+#REF!</f>
        <v>#REF!</v>
      </c>
      <c r="C18" s="301" t="s">
        <v>439</v>
      </c>
      <c r="D18" s="308">
        <f>+'pénzforgalmi mérleg'!E18+'2.2.sz.mell  '!E17</f>
        <v>26329</v>
      </c>
      <c r="E18" s="307" t="e">
        <f>+B18-D18</f>
        <v>#REF!</v>
      </c>
    </row>
    <row r="19" spans="1:5" ht="12.75">
      <c r="A19" s="301" t="s">
        <v>434</v>
      </c>
      <c r="B19" s="307" t="e">
        <f>+#REF!</f>
        <v>#REF!</v>
      </c>
      <c r="C19" s="301" t="s">
        <v>440</v>
      </c>
      <c r="D19" s="308">
        <f>+'pénzforgalmi mérleg'!E27+'2.2.sz.mell  '!E30</f>
        <v>26176</v>
      </c>
      <c r="E19" s="307" t="e">
        <f>+B19-D19</f>
        <v>#REF!</v>
      </c>
    </row>
    <row r="20" spans="1:5" ht="12.75">
      <c r="A20" s="301" t="s">
        <v>435</v>
      </c>
      <c r="B20" s="307" t="e">
        <f>+#REF!</f>
        <v>#REF!</v>
      </c>
      <c r="C20" s="301" t="s">
        <v>441</v>
      </c>
      <c r="D20" s="308">
        <f>+'pénzforgalmi mérleg'!E28+'2.2.sz.mell  '!E31</f>
        <v>52505</v>
      </c>
      <c r="E20" s="307" t="e">
        <f>+B20-D20</f>
        <v>#REF!</v>
      </c>
    </row>
    <row r="21" spans="1:5" ht="12.75">
      <c r="A21" s="301"/>
      <c r="B21" s="307"/>
      <c r="C21" s="301"/>
      <c r="D21" s="308"/>
      <c r="E21" s="307"/>
    </row>
    <row r="22" spans="1:5" ht="15.75">
      <c r="A22" s="275" t="str">
        <f>+ÖSSZEFÜGGÉSEK!A22</f>
        <v>2014. évi eredeti előirányzat KIADÁSOK</v>
      </c>
      <c r="B22" s="309"/>
      <c r="C22" s="302"/>
      <c r="D22" s="308"/>
      <c r="E22" s="307"/>
    </row>
    <row r="23" spans="1:5" ht="12.75">
      <c r="A23" s="301"/>
      <c r="B23" s="307"/>
      <c r="C23" s="301"/>
      <c r="D23" s="308"/>
      <c r="E23" s="307"/>
    </row>
    <row r="24" spans="1:5" ht="12.75">
      <c r="A24" s="301" t="s">
        <v>442</v>
      </c>
      <c r="B24" s="307" t="e">
        <f>+#REF!</f>
        <v>#REF!</v>
      </c>
      <c r="C24" s="301" t="s">
        <v>448</v>
      </c>
      <c r="D24" s="308">
        <f>+'pénzforgalmi mérleg'!G18+'2.2.sz.mell  '!G17</f>
        <v>63384</v>
      </c>
      <c r="E24" s="307" t="e">
        <f>+B24-D24</f>
        <v>#REF!</v>
      </c>
    </row>
    <row r="25" spans="1:5" ht="12.75">
      <c r="A25" s="301" t="s">
        <v>421</v>
      </c>
      <c r="B25" s="307" t="e">
        <f>+#REF!</f>
        <v>#REF!</v>
      </c>
      <c r="C25" s="301" t="s">
        <v>449</v>
      </c>
      <c r="D25" s="308">
        <f>+'pénzforgalmi mérleg'!G27+'2.2.sz.mell  '!G30</f>
        <v>0</v>
      </c>
      <c r="E25" s="307" t="e">
        <f>+B25-D25</f>
        <v>#REF!</v>
      </c>
    </row>
    <row r="26" spans="1:5" ht="12.75">
      <c r="A26" s="301" t="s">
        <v>443</v>
      </c>
      <c r="B26" s="307" t="e">
        <f>+#REF!</f>
        <v>#REF!</v>
      </c>
      <c r="C26" s="301" t="s">
        <v>450</v>
      </c>
      <c r="D26" s="308">
        <f>+'pénzforgalmi mérleg'!G28+'2.2.sz.mell  '!G31</f>
        <v>63384</v>
      </c>
      <c r="E26" s="307" t="e">
        <f>+B26-D26</f>
        <v>#REF!</v>
      </c>
    </row>
    <row r="27" spans="1:5" ht="12.75">
      <c r="A27" s="301"/>
      <c r="B27" s="307"/>
      <c r="C27" s="301"/>
      <c r="D27" s="308"/>
      <c r="E27" s="307"/>
    </row>
    <row r="28" spans="1:5" ht="15.75">
      <c r="A28" s="275" t="str">
        <f>+ÖSSZEFÜGGÉSEK!A28</f>
        <v>2014. évi módosított előirányzat KIADÁSOK</v>
      </c>
      <c r="B28" s="309"/>
      <c r="C28" s="302"/>
      <c r="D28" s="308"/>
      <c r="E28" s="307"/>
    </row>
    <row r="29" spans="1:5" ht="12.75">
      <c r="A29" s="301"/>
      <c r="B29" s="307"/>
      <c r="C29" s="301"/>
      <c r="D29" s="308"/>
      <c r="E29" s="307"/>
    </row>
    <row r="30" spans="1:5" ht="12.75">
      <c r="A30" s="301" t="s">
        <v>444</v>
      </c>
      <c r="B30" s="307" t="e">
        <f>+#REF!</f>
        <v>#REF!</v>
      </c>
      <c r="C30" s="301" t="s">
        <v>455</v>
      </c>
      <c r="D30" s="308">
        <f>+'pénzforgalmi mérleg'!H18+'2.2.sz.mell  '!H17</f>
        <v>60615</v>
      </c>
      <c r="E30" s="307" t="e">
        <f>+B30-D30</f>
        <v>#REF!</v>
      </c>
    </row>
    <row r="31" spans="1:5" ht="12.75">
      <c r="A31" s="301" t="s">
        <v>422</v>
      </c>
      <c r="B31" s="307" t="e">
        <f>+#REF!</f>
        <v>#REF!</v>
      </c>
      <c r="C31" s="301" t="s">
        <v>452</v>
      </c>
      <c r="D31" s="308">
        <f>+'pénzforgalmi mérleg'!H27+'2.2.sz.mell  '!H30</f>
        <v>0</v>
      </c>
      <c r="E31" s="307" t="e">
        <f>+B31-D31</f>
        <v>#REF!</v>
      </c>
    </row>
    <row r="32" spans="1:5" ht="12.75">
      <c r="A32" s="301" t="s">
        <v>445</v>
      </c>
      <c r="B32" s="307" t="e">
        <f>+#REF!</f>
        <v>#REF!</v>
      </c>
      <c r="C32" s="301" t="s">
        <v>451</v>
      </c>
      <c r="D32" s="308">
        <f>+'pénzforgalmi mérleg'!H28+'2.2.sz.mell  '!H31</f>
        <v>60766</v>
      </c>
      <c r="E32" s="307" t="e">
        <f>+B32-D32</f>
        <v>#REF!</v>
      </c>
    </row>
    <row r="33" spans="1:5" ht="12.75">
      <c r="A33" s="301"/>
      <c r="B33" s="307"/>
      <c r="C33" s="301"/>
      <c r="D33" s="308"/>
      <c r="E33" s="307"/>
    </row>
    <row r="34" spans="1:5" ht="15.75">
      <c r="A34" s="305" t="str">
        <f>+ÖSSZEFÜGGÉSEK!A34</f>
        <v>2014. évi teljesítés KIADÁSOK</v>
      </c>
      <c r="B34" s="309"/>
      <c r="C34" s="302"/>
      <c r="D34" s="308"/>
      <c r="E34" s="307"/>
    </row>
    <row r="35" spans="1:5" ht="12.75">
      <c r="A35" s="301"/>
      <c r="B35" s="307"/>
      <c r="C35" s="301"/>
      <c r="D35" s="308"/>
      <c r="E35" s="307"/>
    </row>
    <row r="36" spans="1:5" ht="12.75">
      <c r="A36" s="301" t="s">
        <v>446</v>
      </c>
      <c r="B36" s="307" t="e">
        <f>+#REF!</f>
        <v>#REF!</v>
      </c>
      <c r="C36" s="301" t="s">
        <v>456</v>
      </c>
      <c r="D36" s="308">
        <f>+'pénzforgalmi mérleg'!I18+'2.2.sz.mell  '!I17</f>
        <v>52325</v>
      </c>
      <c r="E36" s="307" t="e">
        <f>+B36-D36</f>
        <v>#REF!</v>
      </c>
    </row>
    <row r="37" spans="1:5" ht="12.75">
      <c r="A37" s="301" t="s">
        <v>423</v>
      </c>
      <c r="B37" s="307" t="e">
        <f>+#REF!</f>
        <v>#REF!</v>
      </c>
      <c r="C37" s="301" t="s">
        <v>454</v>
      </c>
      <c r="D37" s="308">
        <f>+'pénzforgalmi mérleg'!I27+'2.2.sz.mell  '!I30</f>
        <v>0</v>
      </c>
      <c r="E37" s="307" t="e">
        <f>+B37-D37</f>
        <v>#REF!</v>
      </c>
    </row>
    <row r="38" spans="1:5" ht="12.75">
      <c r="A38" s="301" t="s">
        <v>447</v>
      </c>
      <c r="B38" s="307" t="e">
        <f>+#REF!</f>
        <v>#REF!</v>
      </c>
      <c r="C38" s="301" t="s">
        <v>453</v>
      </c>
      <c r="D38" s="308">
        <f>+'pénzforgalmi mérleg'!I28+'2.2.sz.mell  '!I31</f>
        <v>52476</v>
      </c>
      <c r="E38" s="307" t="e">
        <f>+B38-D38</f>
        <v>#REF!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tabSelected="1" view="pageBreakPreview" zoomScaleSheetLayoutView="100" workbookViewId="0" topLeftCell="A1">
      <selection activeCell="C148" sqref="C148"/>
    </sheetView>
  </sheetViews>
  <sheetFormatPr defaultColWidth="9.00390625" defaultRowHeight="12.75"/>
  <cols>
    <col min="1" max="1" width="9.625" style="340" customWidth="1"/>
    <col min="2" max="2" width="51.625" style="341" customWidth="1"/>
    <col min="3" max="3" width="13.125" style="342" customWidth="1"/>
    <col min="4" max="4" width="12.375" style="342" customWidth="1"/>
    <col min="5" max="5" width="14.50390625" style="342" customWidth="1"/>
    <col min="6" max="6" width="9.375" style="415" hidden="1" customWidth="1"/>
    <col min="7" max="16384" width="9.375" style="17" customWidth="1"/>
  </cols>
  <sheetData>
    <row r="1" spans="1:6" s="316" customFormat="1" ht="16.5" customHeight="1" thickBot="1">
      <c r="A1" s="315"/>
      <c r="B1" s="317"/>
      <c r="C1" s="362"/>
      <c r="D1" s="327"/>
      <c r="E1" s="362"/>
      <c r="F1" s="418"/>
    </row>
    <row r="2" spans="1:6" s="363" customFormat="1" ht="15.75" customHeight="1">
      <c r="A2" s="343" t="s">
        <v>39</v>
      </c>
      <c r="B2" s="437" t="s">
        <v>670</v>
      </c>
      <c r="C2" s="438"/>
      <c r="D2" s="439"/>
      <c r="E2" s="336"/>
      <c r="F2" s="419"/>
    </row>
    <row r="3" spans="1:6" s="363" customFormat="1" ht="36.75" thickBot="1">
      <c r="A3" s="361" t="s">
        <v>457</v>
      </c>
      <c r="B3" s="434" t="s">
        <v>671</v>
      </c>
      <c r="C3" s="435"/>
      <c r="D3" s="436"/>
      <c r="E3" s="311"/>
      <c r="F3" s="419"/>
    </row>
    <row r="4" spans="1:6" s="364" customFormat="1" ht="15.75" customHeight="1" thickBot="1">
      <c r="A4" s="318"/>
      <c r="B4" s="318"/>
      <c r="C4" s="319"/>
      <c r="D4" s="319"/>
      <c r="E4" s="319" t="s">
        <v>32</v>
      </c>
      <c r="F4" s="420"/>
    </row>
    <row r="5" spans="1:5" ht="24.75" thickBot="1">
      <c r="A5" s="195" t="s">
        <v>108</v>
      </c>
      <c r="B5" s="196" t="s">
        <v>33</v>
      </c>
      <c r="C5" s="30" t="s">
        <v>133</v>
      </c>
      <c r="D5" s="30" t="s">
        <v>134</v>
      </c>
      <c r="E5" s="320" t="s">
        <v>135</v>
      </c>
    </row>
    <row r="6" spans="1:6" s="365" customFormat="1" ht="12.75" customHeight="1" thickBot="1">
      <c r="A6" s="313" t="s">
        <v>343</v>
      </c>
      <c r="B6" s="314" t="s">
        <v>344</v>
      </c>
      <c r="C6" s="314" t="s">
        <v>345</v>
      </c>
      <c r="D6" s="37" t="s">
        <v>346</v>
      </c>
      <c r="E6" s="35" t="s">
        <v>347</v>
      </c>
      <c r="F6" s="421"/>
    </row>
    <row r="7" spans="1:6" s="365" customFormat="1" ht="15.75" customHeight="1" thickBot="1">
      <c r="A7" s="431" t="s">
        <v>34</v>
      </c>
      <c r="B7" s="432"/>
      <c r="C7" s="432"/>
      <c r="D7" s="432"/>
      <c r="E7" s="433"/>
      <c r="F7" s="421"/>
    </row>
    <row r="8" spans="1:6" s="365" customFormat="1" ht="12" customHeight="1" thickBot="1">
      <c r="A8" s="208" t="s">
        <v>1</v>
      </c>
      <c r="B8" s="205" t="s">
        <v>231</v>
      </c>
      <c r="C8" s="225">
        <f>SUM(C9:C14)</f>
        <v>0</v>
      </c>
      <c r="D8" s="225">
        <f>SUM(D9:D14)</f>
        <v>0</v>
      </c>
      <c r="E8" s="225">
        <f>SUM(E9:E14)</f>
        <v>0</v>
      </c>
      <c r="F8" s="421" t="s">
        <v>581</v>
      </c>
    </row>
    <row r="9" spans="1:6" s="339" customFormat="1" ht="12" customHeight="1">
      <c r="A9" s="349" t="s">
        <v>53</v>
      </c>
      <c r="B9" s="233" t="s">
        <v>232</v>
      </c>
      <c r="C9" s="227"/>
      <c r="D9" s="227"/>
      <c r="E9" s="215"/>
      <c r="F9" s="421" t="s">
        <v>582</v>
      </c>
    </row>
    <row r="10" spans="1:6" s="366" customFormat="1" ht="12" customHeight="1">
      <c r="A10" s="350" t="s">
        <v>54</v>
      </c>
      <c r="B10" s="234" t="s">
        <v>233</v>
      </c>
      <c r="C10" s="226"/>
      <c r="D10" s="226"/>
      <c r="E10" s="214"/>
      <c r="F10" s="421" t="s">
        <v>583</v>
      </c>
    </row>
    <row r="11" spans="1:6" s="366" customFormat="1" ht="12" customHeight="1">
      <c r="A11" s="350" t="s">
        <v>55</v>
      </c>
      <c r="B11" s="234" t="s">
        <v>234</v>
      </c>
      <c r="C11" s="226"/>
      <c r="D11" s="226"/>
      <c r="E11" s="214"/>
      <c r="F11" s="421" t="s">
        <v>584</v>
      </c>
    </row>
    <row r="12" spans="1:6" s="366" customFormat="1" ht="12" customHeight="1">
      <c r="A12" s="350" t="s">
        <v>56</v>
      </c>
      <c r="B12" s="234" t="s">
        <v>235</v>
      </c>
      <c r="C12" s="226"/>
      <c r="D12" s="226"/>
      <c r="E12" s="214"/>
      <c r="F12" s="421" t="s">
        <v>585</v>
      </c>
    </row>
    <row r="13" spans="1:6" s="366" customFormat="1" ht="12" customHeight="1">
      <c r="A13" s="350" t="s">
        <v>74</v>
      </c>
      <c r="B13" s="234" t="s">
        <v>236</v>
      </c>
      <c r="C13" s="226"/>
      <c r="D13" s="226"/>
      <c r="E13" s="214"/>
      <c r="F13" s="421" t="s">
        <v>586</v>
      </c>
    </row>
    <row r="14" spans="1:6" s="339" customFormat="1" ht="12" customHeight="1" thickBot="1">
      <c r="A14" s="351" t="s">
        <v>57</v>
      </c>
      <c r="B14" s="222" t="s">
        <v>237</v>
      </c>
      <c r="C14" s="228"/>
      <c r="D14" s="228"/>
      <c r="E14" s="216"/>
      <c r="F14" s="421" t="s">
        <v>587</v>
      </c>
    </row>
    <row r="15" spans="1:6" s="339" customFormat="1" ht="12" customHeight="1" thickBot="1">
      <c r="A15" s="208" t="s">
        <v>2</v>
      </c>
      <c r="B15" s="220" t="s">
        <v>238</v>
      </c>
      <c r="C15" s="225">
        <f>SUM(C16:C21)</f>
        <v>0</v>
      </c>
      <c r="D15" s="225">
        <f>SUM(D16:D21)</f>
        <v>0</v>
      </c>
      <c r="E15" s="225">
        <f>SUM(E16:E21)</f>
        <v>0</v>
      </c>
      <c r="F15" s="421" t="s">
        <v>588</v>
      </c>
    </row>
    <row r="16" spans="1:6" s="339" customFormat="1" ht="12" customHeight="1">
      <c r="A16" s="349" t="s">
        <v>59</v>
      </c>
      <c r="B16" s="233" t="s">
        <v>239</v>
      </c>
      <c r="C16" s="227">
        <v>0</v>
      </c>
      <c r="D16" s="227">
        <v>0</v>
      </c>
      <c r="E16" s="215">
        <v>0</v>
      </c>
      <c r="F16" s="421" t="s">
        <v>589</v>
      </c>
    </row>
    <row r="17" spans="1:6" s="339" customFormat="1" ht="12" customHeight="1">
      <c r="A17" s="350" t="s">
        <v>60</v>
      </c>
      <c r="B17" s="234" t="s">
        <v>240</v>
      </c>
      <c r="C17" s="226">
        <v>0</v>
      </c>
      <c r="D17" s="226">
        <v>0</v>
      </c>
      <c r="E17" s="214">
        <v>0</v>
      </c>
      <c r="F17" s="421" t="s">
        <v>590</v>
      </c>
    </row>
    <row r="18" spans="1:6" s="339" customFormat="1" ht="12" customHeight="1">
      <c r="A18" s="350" t="s">
        <v>61</v>
      </c>
      <c r="B18" s="234" t="s">
        <v>241</v>
      </c>
      <c r="C18" s="226">
        <v>0</v>
      </c>
      <c r="D18" s="226">
        <v>0</v>
      </c>
      <c r="E18" s="214">
        <v>0</v>
      </c>
      <c r="F18" s="421" t="s">
        <v>591</v>
      </c>
    </row>
    <row r="19" spans="1:6" s="339" customFormat="1" ht="12" customHeight="1">
      <c r="A19" s="350" t="s">
        <v>62</v>
      </c>
      <c r="B19" s="234" t="s">
        <v>242</v>
      </c>
      <c r="C19" s="226">
        <v>0</v>
      </c>
      <c r="D19" s="226">
        <v>0</v>
      </c>
      <c r="E19" s="214">
        <v>0</v>
      </c>
      <c r="F19" s="421" t="s">
        <v>592</v>
      </c>
    </row>
    <row r="20" spans="1:6" s="339" customFormat="1" ht="12" customHeight="1">
      <c r="A20" s="350" t="s">
        <v>63</v>
      </c>
      <c r="B20" s="234" t="s">
        <v>243</v>
      </c>
      <c r="C20" s="226"/>
      <c r="D20" s="226"/>
      <c r="E20" s="214"/>
      <c r="F20" s="421" t="s">
        <v>593</v>
      </c>
    </row>
    <row r="21" spans="1:6" s="366" customFormat="1" ht="12" customHeight="1" thickBot="1">
      <c r="A21" s="351" t="s">
        <v>69</v>
      </c>
      <c r="B21" s="222" t="s">
        <v>244</v>
      </c>
      <c r="C21" s="228">
        <v>0</v>
      </c>
      <c r="D21" s="228">
        <v>0</v>
      </c>
      <c r="E21" s="216">
        <v>0</v>
      </c>
      <c r="F21" s="421" t="s">
        <v>594</v>
      </c>
    </row>
    <row r="22" spans="1:6" s="366" customFormat="1" ht="12" customHeight="1" thickBot="1">
      <c r="A22" s="208" t="s">
        <v>3</v>
      </c>
      <c r="B22" s="205" t="s">
        <v>245</v>
      </c>
      <c r="C22" s="225">
        <f>SUM(C23:C28)</f>
        <v>0</v>
      </c>
      <c r="D22" s="225">
        <f>SUM(D23:D28)</f>
        <v>0</v>
      </c>
      <c r="E22" s="225">
        <f>SUM(E23:E28)</f>
        <v>0</v>
      </c>
      <c r="F22" s="421" t="s">
        <v>595</v>
      </c>
    </row>
    <row r="23" spans="1:6" s="366" customFormat="1" ht="12" customHeight="1">
      <c r="A23" s="349" t="s">
        <v>42</v>
      </c>
      <c r="B23" s="233" t="s">
        <v>246</v>
      </c>
      <c r="C23" s="227">
        <v>0</v>
      </c>
      <c r="D23" s="227">
        <v>0</v>
      </c>
      <c r="E23" s="215">
        <v>0</v>
      </c>
      <c r="F23" s="421" t="s">
        <v>596</v>
      </c>
    </row>
    <row r="24" spans="1:6" s="339" customFormat="1" ht="12" customHeight="1">
      <c r="A24" s="350" t="s">
        <v>43</v>
      </c>
      <c r="B24" s="234" t="s">
        <v>247</v>
      </c>
      <c r="C24" s="226">
        <v>0</v>
      </c>
      <c r="D24" s="226">
        <v>0</v>
      </c>
      <c r="E24" s="214">
        <v>0</v>
      </c>
      <c r="F24" s="421" t="s">
        <v>597</v>
      </c>
    </row>
    <row r="25" spans="1:6" s="366" customFormat="1" ht="12" customHeight="1">
      <c r="A25" s="350" t="s">
        <v>44</v>
      </c>
      <c r="B25" s="234" t="s">
        <v>248</v>
      </c>
      <c r="C25" s="226">
        <v>0</v>
      </c>
      <c r="D25" s="226"/>
      <c r="E25" s="214">
        <v>0</v>
      </c>
      <c r="F25" s="421" t="s">
        <v>598</v>
      </c>
    </row>
    <row r="26" spans="1:6" s="366" customFormat="1" ht="12" customHeight="1">
      <c r="A26" s="350" t="s">
        <v>45</v>
      </c>
      <c r="B26" s="234" t="s">
        <v>249</v>
      </c>
      <c r="C26" s="226">
        <v>0</v>
      </c>
      <c r="D26" s="226">
        <v>0</v>
      </c>
      <c r="E26" s="214">
        <v>0</v>
      </c>
      <c r="F26" s="421" t="s">
        <v>599</v>
      </c>
    </row>
    <row r="27" spans="1:6" s="366" customFormat="1" ht="12" customHeight="1">
      <c r="A27" s="350" t="s">
        <v>84</v>
      </c>
      <c r="B27" s="234" t="s">
        <v>250</v>
      </c>
      <c r="C27" s="226"/>
      <c r="D27" s="226"/>
      <c r="E27" s="214"/>
      <c r="F27" s="421" t="s">
        <v>600</v>
      </c>
    </row>
    <row r="28" spans="1:6" s="366" customFormat="1" ht="12" customHeight="1" thickBot="1">
      <c r="A28" s="351" t="s">
        <v>85</v>
      </c>
      <c r="B28" s="235" t="s">
        <v>251</v>
      </c>
      <c r="C28" s="228">
        <v>0</v>
      </c>
      <c r="D28" s="228">
        <v>0</v>
      </c>
      <c r="E28" s="216"/>
      <c r="F28" s="421" t="s">
        <v>601</v>
      </c>
    </row>
    <row r="29" spans="1:6" s="366" customFormat="1" ht="12" customHeight="1" thickBot="1">
      <c r="A29" s="208" t="s">
        <v>86</v>
      </c>
      <c r="B29" s="205" t="s">
        <v>252</v>
      </c>
      <c r="C29" s="231">
        <f>SUM(C31:C35)</f>
        <v>0</v>
      </c>
      <c r="D29" s="231">
        <f>SUM(D31:D35)</f>
        <v>0</v>
      </c>
      <c r="E29" s="231">
        <f>SUM(E31:E35)</f>
        <v>0</v>
      </c>
      <c r="F29" s="421" t="s">
        <v>602</v>
      </c>
    </row>
    <row r="30" spans="1:6" s="366" customFormat="1" ht="12" customHeight="1">
      <c r="A30" s="349" t="s">
        <v>253</v>
      </c>
      <c r="B30" s="233" t="s">
        <v>254</v>
      </c>
      <c r="C30" s="236"/>
      <c r="D30" s="236"/>
      <c r="E30" s="236"/>
      <c r="F30" s="421" t="s">
        <v>603</v>
      </c>
    </row>
    <row r="31" spans="1:6" s="366" customFormat="1" ht="12" customHeight="1">
      <c r="A31" s="350" t="s">
        <v>255</v>
      </c>
      <c r="B31" s="234" t="s">
        <v>256</v>
      </c>
      <c r="C31" s="226"/>
      <c r="D31" s="226"/>
      <c r="E31" s="214"/>
      <c r="F31" s="421" t="s">
        <v>604</v>
      </c>
    </row>
    <row r="32" spans="1:6" s="366" customFormat="1" ht="12" customHeight="1">
      <c r="A32" s="350" t="s">
        <v>257</v>
      </c>
      <c r="B32" s="234" t="s">
        <v>258</v>
      </c>
      <c r="C32" s="226"/>
      <c r="D32" s="226"/>
      <c r="E32" s="214"/>
      <c r="F32" s="421" t="s">
        <v>605</v>
      </c>
    </row>
    <row r="33" spans="1:6" s="366" customFormat="1" ht="12" customHeight="1">
      <c r="A33" s="350" t="s">
        <v>259</v>
      </c>
      <c r="B33" s="234" t="s">
        <v>260</v>
      </c>
      <c r="C33" s="226"/>
      <c r="D33" s="226"/>
      <c r="E33" s="214"/>
      <c r="F33" s="421" t="s">
        <v>606</v>
      </c>
    </row>
    <row r="34" spans="1:6" s="366" customFormat="1" ht="12" customHeight="1">
      <c r="A34" s="350" t="s">
        <v>261</v>
      </c>
      <c r="B34" s="234" t="s">
        <v>262</v>
      </c>
      <c r="C34" s="226"/>
      <c r="D34" s="226"/>
      <c r="E34" s="214"/>
      <c r="F34" s="421" t="s">
        <v>607</v>
      </c>
    </row>
    <row r="35" spans="1:6" s="366" customFormat="1" ht="12" customHeight="1" thickBot="1">
      <c r="A35" s="351" t="s">
        <v>263</v>
      </c>
      <c r="B35" s="235" t="s">
        <v>264</v>
      </c>
      <c r="C35" s="228"/>
      <c r="D35" s="228"/>
      <c r="E35" s="216"/>
      <c r="F35" s="421" t="s">
        <v>608</v>
      </c>
    </row>
    <row r="36" spans="1:6" s="366" customFormat="1" ht="12" customHeight="1" thickBot="1">
      <c r="A36" s="208" t="s">
        <v>5</v>
      </c>
      <c r="B36" s="205" t="s">
        <v>265</v>
      </c>
      <c r="C36" s="225">
        <f>SUM(C37:C46)</f>
        <v>28395</v>
      </c>
      <c r="D36" s="225">
        <f>SUM(D37:D46)</f>
        <v>28395</v>
      </c>
      <c r="E36" s="225">
        <f>SUM(E37:E46)</f>
        <v>26329</v>
      </c>
      <c r="F36" s="421" t="s">
        <v>609</v>
      </c>
    </row>
    <row r="37" spans="1:6" s="366" customFormat="1" ht="12" customHeight="1">
      <c r="A37" s="349" t="s">
        <v>46</v>
      </c>
      <c r="B37" s="233" t="s">
        <v>266</v>
      </c>
      <c r="C37" s="227">
        <v>0</v>
      </c>
      <c r="D37" s="227"/>
      <c r="E37" s="215"/>
      <c r="F37" s="421" t="s">
        <v>610</v>
      </c>
    </row>
    <row r="38" spans="1:6" s="366" customFormat="1" ht="12" customHeight="1">
      <c r="A38" s="350" t="s">
        <v>47</v>
      </c>
      <c r="B38" s="234" t="s">
        <v>267</v>
      </c>
      <c r="C38" s="226"/>
      <c r="D38" s="226"/>
      <c r="E38" s="214"/>
      <c r="F38" s="421" t="s">
        <v>611</v>
      </c>
    </row>
    <row r="39" spans="1:6" s="366" customFormat="1" ht="12" customHeight="1">
      <c r="A39" s="350" t="s">
        <v>48</v>
      </c>
      <c r="B39" s="234" t="s">
        <v>268</v>
      </c>
      <c r="C39" s="226"/>
      <c r="D39" s="226"/>
      <c r="E39" s="214"/>
      <c r="F39" s="421" t="s">
        <v>612</v>
      </c>
    </row>
    <row r="40" spans="1:6" s="366" customFormat="1" ht="12" customHeight="1">
      <c r="A40" s="350" t="s">
        <v>88</v>
      </c>
      <c r="B40" s="234" t="s">
        <v>269</v>
      </c>
      <c r="C40" s="226"/>
      <c r="D40" s="226"/>
      <c r="E40" s="214"/>
      <c r="F40" s="421" t="s">
        <v>613</v>
      </c>
    </row>
    <row r="41" spans="1:6" s="366" customFormat="1" ht="12" customHeight="1">
      <c r="A41" s="350" t="s">
        <v>89</v>
      </c>
      <c r="B41" s="234" t="s">
        <v>270</v>
      </c>
      <c r="C41" s="226">
        <v>28395</v>
      </c>
      <c r="D41" s="226">
        <v>28395</v>
      </c>
      <c r="E41" s="214">
        <v>26329</v>
      </c>
      <c r="F41" s="421" t="s">
        <v>614</v>
      </c>
    </row>
    <row r="42" spans="1:6" s="366" customFormat="1" ht="12" customHeight="1">
      <c r="A42" s="350" t="s">
        <v>90</v>
      </c>
      <c r="B42" s="234" t="s">
        <v>271</v>
      </c>
      <c r="C42" s="226"/>
      <c r="D42" s="226"/>
      <c r="E42" s="214"/>
      <c r="F42" s="421" t="s">
        <v>615</v>
      </c>
    </row>
    <row r="43" spans="1:6" s="366" customFormat="1" ht="12" customHeight="1">
      <c r="A43" s="350" t="s">
        <v>91</v>
      </c>
      <c r="B43" s="234" t="s">
        <v>272</v>
      </c>
      <c r="C43" s="226"/>
      <c r="D43" s="226"/>
      <c r="E43" s="214"/>
      <c r="F43" s="421" t="s">
        <v>616</v>
      </c>
    </row>
    <row r="44" spans="1:6" s="366" customFormat="1" ht="12" customHeight="1">
      <c r="A44" s="350" t="s">
        <v>92</v>
      </c>
      <c r="B44" s="234" t="s">
        <v>273</v>
      </c>
      <c r="C44" s="226"/>
      <c r="D44" s="226"/>
      <c r="E44" s="214"/>
      <c r="F44" s="421" t="s">
        <v>617</v>
      </c>
    </row>
    <row r="45" spans="1:6" s="366" customFormat="1" ht="12" customHeight="1">
      <c r="A45" s="350" t="s">
        <v>274</v>
      </c>
      <c r="B45" s="234" t="s">
        <v>275</v>
      </c>
      <c r="C45" s="229">
        <v>0</v>
      </c>
      <c r="D45" s="229">
        <v>0</v>
      </c>
      <c r="E45" s="217">
        <v>0</v>
      </c>
      <c r="F45" s="421" t="s">
        <v>618</v>
      </c>
    </row>
    <row r="46" spans="1:6" s="339" customFormat="1" ht="12" customHeight="1" thickBot="1">
      <c r="A46" s="351" t="s">
        <v>276</v>
      </c>
      <c r="B46" s="235" t="s">
        <v>277</v>
      </c>
      <c r="C46" s="230">
        <v>0</v>
      </c>
      <c r="D46" s="230">
        <v>0</v>
      </c>
      <c r="E46" s="218">
        <v>0</v>
      </c>
      <c r="F46" s="421" t="s">
        <v>619</v>
      </c>
    </row>
    <row r="47" spans="1:6" s="366" customFormat="1" ht="12" customHeight="1" thickBot="1">
      <c r="A47" s="208" t="s">
        <v>6</v>
      </c>
      <c r="B47" s="205" t="s">
        <v>278</v>
      </c>
      <c r="C47" s="225">
        <f>SUM(C48:C52)</f>
        <v>0</v>
      </c>
      <c r="D47" s="225">
        <f>SUM(D48:D52)</f>
        <v>0</v>
      </c>
      <c r="E47" s="225">
        <f>SUM(E48:E52)</f>
        <v>0</v>
      </c>
      <c r="F47" s="421" t="s">
        <v>620</v>
      </c>
    </row>
    <row r="48" spans="1:6" s="366" customFormat="1" ht="12" customHeight="1">
      <c r="A48" s="349" t="s">
        <v>49</v>
      </c>
      <c r="B48" s="233" t="s">
        <v>279</v>
      </c>
      <c r="C48" s="237">
        <v>0</v>
      </c>
      <c r="D48" s="237">
        <v>0</v>
      </c>
      <c r="E48" s="219">
        <v>0</v>
      </c>
      <c r="F48" s="421" t="s">
        <v>621</v>
      </c>
    </row>
    <row r="49" spans="1:6" s="366" customFormat="1" ht="12" customHeight="1">
      <c r="A49" s="350" t="s">
        <v>50</v>
      </c>
      <c r="B49" s="234" t="s">
        <v>280</v>
      </c>
      <c r="C49" s="229">
        <v>0</v>
      </c>
      <c r="D49" s="229">
        <v>0</v>
      </c>
      <c r="E49" s="217">
        <v>0</v>
      </c>
      <c r="F49" s="421" t="s">
        <v>622</v>
      </c>
    </row>
    <row r="50" spans="1:6" s="366" customFormat="1" ht="12" customHeight="1">
      <c r="A50" s="350" t="s">
        <v>281</v>
      </c>
      <c r="B50" s="234" t="s">
        <v>282</v>
      </c>
      <c r="C50" s="229">
        <v>0</v>
      </c>
      <c r="D50" s="229">
        <v>0</v>
      </c>
      <c r="E50" s="217">
        <v>0</v>
      </c>
      <c r="F50" s="421" t="s">
        <v>623</v>
      </c>
    </row>
    <row r="51" spans="1:6" s="366" customFormat="1" ht="12" customHeight="1">
      <c r="A51" s="350" t="s">
        <v>283</v>
      </c>
      <c r="B51" s="234" t="s">
        <v>284</v>
      </c>
      <c r="C51" s="229">
        <v>0</v>
      </c>
      <c r="D51" s="229">
        <v>0</v>
      </c>
      <c r="E51" s="217">
        <v>0</v>
      </c>
      <c r="F51" s="421" t="s">
        <v>624</v>
      </c>
    </row>
    <row r="52" spans="1:6" s="366" customFormat="1" ht="12" customHeight="1" thickBot="1">
      <c r="A52" s="351" t="s">
        <v>285</v>
      </c>
      <c r="B52" s="235" t="s">
        <v>286</v>
      </c>
      <c r="C52" s="230">
        <v>0</v>
      </c>
      <c r="D52" s="230">
        <v>0</v>
      </c>
      <c r="E52" s="218">
        <v>0</v>
      </c>
      <c r="F52" s="421" t="s">
        <v>625</v>
      </c>
    </row>
    <row r="53" spans="1:6" s="366" customFormat="1" ht="12" customHeight="1" thickBot="1">
      <c r="A53" s="208" t="s">
        <v>93</v>
      </c>
      <c r="B53" s="205" t="s">
        <v>287</v>
      </c>
      <c r="C53" s="225">
        <f>SUM(C54:C57)</f>
        <v>0</v>
      </c>
      <c r="D53" s="225">
        <f>SUM(D54:D57)</f>
        <v>0</v>
      </c>
      <c r="E53" s="225">
        <f>SUM(E54:E57)</f>
        <v>0</v>
      </c>
      <c r="F53" s="421" t="s">
        <v>626</v>
      </c>
    </row>
    <row r="54" spans="1:6" s="339" customFormat="1" ht="12" customHeight="1">
      <c r="A54" s="349" t="s">
        <v>51</v>
      </c>
      <c r="B54" s="233" t="s">
        <v>288</v>
      </c>
      <c r="C54" s="227">
        <v>0</v>
      </c>
      <c r="D54" s="227">
        <v>0</v>
      </c>
      <c r="E54" s="215">
        <v>0</v>
      </c>
      <c r="F54" s="421" t="s">
        <v>627</v>
      </c>
    </row>
    <row r="55" spans="1:6" s="339" customFormat="1" ht="12" customHeight="1">
      <c r="A55" s="350" t="s">
        <v>52</v>
      </c>
      <c r="B55" s="234" t="s">
        <v>289</v>
      </c>
      <c r="C55" s="226">
        <v>0</v>
      </c>
      <c r="D55" s="226"/>
      <c r="E55" s="214">
        <v>0</v>
      </c>
      <c r="F55" s="421" t="s">
        <v>628</v>
      </c>
    </row>
    <row r="56" spans="1:6" s="339" customFormat="1" ht="12" customHeight="1">
      <c r="A56" s="350" t="s">
        <v>290</v>
      </c>
      <c r="B56" s="234" t="s">
        <v>291</v>
      </c>
      <c r="C56" s="226">
        <v>0</v>
      </c>
      <c r="D56" s="226"/>
      <c r="E56" s="214"/>
      <c r="F56" s="421" t="s">
        <v>629</v>
      </c>
    </row>
    <row r="57" spans="1:6" s="339" customFormat="1" ht="12" customHeight="1" thickBot="1">
      <c r="A57" s="351" t="s">
        <v>292</v>
      </c>
      <c r="B57" s="235" t="s">
        <v>293</v>
      </c>
      <c r="C57" s="228">
        <v>0</v>
      </c>
      <c r="D57" s="228">
        <v>0</v>
      </c>
      <c r="E57" s="216">
        <v>0</v>
      </c>
      <c r="F57" s="421" t="s">
        <v>630</v>
      </c>
    </row>
    <row r="58" spans="1:6" s="366" customFormat="1" ht="12" customHeight="1" thickBot="1">
      <c r="A58" s="208" t="s">
        <v>8</v>
      </c>
      <c r="B58" s="220" t="s">
        <v>294</v>
      </c>
      <c r="C58" s="225">
        <f>SUM(C59:C62)</f>
        <v>0</v>
      </c>
      <c r="D58" s="225">
        <f>SUM(D59:D62)</f>
        <v>0</v>
      </c>
      <c r="E58" s="225">
        <f>SUM(E59:E62)</f>
        <v>0</v>
      </c>
      <c r="F58" s="421" t="s">
        <v>631</v>
      </c>
    </row>
    <row r="59" spans="1:6" s="366" customFormat="1" ht="12" customHeight="1">
      <c r="A59" s="349" t="s">
        <v>94</v>
      </c>
      <c r="B59" s="233" t="s">
        <v>295</v>
      </c>
      <c r="C59" s="229">
        <v>0</v>
      </c>
      <c r="D59" s="229">
        <v>0</v>
      </c>
      <c r="E59" s="217">
        <v>0</v>
      </c>
      <c r="F59" s="421" t="s">
        <v>632</v>
      </c>
    </row>
    <row r="60" spans="1:6" s="366" customFormat="1" ht="12" customHeight="1">
      <c r="A60" s="350" t="s">
        <v>95</v>
      </c>
      <c r="B60" s="234" t="s">
        <v>460</v>
      </c>
      <c r="C60" s="229">
        <v>0</v>
      </c>
      <c r="D60" s="229"/>
      <c r="E60" s="217"/>
      <c r="F60" s="421" t="s">
        <v>633</v>
      </c>
    </row>
    <row r="61" spans="1:6" s="366" customFormat="1" ht="12" customHeight="1">
      <c r="A61" s="350" t="s">
        <v>115</v>
      </c>
      <c r="B61" s="234" t="s">
        <v>296</v>
      </c>
      <c r="C61" s="229">
        <v>0</v>
      </c>
      <c r="D61" s="229">
        <v>0</v>
      </c>
      <c r="E61" s="217">
        <v>0</v>
      </c>
      <c r="F61" s="421" t="s">
        <v>634</v>
      </c>
    </row>
    <row r="62" spans="1:6" s="366" customFormat="1" ht="12" customHeight="1" thickBot="1">
      <c r="A62" s="351" t="s">
        <v>297</v>
      </c>
      <c r="B62" s="235" t="s">
        <v>298</v>
      </c>
      <c r="C62" s="229">
        <v>0</v>
      </c>
      <c r="D62" s="229">
        <v>0</v>
      </c>
      <c r="E62" s="217">
        <v>0</v>
      </c>
      <c r="F62" s="421" t="s">
        <v>635</v>
      </c>
    </row>
    <row r="63" spans="1:6" s="366" customFormat="1" ht="12" customHeight="1" thickBot="1">
      <c r="A63" s="208" t="s">
        <v>9</v>
      </c>
      <c r="B63" s="205" t="s">
        <v>299</v>
      </c>
      <c r="C63" s="231">
        <f>SUM(C8+C15+C22+C29+C36+C47+C53+C58)</f>
        <v>28395</v>
      </c>
      <c r="D63" s="231">
        <f>SUM(D8+D15+D22+D29+D36+D47+D53+D58)</f>
        <v>28395</v>
      </c>
      <c r="E63" s="231">
        <f>SUM(E8+E15+E22+E29+E36+E47+E53+E58)</f>
        <v>26329</v>
      </c>
      <c r="F63" s="421" t="s">
        <v>636</v>
      </c>
    </row>
    <row r="64" spans="1:6" s="366" customFormat="1" ht="12" customHeight="1" thickBot="1">
      <c r="A64" s="352" t="s">
        <v>458</v>
      </c>
      <c r="B64" s="220" t="s">
        <v>300</v>
      </c>
      <c r="C64" s="225">
        <f>SUM(C65:C67)</f>
        <v>0</v>
      </c>
      <c r="D64" s="225">
        <f>SUM(D65:D67)</f>
        <v>0</v>
      </c>
      <c r="E64" s="225">
        <f>SUM(E65:E67)</f>
        <v>0</v>
      </c>
      <c r="F64" s="421" t="s">
        <v>637</v>
      </c>
    </row>
    <row r="65" spans="1:6" s="366" customFormat="1" ht="12" customHeight="1">
      <c r="A65" s="349" t="s">
        <v>301</v>
      </c>
      <c r="B65" s="233" t="s">
        <v>302</v>
      </c>
      <c r="C65" s="229">
        <v>0</v>
      </c>
      <c r="D65" s="229">
        <v>0</v>
      </c>
      <c r="E65" s="217">
        <v>0</v>
      </c>
      <c r="F65" s="421" t="s">
        <v>638</v>
      </c>
    </row>
    <row r="66" spans="1:6" s="366" customFormat="1" ht="12" customHeight="1">
      <c r="A66" s="350" t="s">
        <v>303</v>
      </c>
      <c r="B66" s="234" t="s">
        <v>304</v>
      </c>
      <c r="C66" s="229">
        <v>0</v>
      </c>
      <c r="D66" s="229">
        <v>0</v>
      </c>
      <c r="E66" s="217">
        <v>0</v>
      </c>
      <c r="F66" s="421" t="s">
        <v>639</v>
      </c>
    </row>
    <row r="67" spans="1:6" s="366" customFormat="1" ht="12" customHeight="1" thickBot="1">
      <c r="A67" s="351" t="s">
        <v>305</v>
      </c>
      <c r="B67" s="345" t="s">
        <v>306</v>
      </c>
      <c r="C67" s="229">
        <v>0</v>
      </c>
      <c r="D67" s="229"/>
      <c r="E67" s="217"/>
      <c r="F67" s="421" t="s">
        <v>640</v>
      </c>
    </row>
    <row r="68" spans="1:6" s="366" customFormat="1" ht="12" customHeight="1" thickBot="1">
      <c r="A68" s="352" t="s">
        <v>307</v>
      </c>
      <c r="B68" s="220" t="s">
        <v>308</v>
      </c>
      <c r="C68" s="225">
        <f>SUM(C69:C72)</f>
        <v>0</v>
      </c>
      <c r="D68" s="225">
        <f>SUM(D69:D72)</f>
        <v>0</v>
      </c>
      <c r="E68" s="225">
        <f>SUM(E69:E72)</f>
        <v>0</v>
      </c>
      <c r="F68" s="421" t="s">
        <v>641</v>
      </c>
    </row>
    <row r="69" spans="1:6" s="366" customFormat="1" ht="12" customHeight="1">
      <c r="A69" s="349" t="s">
        <v>75</v>
      </c>
      <c r="B69" s="233" t="s">
        <v>309</v>
      </c>
      <c r="C69" s="229">
        <v>0</v>
      </c>
      <c r="D69" s="229">
        <v>0</v>
      </c>
      <c r="E69" s="217">
        <v>0</v>
      </c>
      <c r="F69" s="421" t="s">
        <v>642</v>
      </c>
    </row>
    <row r="70" spans="1:6" s="366" customFormat="1" ht="12" customHeight="1">
      <c r="A70" s="350" t="s">
        <v>76</v>
      </c>
      <c r="B70" s="234" t="s">
        <v>310</v>
      </c>
      <c r="C70" s="229">
        <v>0</v>
      </c>
      <c r="D70" s="229">
        <v>0</v>
      </c>
      <c r="E70" s="217">
        <v>0</v>
      </c>
      <c r="F70" s="421" t="s">
        <v>643</v>
      </c>
    </row>
    <row r="71" spans="1:6" s="366" customFormat="1" ht="12" customHeight="1">
      <c r="A71" s="350" t="s">
        <v>311</v>
      </c>
      <c r="B71" s="234" t="s">
        <v>312</v>
      </c>
      <c r="C71" s="229">
        <v>0</v>
      </c>
      <c r="D71" s="229">
        <v>0</v>
      </c>
      <c r="E71" s="217">
        <v>0</v>
      </c>
      <c r="F71" s="421" t="s">
        <v>644</v>
      </c>
    </row>
    <row r="72" spans="1:6" s="366" customFormat="1" ht="12" customHeight="1" thickBot="1">
      <c r="A72" s="351" t="s">
        <v>313</v>
      </c>
      <c r="B72" s="235" t="s">
        <v>314</v>
      </c>
      <c r="C72" s="229">
        <v>0</v>
      </c>
      <c r="D72" s="229">
        <v>0</v>
      </c>
      <c r="E72" s="217">
        <v>0</v>
      </c>
      <c r="F72" s="421" t="s">
        <v>645</v>
      </c>
    </row>
    <row r="73" spans="1:6" s="366" customFormat="1" ht="12" customHeight="1" thickBot="1">
      <c r="A73" s="352" t="s">
        <v>315</v>
      </c>
      <c r="B73" s="220" t="s">
        <v>316</v>
      </c>
      <c r="C73" s="225">
        <f>SUM(C74:C75)</f>
        <v>0</v>
      </c>
      <c r="D73" s="225">
        <f>SUM(D74:D75)</f>
        <v>343</v>
      </c>
      <c r="E73" s="225">
        <f>SUM(E74:E75)</f>
        <v>343</v>
      </c>
      <c r="F73" s="421" t="s">
        <v>646</v>
      </c>
    </row>
    <row r="74" spans="1:6" s="366" customFormat="1" ht="12" customHeight="1">
      <c r="A74" s="349" t="s">
        <v>317</v>
      </c>
      <c r="B74" s="233" t="s">
        <v>318</v>
      </c>
      <c r="C74" s="229"/>
      <c r="D74" s="229">
        <v>343</v>
      </c>
      <c r="E74" s="217">
        <v>343</v>
      </c>
      <c r="F74" s="421" t="s">
        <v>647</v>
      </c>
    </row>
    <row r="75" spans="1:6" s="366" customFormat="1" ht="12" customHeight="1" thickBot="1">
      <c r="A75" s="351" t="s">
        <v>319</v>
      </c>
      <c r="B75" s="235" t="s">
        <v>320</v>
      </c>
      <c r="C75" s="229">
        <v>0</v>
      </c>
      <c r="D75" s="229">
        <v>0</v>
      </c>
      <c r="E75" s="217">
        <v>0</v>
      </c>
      <c r="F75" s="421" t="s">
        <v>648</v>
      </c>
    </row>
    <row r="76" spans="1:6" s="366" customFormat="1" ht="12" customHeight="1" thickBot="1">
      <c r="A76" s="352" t="s">
        <v>321</v>
      </c>
      <c r="B76" s="220" t="s">
        <v>322</v>
      </c>
      <c r="C76" s="225">
        <f>SUM(C77:C79)</f>
        <v>34989</v>
      </c>
      <c r="D76" s="225">
        <f>SUM(D77:D79)</f>
        <v>32028</v>
      </c>
      <c r="E76" s="225">
        <f>SUM(E77:E79)</f>
        <v>25833</v>
      </c>
      <c r="F76" s="421" t="s">
        <v>649</v>
      </c>
    </row>
    <row r="77" spans="1:6" s="366" customFormat="1" ht="12" customHeight="1">
      <c r="A77" s="349" t="s">
        <v>323</v>
      </c>
      <c r="B77" s="233" t="s">
        <v>324</v>
      </c>
      <c r="C77" s="229"/>
      <c r="D77" s="229"/>
      <c r="E77" s="217"/>
      <c r="F77" s="421" t="s">
        <v>650</v>
      </c>
    </row>
    <row r="78" spans="1:6" s="366" customFormat="1" ht="12" customHeight="1">
      <c r="A78" s="350" t="s">
        <v>325</v>
      </c>
      <c r="B78" s="234" t="s">
        <v>326</v>
      </c>
      <c r="C78" s="229">
        <v>0</v>
      </c>
      <c r="D78" s="229">
        <v>0</v>
      </c>
      <c r="E78" s="217">
        <v>0</v>
      </c>
      <c r="F78" s="421" t="s">
        <v>651</v>
      </c>
    </row>
    <row r="79" spans="1:6" s="366" customFormat="1" ht="12" customHeight="1" thickBot="1">
      <c r="A79" s="351" t="s">
        <v>327</v>
      </c>
      <c r="B79" s="235" t="s">
        <v>672</v>
      </c>
      <c r="C79" s="229">
        <v>34989</v>
      </c>
      <c r="D79" s="229">
        <v>32028</v>
      </c>
      <c r="E79" s="217">
        <v>25833</v>
      </c>
      <c r="F79" s="421" t="s">
        <v>652</v>
      </c>
    </row>
    <row r="80" spans="1:6" s="366" customFormat="1" ht="12" customHeight="1" thickBot="1">
      <c r="A80" s="352" t="s">
        <v>328</v>
      </c>
      <c r="B80" s="220" t="s">
        <v>329</v>
      </c>
      <c r="C80" s="225">
        <f>SUM(C81:C84)</f>
        <v>0</v>
      </c>
      <c r="D80" s="225">
        <f>SUM(D81:D84)</f>
        <v>0</v>
      </c>
      <c r="E80" s="225">
        <f>SUM(E81:E84)</f>
        <v>0</v>
      </c>
      <c r="F80" s="421" t="s">
        <v>653</v>
      </c>
    </row>
    <row r="81" spans="1:6" s="366" customFormat="1" ht="12" customHeight="1">
      <c r="A81" s="353" t="s">
        <v>330</v>
      </c>
      <c r="B81" s="233" t="s">
        <v>331</v>
      </c>
      <c r="C81" s="229">
        <v>0</v>
      </c>
      <c r="D81" s="229">
        <v>0</v>
      </c>
      <c r="E81" s="217">
        <v>0</v>
      </c>
      <c r="F81" s="421" t="s">
        <v>654</v>
      </c>
    </row>
    <row r="82" spans="1:6" s="366" customFormat="1" ht="12" customHeight="1">
      <c r="A82" s="354" t="s">
        <v>332</v>
      </c>
      <c r="B82" s="234" t="s">
        <v>333</v>
      </c>
      <c r="C82" s="229">
        <v>0</v>
      </c>
      <c r="D82" s="229">
        <v>0</v>
      </c>
      <c r="E82" s="217">
        <v>0</v>
      </c>
      <c r="F82" s="421" t="s">
        <v>655</v>
      </c>
    </row>
    <row r="83" spans="1:6" s="366" customFormat="1" ht="12" customHeight="1">
      <c r="A83" s="354" t="s">
        <v>334</v>
      </c>
      <c r="B83" s="234" t="s">
        <v>335</v>
      </c>
      <c r="C83" s="229">
        <v>0</v>
      </c>
      <c r="D83" s="229">
        <v>0</v>
      </c>
      <c r="E83" s="217">
        <v>0</v>
      </c>
      <c r="F83" s="421" t="s">
        <v>656</v>
      </c>
    </row>
    <row r="84" spans="1:6" s="366" customFormat="1" ht="12" customHeight="1" thickBot="1">
      <c r="A84" s="355" t="s">
        <v>336</v>
      </c>
      <c r="B84" s="235" t="s">
        <v>337</v>
      </c>
      <c r="C84" s="229">
        <v>0</v>
      </c>
      <c r="D84" s="229">
        <v>0</v>
      </c>
      <c r="E84" s="217">
        <v>0</v>
      </c>
      <c r="F84" s="421" t="s">
        <v>657</v>
      </c>
    </row>
    <row r="85" spans="1:6" s="366" customFormat="1" ht="12" customHeight="1" thickBot="1">
      <c r="A85" s="352" t="s">
        <v>338</v>
      </c>
      <c r="B85" s="220" t="s">
        <v>339</v>
      </c>
      <c r="C85" s="238">
        <v>0</v>
      </c>
      <c r="D85" s="238">
        <v>0</v>
      </c>
      <c r="E85" s="239">
        <v>0</v>
      </c>
      <c r="F85" s="421" t="s">
        <v>658</v>
      </c>
    </row>
    <row r="86" spans="1:6" s="366" customFormat="1" ht="12" customHeight="1" thickBot="1">
      <c r="A86" s="352" t="s">
        <v>340</v>
      </c>
      <c r="B86" s="346" t="s">
        <v>341</v>
      </c>
      <c r="C86" s="231">
        <f>SUM(C64+C68+C73+C76+C80+C85)</f>
        <v>34989</v>
      </c>
      <c r="D86" s="231">
        <f>SUM(D64+D68+D73+D76+D80+D85)</f>
        <v>32371</v>
      </c>
      <c r="E86" s="231">
        <f>SUM(E64+E68+E73+E76+E80+E85)</f>
        <v>26176</v>
      </c>
      <c r="F86" s="421" t="s">
        <v>659</v>
      </c>
    </row>
    <row r="87" spans="1:6" s="366" customFormat="1" ht="12" customHeight="1" thickBot="1">
      <c r="A87" s="356" t="s">
        <v>342</v>
      </c>
      <c r="B87" s="347" t="s">
        <v>459</v>
      </c>
      <c r="C87" s="231">
        <f>SUM(C63+C86)</f>
        <v>63384</v>
      </c>
      <c r="D87" s="231">
        <f>SUM(D63+D86)</f>
        <v>60766</v>
      </c>
      <c r="E87" s="231">
        <f>SUM(E63+E86)</f>
        <v>52505</v>
      </c>
      <c r="F87" s="421" t="s">
        <v>660</v>
      </c>
    </row>
    <row r="88" spans="1:6" s="366" customFormat="1" ht="15" customHeight="1">
      <c r="A88" s="321"/>
      <c r="B88" s="322"/>
      <c r="C88" s="337"/>
      <c r="D88" s="337"/>
      <c r="E88" s="337"/>
      <c r="F88" s="422"/>
    </row>
    <row r="89" spans="1:5" ht="13.5" thickBot="1">
      <c r="A89" s="323"/>
      <c r="B89" s="324"/>
      <c r="C89" s="338"/>
      <c r="D89" s="338"/>
      <c r="E89" s="338"/>
    </row>
    <row r="90" spans="1:6" s="365" customFormat="1" ht="16.5" customHeight="1" thickBot="1">
      <c r="A90" s="431" t="s">
        <v>35</v>
      </c>
      <c r="B90" s="432"/>
      <c r="C90" s="432"/>
      <c r="D90" s="432"/>
      <c r="E90" s="433"/>
      <c r="F90" s="421"/>
    </row>
    <row r="91" spans="1:6" s="194" customFormat="1" ht="12" customHeight="1" thickBot="1">
      <c r="A91" s="344" t="s">
        <v>1</v>
      </c>
      <c r="B91" s="207" t="s">
        <v>348</v>
      </c>
      <c r="C91" s="328">
        <f>SUM(C92:C96)</f>
        <v>63384</v>
      </c>
      <c r="D91" s="328">
        <f>SUM(D92:D96)</f>
        <v>60615</v>
      </c>
      <c r="E91" s="328">
        <f>SUM(E92:E96)</f>
        <v>52325</v>
      </c>
      <c r="F91" s="423" t="s">
        <v>581</v>
      </c>
    </row>
    <row r="92" spans="1:6" ht="12" customHeight="1">
      <c r="A92" s="357" t="s">
        <v>53</v>
      </c>
      <c r="B92" s="201" t="s">
        <v>30</v>
      </c>
      <c r="C92" s="329">
        <v>30972</v>
      </c>
      <c r="D92" s="329">
        <v>30972</v>
      </c>
      <c r="E92" s="329">
        <v>26402</v>
      </c>
      <c r="F92" s="423" t="s">
        <v>582</v>
      </c>
    </row>
    <row r="93" spans="1:6" ht="12" customHeight="1">
      <c r="A93" s="350" t="s">
        <v>54</v>
      </c>
      <c r="B93" s="199" t="s">
        <v>96</v>
      </c>
      <c r="C93" s="330">
        <v>8362</v>
      </c>
      <c r="D93" s="330">
        <v>8362</v>
      </c>
      <c r="E93" s="330">
        <v>7242</v>
      </c>
      <c r="F93" s="423" t="s">
        <v>583</v>
      </c>
    </row>
    <row r="94" spans="1:6" ht="12" customHeight="1">
      <c r="A94" s="350" t="s">
        <v>55</v>
      </c>
      <c r="B94" s="199" t="s">
        <v>73</v>
      </c>
      <c r="C94" s="332">
        <v>24050</v>
      </c>
      <c r="D94" s="332">
        <v>21281</v>
      </c>
      <c r="E94" s="332">
        <v>18681</v>
      </c>
      <c r="F94" s="423" t="s">
        <v>584</v>
      </c>
    </row>
    <row r="95" spans="1:6" ht="12" customHeight="1">
      <c r="A95" s="350" t="s">
        <v>56</v>
      </c>
      <c r="B95" s="202" t="s">
        <v>97</v>
      </c>
      <c r="C95" s="332"/>
      <c r="D95" s="332"/>
      <c r="E95" s="332"/>
      <c r="F95" s="423" t="s">
        <v>585</v>
      </c>
    </row>
    <row r="96" spans="1:6" ht="12" customHeight="1">
      <c r="A96" s="350" t="s">
        <v>64</v>
      </c>
      <c r="B96" s="204" t="s">
        <v>98</v>
      </c>
      <c r="C96" s="332"/>
      <c r="D96" s="332"/>
      <c r="E96" s="332"/>
      <c r="F96" s="423" t="s">
        <v>586</v>
      </c>
    </row>
    <row r="97" spans="1:6" ht="12" customHeight="1">
      <c r="A97" s="350" t="s">
        <v>57</v>
      </c>
      <c r="B97" s="199" t="s">
        <v>349</v>
      </c>
      <c r="C97" s="332"/>
      <c r="D97" s="332"/>
      <c r="E97" s="332"/>
      <c r="F97" s="423" t="s">
        <v>587</v>
      </c>
    </row>
    <row r="98" spans="1:6" ht="12" customHeight="1">
      <c r="A98" s="350" t="s">
        <v>58</v>
      </c>
      <c r="B98" s="210" t="s">
        <v>350</v>
      </c>
      <c r="C98" s="332"/>
      <c r="D98" s="332"/>
      <c r="E98" s="332"/>
      <c r="F98" s="423" t="s">
        <v>588</v>
      </c>
    </row>
    <row r="99" spans="1:6" ht="12" customHeight="1">
      <c r="A99" s="350" t="s">
        <v>65</v>
      </c>
      <c r="B99" s="211" t="s">
        <v>351</v>
      </c>
      <c r="C99" s="332"/>
      <c r="D99" s="332"/>
      <c r="E99" s="332"/>
      <c r="F99" s="423" t="s">
        <v>589</v>
      </c>
    </row>
    <row r="100" spans="1:6" ht="12" customHeight="1">
      <c r="A100" s="350" t="s">
        <v>66</v>
      </c>
      <c r="B100" s="211" t="s">
        <v>352</v>
      </c>
      <c r="C100" s="332"/>
      <c r="D100" s="332"/>
      <c r="E100" s="332"/>
      <c r="F100" s="423" t="s">
        <v>590</v>
      </c>
    </row>
    <row r="101" spans="1:6" ht="12" customHeight="1">
      <c r="A101" s="350" t="s">
        <v>67</v>
      </c>
      <c r="B101" s="210" t="s">
        <v>353</v>
      </c>
      <c r="C101" s="332"/>
      <c r="D101" s="332"/>
      <c r="E101" s="332"/>
      <c r="F101" s="423" t="s">
        <v>591</v>
      </c>
    </row>
    <row r="102" spans="1:6" ht="12" customHeight="1">
      <c r="A102" s="350" t="s">
        <v>68</v>
      </c>
      <c r="B102" s="210" t="s">
        <v>354</v>
      </c>
      <c r="C102" s="332">
        <v>0</v>
      </c>
      <c r="D102" s="332">
        <v>0</v>
      </c>
      <c r="E102" s="332">
        <v>0</v>
      </c>
      <c r="F102" s="423" t="s">
        <v>592</v>
      </c>
    </row>
    <row r="103" spans="1:6" ht="12" customHeight="1">
      <c r="A103" s="350" t="s">
        <v>70</v>
      </c>
      <c r="B103" s="211" t="s">
        <v>355</v>
      </c>
      <c r="C103" s="332">
        <v>0</v>
      </c>
      <c r="D103" s="332">
        <v>0</v>
      </c>
      <c r="E103" s="332">
        <v>0</v>
      </c>
      <c r="F103" s="423" t="s">
        <v>593</v>
      </c>
    </row>
    <row r="104" spans="1:6" ht="12" customHeight="1">
      <c r="A104" s="358" t="s">
        <v>99</v>
      </c>
      <c r="B104" s="212" t="s">
        <v>356</v>
      </c>
      <c r="C104" s="332">
        <v>0</v>
      </c>
      <c r="D104" s="332">
        <v>0</v>
      </c>
      <c r="E104" s="332">
        <v>0</v>
      </c>
      <c r="F104" s="423" t="s">
        <v>594</v>
      </c>
    </row>
    <row r="105" spans="1:6" ht="12" customHeight="1">
      <c r="A105" s="350" t="s">
        <v>357</v>
      </c>
      <c r="B105" s="212" t="s">
        <v>358</v>
      </c>
      <c r="C105" s="332">
        <v>0</v>
      </c>
      <c r="D105" s="332">
        <v>0</v>
      </c>
      <c r="E105" s="332">
        <v>0</v>
      </c>
      <c r="F105" s="423" t="s">
        <v>595</v>
      </c>
    </row>
    <row r="106" spans="1:6" s="194" customFormat="1" ht="12" customHeight="1" thickBot="1">
      <c r="A106" s="359" t="s">
        <v>359</v>
      </c>
      <c r="B106" s="213" t="s">
        <v>360</v>
      </c>
      <c r="C106" s="334"/>
      <c r="D106" s="334"/>
      <c r="E106" s="334"/>
      <c r="F106" s="423" t="s">
        <v>596</v>
      </c>
    </row>
    <row r="107" spans="1:6" ht="12" customHeight="1" thickBot="1">
      <c r="A107" s="208" t="s">
        <v>2</v>
      </c>
      <c r="B107" s="206" t="s">
        <v>361</v>
      </c>
      <c r="C107" s="223">
        <f>SUM(C108+C110+C112)</f>
        <v>0</v>
      </c>
      <c r="D107" s="223">
        <f>SUM(D108+D110+D112)</f>
        <v>151</v>
      </c>
      <c r="E107" s="223">
        <f>SUM(E108+E110+E112)</f>
        <v>151</v>
      </c>
      <c r="F107" s="423" t="s">
        <v>597</v>
      </c>
    </row>
    <row r="108" spans="1:6" ht="12" customHeight="1">
      <c r="A108" s="349" t="s">
        <v>59</v>
      </c>
      <c r="B108" s="199" t="s">
        <v>114</v>
      </c>
      <c r="C108" s="331"/>
      <c r="D108" s="331">
        <v>151</v>
      </c>
      <c r="E108" s="331">
        <v>151</v>
      </c>
      <c r="F108" s="423" t="s">
        <v>598</v>
      </c>
    </row>
    <row r="109" spans="1:6" ht="12" customHeight="1">
      <c r="A109" s="349" t="s">
        <v>60</v>
      </c>
      <c r="B109" s="203" t="s">
        <v>362</v>
      </c>
      <c r="C109" s="331">
        <v>0</v>
      </c>
      <c r="D109" s="331">
        <v>0</v>
      </c>
      <c r="E109" s="331">
        <v>0</v>
      </c>
      <c r="F109" s="423" t="s">
        <v>599</v>
      </c>
    </row>
    <row r="110" spans="1:6" ht="12" customHeight="1">
      <c r="A110" s="349" t="s">
        <v>61</v>
      </c>
      <c r="B110" s="203" t="s">
        <v>100</v>
      </c>
      <c r="C110" s="330">
        <v>0</v>
      </c>
      <c r="D110" s="330"/>
      <c r="E110" s="330"/>
      <c r="F110" s="423" t="s">
        <v>600</v>
      </c>
    </row>
    <row r="111" spans="1:6" ht="12" customHeight="1">
      <c r="A111" s="349" t="s">
        <v>62</v>
      </c>
      <c r="B111" s="203" t="s">
        <v>363</v>
      </c>
      <c r="C111" s="214">
        <v>0</v>
      </c>
      <c r="D111" s="214"/>
      <c r="E111" s="214"/>
      <c r="F111" s="423" t="s">
        <v>601</v>
      </c>
    </row>
    <row r="112" spans="1:6" ht="12" customHeight="1">
      <c r="A112" s="349" t="s">
        <v>63</v>
      </c>
      <c r="B112" s="222" t="s">
        <v>116</v>
      </c>
      <c r="C112" s="214">
        <v>0</v>
      </c>
      <c r="D112" s="214"/>
      <c r="E112" s="214"/>
      <c r="F112" s="423" t="s">
        <v>602</v>
      </c>
    </row>
    <row r="113" spans="1:6" ht="12" customHeight="1">
      <c r="A113" s="349" t="s">
        <v>69</v>
      </c>
      <c r="B113" s="221" t="s">
        <v>364</v>
      </c>
      <c r="C113" s="214">
        <v>0</v>
      </c>
      <c r="D113" s="214">
        <v>0</v>
      </c>
      <c r="E113" s="214">
        <v>0</v>
      </c>
      <c r="F113" s="423" t="s">
        <v>603</v>
      </c>
    </row>
    <row r="114" spans="1:6" ht="12" customHeight="1">
      <c r="A114" s="349" t="s">
        <v>71</v>
      </c>
      <c r="B114" s="232" t="s">
        <v>365</v>
      </c>
      <c r="C114" s="214">
        <v>0</v>
      </c>
      <c r="D114" s="214">
        <v>0</v>
      </c>
      <c r="E114" s="214">
        <v>0</v>
      </c>
      <c r="F114" s="423" t="s">
        <v>604</v>
      </c>
    </row>
    <row r="115" spans="1:6" ht="12" customHeight="1">
      <c r="A115" s="349" t="s">
        <v>101</v>
      </c>
      <c r="B115" s="211" t="s">
        <v>352</v>
      </c>
      <c r="C115" s="214">
        <v>0</v>
      </c>
      <c r="D115" s="214">
        <v>0</v>
      </c>
      <c r="E115" s="214">
        <v>0</v>
      </c>
      <c r="F115" s="423" t="s">
        <v>605</v>
      </c>
    </row>
    <row r="116" spans="1:6" ht="12" customHeight="1">
      <c r="A116" s="349" t="s">
        <v>102</v>
      </c>
      <c r="B116" s="211" t="s">
        <v>366</v>
      </c>
      <c r="C116" s="214">
        <v>0</v>
      </c>
      <c r="D116" s="214">
        <v>0</v>
      </c>
      <c r="E116" s="214">
        <v>0</v>
      </c>
      <c r="F116" s="423" t="s">
        <v>606</v>
      </c>
    </row>
    <row r="117" spans="1:6" ht="12" customHeight="1">
      <c r="A117" s="349" t="s">
        <v>103</v>
      </c>
      <c r="B117" s="211" t="s">
        <v>367</v>
      </c>
      <c r="C117" s="214">
        <v>0</v>
      </c>
      <c r="D117" s="214">
        <v>0</v>
      </c>
      <c r="E117" s="214">
        <v>0</v>
      </c>
      <c r="F117" s="423" t="s">
        <v>607</v>
      </c>
    </row>
    <row r="118" spans="1:6" ht="12" customHeight="1">
      <c r="A118" s="349" t="s">
        <v>368</v>
      </c>
      <c r="B118" s="211" t="s">
        <v>355</v>
      </c>
      <c r="C118" s="214">
        <v>0</v>
      </c>
      <c r="D118" s="214">
        <v>0</v>
      </c>
      <c r="E118" s="214">
        <v>0</v>
      </c>
      <c r="F118" s="423" t="s">
        <v>608</v>
      </c>
    </row>
    <row r="119" spans="1:6" ht="12" customHeight="1">
      <c r="A119" s="349" t="s">
        <v>369</v>
      </c>
      <c r="B119" s="211" t="s">
        <v>370</v>
      </c>
      <c r="C119" s="214">
        <v>0</v>
      </c>
      <c r="D119" s="214">
        <v>0</v>
      </c>
      <c r="E119" s="214">
        <v>0</v>
      </c>
      <c r="F119" s="423" t="s">
        <v>609</v>
      </c>
    </row>
    <row r="120" spans="1:6" ht="12" customHeight="1" thickBot="1">
      <c r="A120" s="358" t="s">
        <v>371</v>
      </c>
      <c r="B120" s="211" t="s">
        <v>372</v>
      </c>
      <c r="C120" s="216">
        <v>0</v>
      </c>
      <c r="D120" s="216">
        <v>0</v>
      </c>
      <c r="E120" s="216">
        <v>0</v>
      </c>
      <c r="F120" s="423" t="s">
        <v>610</v>
      </c>
    </row>
    <row r="121" spans="1:6" ht="12" customHeight="1" thickBot="1">
      <c r="A121" s="208" t="s">
        <v>3</v>
      </c>
      <c r="B121" s="209" t="s">
        <v>373</v>
      </c>
      <c r="C121" s="223">
        <f>SUM(C122:C123)</f>
        <v>0</v>
      </c>
      <c r="D121" s="223">
        <f>SUM(D122:D123)</f>
        <v>0</v>
      </c>
      <c r="E121" s="223">
        <f>SUM(E122:E123)</f>
        <v>0</v>
      </c>
      <c r="F121" s="423" t="s">
        <v>611</v>
      </c>
    </row>
    <row r="122" spans="1:6" ht="12" customHeight="1">
      <c r="A122" s="349" t="s">
        <v>42</v>
      </c>
      <c r="B122" s="200" t="s">
        <v>36</v>
      </c>
      <c r="C122" s="331"/>
      <c r="D122" s="331">
        <v>0</v>
      </c>
      <c r="E122" s="331">
        <v>0</v>
      </c>
      <c r="F122" s="423" t="s">
        <v>612</v>
      </c>
    </row>
    <row r="123" spans="1:6" ht="12" customHeight="1" thickBot="1">
      <c r="A123" s="351" t="s">
        <v>43</v>
      </c>
      <c r="B123" s="203" t="s">
        <v>37</v>
      </c>
      <c r="C123" s="332">
        <v>0</v>
      </c>
      <c r="D123" s="332">
        <v>0</v>
      </c>
      <c r="E123" s="332">
        <v>0</v>
      </c>
      <c r="F123" s="423" t="s">
        <v>613</v>
      </c>
    </row>
    <row r="124" spans="1:6" ht="12" customHeight="1" thickBot="1">
      <c r="A124" s="208" t="s">
        <v>4</v>
      </c>
      <c r="B124" s="209" t="s">
        <v>374</v>
      </c>
      <c r="C124" s="223">
        <f>SUM(C91+C107+C121)</f>
        <v>63384</v>
      </c>
      <c r="D124" s="223">
        <f>SUM(D91+D107+D121)</f>
        <v>60766</v>
      </c>
      <c r="E124" s="223">
        <f>SUM(E91+E107+E121)</f>
        <v>52476</v>
      </c>
      <c r="F124" s="423" t="s">
        <v>614</v>
      </c>
    </row>
    <row r="125" spans="1:6" ht="12" customHeight="1" thickBot="1">
      <c r="A125" s="208" t="s">
        <v>5</v>
      </c>
      <c r="B125" s="209" t="s">
        <v>461</v>
      </c>
      <c r="C125" s="223">
        <f>SUM(C126:C128)</f>
        <v>0</v>
      </c>
      <c r="D125" s="223">
        <f>SUM(D126:D128)</f>
        <v>0</v>
      </c>
      <c r="E125" s="223">
        <f>SUM(E126:E128)</f>
        <v>0</v>
      </c>
      <c r="F125" s="423" t="s">
        <v>615</v>
      </c>
    </row>
    <row r="126" spans="1:6" ht="12" customHeight="1">
      <c r="A126" s="349" t="s">
        <v>46</v>
      </c>
      <c r="B126" s="200" t="s">
        <v>375</v>
      </c>
      <c r="C126" s="214">
        <v>0</v>
      </c>
      <c r="D126" s="214">
        <v>0</v>
      </c>
      <c r="E126" s="214">
        <v>0</v>
      </c>
      <c r="F126" s="423" t="s">
        <v>616</v>
      </c>
    </row>
    <row r="127" spans="1:6" ht="12" customHeight="1">
      <c r="A127" s="349" t="s">
        <v>47</v>
      </c>
      <c r="B127" s="200" t="s">
        <v>376</v>
      </c>
      <c r="C127" s="214">
        <v>0</v>
      </c>
      <c r="D127" s="214">
        <v>0</v>
      </c>
      <c r="E127" s="214">
        <v>0</v>
      </c>
      <c r="F127" s="423" t="s">
        <v>617</v>
      </c>
    </row>
    <row r="128" spans="1:6" ht="12" customHeight="1" thickBot="1">
      <c r="A128" s="358" t="s">
        <v>48</v>
      </c>
      <c r="B128" s="198" t="s">
        <v>377</v>
      </c>
      <c r="C128" s="214">
        <v>0</v>
      </c>
      <c r="D128" s="214"/>
      <c r="E128" s="214"/>
      <c r="F128" s="423" t="s">
        <v>618</v>
      </c>
    </row>
    <row r="129" spans="1:6" ht="12" customHeight="1" thickBot="1">
      <c r="A129" s="208" t="s">
        <v>6</v>
      </c>
      <c r="B129" s="209" t="s">
        <v>378</v>
      </c>
      <c r="C129" s="223">
        <f>SUM(C130:C133)</f>
        <v>0</v>
      </c>
      <c r="D129" s="223">
        <f>SUM(D130:D133)</f>
        <v>0</v>
      </c>
      <c r="E129" s="223"/>
      <c r="F129" s="423" t="s">
        <v>619</v>
      </c>
    </row>
    <row r="130" spans="1:6" ht="12" customHeight="1">
      <c r="A130" s="349" t="s">
        <v>49</v>
      </c>
      <c r="B130" s="200" t="s">
        <v>379</v>
      </c>
      <c r="C130" s="214">
        <v>0</v>
      </c>
      <c r="D130" s="214">
        <v>0</v>
      </c>
      <c r="E130" s="214">
        <v>0</v>
      </c>
      <c r="F130" s="423" t="s">
        <v>620</v>
      </c>
    </row>
    <row r="131" spans="1:6" ht="12" customHeight="1">
      <c r="A131" s="349" t="s">
        <v>50</v>
      </c>
      <c r="B131" s="200" t="s">
        <v>380</v>
      </c>
      <c r="C131" s="214">
        <v>0</v>
      </c>
      <c r="D131" s="214">
        <v>0</v>
      </c>
      <c r="E131" s="214">
        <v>0</v>
      </c>
      <c r="F131" s="423" t="s">
        <v>621</v>
      </c>
    </row>
    <row r="132" spans="1:6" ht="12" customHeight="1">
      <c r="A132" s="349" t="s">
        <v>281</v>
      </c>
      <c r="B132" s="200" t="s">
        <v>381</v>
      </c>
      <c r="C132" s="214">
        <v>0</v>
      </c>
      <c r="D132" s="214">
        <v>0</v>
      </c>
      <c r="E132" s="214">
        <v>0</v>
      </c>
      <c r="F132" s="423" t="s">
        <v>622</v>
      </c>
    </row>
    <row r="133" spans="1:6" s="194" customFormat="1" ht="12" customHeight="1" thickBot="1">
      <c r="A133" s="358" t="s">
        <v>283</v>
      </c>
      <c r="B133" s="198" t="s">
        <v>382</v>
      </c>
      <c r="C133" s="214">
        <v>0</v>
      </c>
      <c r="D133" s="214">
        <v>0</v>
      </c>
      <c r="E133" s="214">
        <v>0</v>
      </c>
      <c r="F133" s="423" t="s">
        <v>623</v>
      </c>
    </row>
    <row r="134" spans="1:9" ht="13.5" thickBot="1">
      <c r="A134" s="208" t="s">
        <v>7</v>
      </c>
      <c r="B134" s="209" t="s">
        <v>545</v>
      </c>
      <c r="C134" s="333">
        <f>SUM(C135:C138)</f>
        <v>0</v>
      </c>
      <c r="D134" s="333">
        <f>SUM(D135:D138)</f>
        <v>0</v>
      </c>
      <c r="E134" s="333">
        <f>SUM(E135:E138)</f>
        <v>0</v>
      </c>
      <c r="F134" s="423" t="s">
        <v>624</v>
      </c>
      <c r="I134" s="312"/>
    </row>
    <row r="135" spans="1:6" ht="12.75">
      <c r="A135" s="349" t="s">
        <v>51</v>
      </c>
      <c r="B135" s="200" t="s">
        <v>383</v>
      </c>
      <c r="C135" s="214">
        <v>0</v>
      </c>
      <c r="D135" s="214"/>
      <c r="E135" s="214"/>
      <c r="F135" s="423" t="s">
        <v>625</v>
      </c>
    </row>
    <row r="136" spans="1:6" ht="12" customHeight="1">
      <c r="A136" s="349" t="s">
        <v>52</v>
      </c>
      <c r="B136" s="200" t="s">
        <v>384</v>
      </c>
      <c r="C136" s="214">
        <v>0</v>
      </c>
      <c r="D136" s="214">
        <v>0</v>
      </c>
      <c r="E136" s="214">
        <v>0</v>
      </c>
      <c r="F136" s="423" t="s">
        <v>626</v>
      </c>
    </row>
    <row r="137" spans="1:6" s="194" customFormat="1" ht="12" customHeight="1">
      <c r="A137" s="349" t="s">
        <v>290</v>
      </c>
      <c r="B137" s="200" t="s">
        <v>544</v>
      </c>
      <c r="C137" s="214"/>
      <c r="D137" s="214"/>
      <c r="E137" s="214"/>
      <c r="F137" s="423" t="s">
        <v>627</v>
      </c>
    </row>
    <row r="138" spans="1:6" s="194" customFormat="1" ht="12" customHeight="1">
      <c r="A138" s="349" t="s">
        <v>292</v>
      </c>
      <c r="B138" s="200" t="s">
        <v>385</v>
      </c>
      <c r="C138" s="214">
        <v>0</v>
      </c>
      <c r="D138" s="214">
        <v>0</v>
      </c>
      <c r="E138" s="214">
        <v>0</v>
      </c>
      <c r="F138" s="423" t="s">
        <v>628</v>
      </c>
    </row>
    <row r="139" spans="1:6" s="194" customFormat="1" ht="12" customHeight="1" thickBot="1">
      <c r="A139" s="358" t="s">
        <v>543</v>
      </c>
      <c r="B139" s="198" t="s">
        <v>386</v>
      </c>
      <c r="C139" s="214">
        <v>0</v>
      </c>
      <c r="D139" s="214">
        <v>0</v>
      </c>
      <c r="E139" s="214">
        <v>0</v>
      </c>
      <c r="F139" s="423" t="s">
        <v>629</v>
      </c>
    </row>
    <row r="140" spans="1:6" s="194" customFormat="1" ht="12" customHeight="1" thickBot="1">
      <c r="A140" s="208" t="s">
        <v>8</v>
      </c>
      <c r="B140" s="209" t="s">
        <v>462</v>
      </c>
      <c r="C140" s="335">
        <f>SUM(C141:C144)</f>
        <v>0</v>
      </c>
      <c r="D140" s="335">
        <f>SUM(D141:D144)</f>
        <v>0</v>
      </c>
      <c r="E140" s="335">
        <f>SUM(E141:E144)</f>
        <v>0</v>
      </c>
      <c r="F140" s="423" t="s">
        <v>630</v>
      </c>
    </row>
    <row r="141" spans="1:6" s="194" customFormat="1" ht="12" customHeight="1">
      <c r="A141" s="349" t="s">
        <v>94</v>
      </c>
      <c r="B141" s="200" t="s">
        <v>387</v>
      </c>
      <c r="C141" s="214">
        <v>0</v>
      </c>
      <c r="D141" s="214">
        <v>0</v>
      </c>
      <c r="E141" s="214">
        <v>0</v>
      </c>
      <c r="F141" s="423" t="s">
        <v>631</v>
      </c>
    </row>
    <row r="142" spans="1:6" s="194" customFormat="1" ht="12" customHeight="1">
      <c r="A142" s="349" t="s">
        <v>95</v>
      </c>
      <c r="B142" s="200" t="s">
        <v>388</v>
      </c>
      <c r="C142" s="214">
        <v>0</v>
      </c>
      <c r="D142" s="214">
        <v>0</v>
      </c>
      <c r="E142" s="214">
        <v>0</v>
      </c>
      <c r="F142" s="423" t="s">
        <v>632</v>
      </c>
    </row>
    <row r="143" spans="1:6" s="194" customFormat="1" ht="12" customHeight="1">
      <c r="A143" s="349" t="s">
        <v>115</v>
      </c>
      <c r="B143" s="200" t="s">
        <v>389</v>
      </c>
      <c r="C143" s="214">
        <v>0</v>
      </c>
      <c r="D143" s="214">
        <v>0</v>
      </c>
      <c r="E143" s="214">
        <v>0</v>
      </c>
      <c r="F143" s="423" t="s">
        <v>633</v>
      </c>
    </row>
    <row r="144" spans="1:6" ht="12.75" customHeight="1" thickBot="1">
      <c r="A144" s="349" t="s">
        <v>297</v>
      </c>
      <c r="B144" s="200" t="s">
        <v>390</v>
      </c>
      <c r="C144" s="214">
        <v>0</v>
      </c>
      <c r="D144" s="214">
        <v>0</v>
      </c>
      <c r="E144" s="214">
        <v>0</v>
      </c>
      <c r="F144" s="423" t="s">
        <v>634</v>
      </c>
    </row>
    <row r="145" spans="1:6" ht="12" customHeight="1" thickBot="1">
      <c r="A145" s="208" t="s">
        <v>9</v>
      </c>
      <c r="B145" s="209" t="s">
        <v>391</v>
      </c>
      <c r="C145" s="348">
        <f>SUM(C125+C129+C134+C140)</f>
        <v>0</v>
      </c>
      <c r="D145" s="348">
        <f>SUM(D125+D129+D134+D140)</f>
        <v>0</v>
      </c>
      <c r="E145" s="348">
        <f>SUM(E125+E129+E134+E140)</f>
        <v>0</v>
      </c>
      <c r="F145" s="423" t="s">
        <v>635</v>
      </c>
    </row>
    <row r="146" spans="1:6" ht="15" customHeight="1" thickBot="1">
      <c r="A146" s="360" t="s">
        <v>10</v>
      </c>
      <c r="B146" s="224" t="s">
        <v>392</v>
      </c>
      <c r="C146" s="348">
        <f>SUM(C124+C145)</f>
        <v>63384</v>
      </c>
      <c r="D146" s="348">
        <f>SUM(D124+D145)</f>
        <v>60766</v>
      </c>
      <c r="E146" s="348">
        <f>SUM(E124+E145)</f>
        <v>52476</v>
      </c>
      <c r="F146" s="423" t="s">
        <v>636</v>
      </c>
    </row>
    <row r="147" spans="1:5" ht="13.5" thickBot="1">
      <c r="A147" s="26"/>
      <c r="B147" s="27"/>
      <c r="C147" s="28"/>
      <c r="D147" s="28"/>
      <c r="E147" s="28"/>
    </row>
    <row r="148" spans="1:5" ht="15" customHeight="1" thickBot="1">
      <c r="A148" s="325" t="s">
        <v>546</v>
      </c>
      <c r="B148" s="326"/>
      <c r="C148" s="38"/>
      <c r="D148" s="39"/>
      <c r="E148" s="36"/>
    </row>
    <row r="149" spans="1:5" ht="14.25" customHeight="1" thickBot="1">
      <c r="A149" s="325" t="s">
        <v>109</v>
      </c>
      <c r="B149" s="326"/>
      <c r="C149" s="38"/>
      <c r="D149" s="39"/>
      <c r="E149" s="36"/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19" top="0.984251968503937" bottom="0.984251968503937" header="0.7874015748031497" footer="0.7874015748031497"/>
  <pageSetup horizontalDpi="600" verticalDpi="600" orientation="portrait" paperSize="9" r:id="rId1"/>
  <rowBreaks count="1" manualBreakCount="1">
    <brk id="88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6.875" style="3" customWidth="1"/>
    <col min="2" max="2" width="32.375" style="2" customWidth="1"/>
    <col min="3" max="3" width="17.00390625" style="2" customWidth="1"/>
    <col min="4" max="9" width="12.875" style="2" customWidth="1"/>
    <col min="10" max="10" width="13.875" style="2" customWidth="1"/>
    <col min="11" max="11" width="4.00390625" style="2" customWidth="1"/>
    <col min="12" max="16384" width="9.375" style="2" customWidth="1"/>
  </cols>
  <sheetData>
    <row r="1" spans="1:11" ht="14.25" thickBot="1">
      <c r="A1" s="41"/>
      <c r="B1" s="42"/>
      <c r="C1" s="42"/>
      <c r="D1" s="42"/>
      <c r="E1" s="42"/>
      <c r="F1" s="42"/>
      <c r="G1" s="42"/>
      <c r="H1" s="42"/>
      <c r="I1" s="42"/>
      <c r="J1" s="43" t="s">
        <v>38</v>
      </c>
      <c r="K1" s="444" t="str">
        <f>+CONCATENATE("2. tájékoztató tábla a ......../",LEFT(ÖSSZEFÜGGÉSEK!A4,4)+1,". (........) önkormányzati rendelethez")</f>
        <v>2. tájékoztató tábla a ......../2015. (........) önkormányzati rendelethez</v>
      </c>
    </row>
    <row r="2" spans="1:11" s="47" customFormat="1" ht="26.25" customHeight="1">
      <c r="A2" s="440" t="s">
        <v>41</v>
      </c>
      <c r="B2" s="445" t="s">
        <v>137</v>
      </c>
      <c r="C2" s="445" t="s">
        <v>138</v>
      </c>
      <c r="D2" s="445" t="s">
        <v>139</v>
      </c>
      <c r="E2" s="445" t="str">
        <f>+CONCATENATE(LEFT(ÖSSZEFÜGGÉSEK!A4,4),". évi teljesítés")</f>
        <v>2014. évi teljesítés</v>
      </c>
      <c r="F2" s="44" t="s">
        <v>140</v>
      </c>
      <c r="G2" s="45"/>
      <c r="H2" s="45"/>
      <c r="I2" s="46"/>
      <c r="J2" s="442" t="s">
        <v>141</v>
      </c>
      <c r="K2" s="444"/>
    </row>
    <row r="3" spans="1:11" s="51" customFormat="1" ht="32.25" customHeight="1" thickBot="1">
      <c r="A3" s="441"/>
      <c r="B3" s="447"/>
      <c r="C3" s="447"/>
      <c r="D3" s="446"/>
      <c r="E3" s="446"/>
      <c r="F3" s="48" t="str">
        <f>+CONCATENATE(LEFT(ÖSSZEFÜGGÉSEK!A4,4)+1,".")</f>
        <v>2015.</v>
      </c>
      <c r="G3" s="49" t="str">
        <f>+CONCATENATE(LEFT(ÖSSZEFÜGGÉSEK!A4,4)+2,".")</f>
        <v>2016.</v>
      </c>
      <c r="H3" s="49" t="str">
        <f>+CONCATENATE(LEFT(ÖSSZEFÜGGÉSEK!A4,4)+3,".")</f>
        <v>2017.</v>
      </c>
      <c r="I3" s="50" t="str">
        <f>+CONCATENATE(LEFT(ÖSSZEFÜGGÉSEK!A4,4)+3,". után")</f>
        <v>2017. után</v>
      </c>
      <c r="J3" s="443"/>
      <c r="K3" s="444"/>
    </row>
    <row r="4" spans="1:11" s="53" customFormat="1" ht="13.5" customHeight="1" thickBot="1">
      <c r="A4" s="368" t="s">
        <v>343</v>
      </c>
      <c r="B4" s="52" t="s">
        <v>463</v>
      </c>
      <c r="C4" s="369" t="s">
        <v>345</v>
      </c>
      <c r="D4" s="369" t="s">
        <v>346</v>
      </c>
      <c r="E4" s="369" t="s">
        <v>347</v>
      </c>
      <c r="F4" s="369" t="s">
        <v>410</v>
      </c>
      <c r="G4" s="369" t="s">
        <v>411</v>
      </c>
      <c r="H4" s="369" t="s">
        <v>412</v>
      </c>
      <c r="I4" s="369" t="s">
        <v>413</v>
      </c>
      <c r="J4" s="370" t="s">
        <v>547</v>
      </c>
      <c r="K4" s="444"/>
    </row>
    <row r="5" spans="1:11" ht="33.75" customHeight="1">
      <c r="A5" s="54" t="s">
        <v>1</v>
      </c>
      <c r="B5" s="55" t="s">
        <v>142</v>
      </c>
      <c r="C5" s="56"/>
      <c r="D5" s="57">
        <f aca="true" t="shared" si="0" ref="D5:I5">SUM(D6:D7)</f>
        <v>0</v>
      </c>
      <c r="E5" s="57">
        <f t="shared" si="0"/>
        <v>0</v>
      </c>
      <c r="F5" s="57">
        <f t="shared" si="0"/>
        <v>0</v>
      </c>
      <c r="G5" s="57">
        <f t="shared" si="0"/>
        <v>0</v>
      </c>
      <c r="H5" s="57">
        <f t="shared" si="0"/>
        <v>0</v>
      </c>
      <c r="I5" s="58">
        <f t="shared" si="0"/>
        <v>0</v>
      </c>
      <c r="J5" s="59">
        <f aca="true" t="shared" si="1" ref="J5:J17">SUM(F5:I5)</f>
        <v>0</v>
      </c>
      <c r="K5" s="444"/>
    </row>
    <row r="6" spans="1:11" ht="21" customHeight="1">
      <c r="A6" s="60" t="s">
        <v>2</v>
      </c>
      <c r="B6" s="61" t="s">
        <v>143</v>
      </c>
      <c r="C6" s="62"/>
      <c r="D6" s="1"/>
      <c r="E6" s="1"/>
      <c r="F6" s="1"/>
      <c r="G6" s="1"/>
      <c r="H6" s="1"/>
      <c r="I6" s="29"/>
      <c r="J6" s="63">
        <f t="shared" si="1"/>
        <v>0</v>
      </c>
      <c r="K6" s="444"/>
    </row>
    <row r="7" spans="1:11" ht="21" customHeight="1">
      <c r="A7" s="60" t="s">
        <v>3</v>
      </c>
      <c r="B7" s="61" t="s">
        <v>143</v>
      </c>
      <c r="C7" s="62"/>
      <c r="D7" s="1"/>
      <c r="E7" s="1"/>
      <c r="F7" s="1"/>
      <c r="G7" s="1"/>
      <c r="H7" s="1"/>
      <c r="I7" s="29"/>
      <c r="J7" s="63">
        <f t="shared" si="1"/>
        <v>0</v>
      </c>
      <c r="K7" s="444"/>
    </row>
    <row r="8" spans="1:11" ht="36" customHeight="1">
      <c r="A8" s="60" t="s">
        <v>4</v>
      </c>
      <c r="B8" s="64" t="s">
        <v>144</v>
      </c>
      <c r="C8" s="65"/>
      <c r="D8" s="66">
        <f aca="true" t="shared" si="2" ref="D8:I8">SUM(D9:D10)</f>
        <v>0</v>
      </c>
      <c r="E8" s="66">
        <f t="shared" si="2"/>
        <v>0</v>
      </c>
      <c r="F8" s="66">
        <f t="shared" si="2"/>
        <v>0</v>
      </c>
      <c r="G8" s="66">
        <f t="shared" si="2"/>
        <v>0</v>
      </c>
      <c r="H8" s="66">
        <f t="shared" si="2"/>
        <v>0</v>
      </c>
      <c r="I8" s="67">
        <f t="shared" si="2"/>
        <v>0</v>
      </c>
      <c r="J8" s="68">
        <f t="shared" si="1"/>
        <v>0</v>
      </c>
      <c r="K8" s="444"/>
    </row>
    <row r="9" spans="1:11" ht="21" customHeight="1">
      <c r="A9" s="60" t="s">
        <v>5</v>
      </c>
      <c r="B9" s="61" t="s">
        <v>143</v>
      </c>
      <c r="C9" s="62"/>
      <c r="D9" s="1"/>
      <c r="E9" s="1"/>
      <c r="F9" s="1"/>
      <c r="G9" s="1"/>
      <c r="H9" s="1"/>
      <c r="I9" s="29"/>
      <c r="J9" s="63">
        <f t="shared" si="1"/>
        <v>0</v>
      </c>
      <c r="K9" s="444"/>
    </row>
    <row r="10" spans="1:11" ht="18" customHeight="1">
      <c r="A10" s="60" t="s">
        <v>6</v>
      </c>
      <c r="B10" s="61" t="s">
        <v>143</v>
      </c>
      <c r="C10" s="62"/>
      <c r="D10" s="1"/>
      <c r="E10" s="1"/>
      <c r="F10" s="1"/>
      <c r="G10" s="1"/>
      <c r="H10" s="1"/>
      <c r="I10" s="29"/>
      <c r="J10" s="63">
        <f t="shared" si="1"/>
        <v>0</v>
      </c>
      <c r="K10" s="444"/>
    </row>
    <row r="11" spans="1:11" ht="21" customHeight="1">
      <c r="A11" s="60" t="s">
        <v>7</v>
      </c>
      <c r="B11" s="69" t="s">
        <v>145</v>
      </c>
      <c r="C11" s="65"/>
      <c r="D11" s="66">
        <f aca="true" t="shared" si="3" ref="D11:I11">SUM(D12:D12)</f>
        <v>0</v>
      </c>
      <c r="E11" s="66">
        <f t="shared" si="3"/>
        <v>0</v>
      </c>
      <c r="F11" s="66">
        <f t="shared" si="3"/>
        <v>0</v>
      </c>
      <c r="G11" s="66">
        <f t="shared" si="3"/>
        <v>0</v>
      </c>
      <c r="H11" s="66">
        <f t="shared" si="3"/>
        <v>0</v>
      </c>
      <c r="I11" s="67">
        <f t="shared" si="3"/>
        <v>0</v>
      </c>
      <c r="J11" s="68">
        <f t="shared" si="1"/>
        <v>0</v>
      </c>
      <c r="K11" s="444"/>
    </row>
    <row r="12" spans="1:11" ht="21" customHeight="1">
      <c r="A12" s="60" t="s">
        <v>8</v>
      </c>
      <c r="B12" s="61" t="s">
        <v>143</v>
      </c>
      <c r="C12" s="62"/>
      <c r="D12" s="1"/>
      <c r="E12" s="1"/>
      <c r="F12" s="1"/>
      <c r="G12" s="1"/>
      <c r="H12" s="1"/>
      <c r="I12" s="29"/>
      <c r="J12" s="63">
        <f t="shared" si="1"/>
        <v>0</v>
      </c>
      <c r="K12" s="444"/>
    </row>
    <row r="13" spans="1:11" ht="21" customHeight="1">
      <c r="A13" s="60" t="s">
        <v>9</v>
      </c>
      <c r="B13" s="69" t="s">
        <v>146</v>
      </c>
      <c r="C13" s="65"/>
      <c r="D13" s="66">
        <f aca="true" t="shared" si="4" ref="D13:I13">SUM(D14:D14)</f>
        <v>0</v>
      </c>
      <c r="E13" s="66">
        <f t="shared" si="4"/>
        <v>0</v>
      </c>
      <c r="F13" s="66">
        <f t="shared" si="4"/>
        <v>0</v>
      </c>
      <c r="G13" s="66">
        <f t="shared" si="4"/>
        <v>0</v>
      </c>
      <c r="H13" s="66">
        <f t="shared" si="4"/>
        <v>0</v>
      </c>
      <c r="I13" s="67">
        <f t="shared" si="4"/>
        <v>0</v>
      </c>
      <c r="J13" s="68">
        <f t="shared" si="1"/>
        <v>0</v>
      </c>
      <c r="K13" s="444"/>
    </row>
    <row r="14" spans="1:11" ht="21" customHeight="1">
      <c r="A14" s="60" t="s">
        <v>10</v>
      </c>
      <c r="B14" s="61" t="s">
        <v>143</v>
      </c>
      <c r="C14" s="62"/>
      <c r="D14" s="1"/>
      <c r="E14" s="1"/>
      <c r="F14" s="1"/>
      <c r="G14" s="1"/>
      <c r="H14" s="1"/>
      <c r="I14" s="29"/>
      <c r="J14" s="63">
        <f t="shared" si="1"/>
        <v>0</v>
      </c>
      <c r="K14" s="444"/>
    </row>
    <row r="15" spans="1:11" ht="21" customHeight="1">
      <c r="A15" s="70" t="s">
        <v>11</v>
      </c>
      <c r="B15" s="71" t="s">
        <v>147</v>
      </c>
      <c r="C15" s="72"/>
      <c r="D15" s="73">
        <f aca="true" t="shared" si="5" ref="D15:I15">SUM(D16:D17)</f>
        <v>0</v>
      </c>
      <c r="E15" s="73">
        <f t="shared" si="5"/>
        <v>0</v>
      </c>
      <c r="F15" s="73">
        <f t="shared" si="5"/>
        <v>0</v>
      </c>
      <c r="G15" s="73">
        <f t="shared" si="5"/>
        <v>0</v>
      </c>
      <c r="H15" s="73">
        <f t="shared" si="5"/>
        <v>0</v>
      </c>
      <c r="I15" s="74">
        <f t="shared" si="5"/>
        <v>0</v>
      </c>
      <c r="J15" s="68">
        <f t="shared" si="1"/>
        <v>0</v>
      </c>
      <c r="K15" s="444"/>
    </row>
    <row r="16" spans="1:11" ht="21" customHeight="1">
      <c r="A16" s="70" t="s">
        <v>12</v>
      </c>
      <c r="B16" s="61" t="s">
        <v>143</v>
      </c>
      <c r="C16" s="62"/>
      <c r="D16" s="1"/>
      <c r="E16" s="1"/>
      <c r="F16" s="1"/>
      <c r="G16" s="1"/>
      <c r="H16" s="1"/>
      <c r="I16" s="29"/>
      <c r="J16" s="63">
        <f t="shared" si="1"/>
        <v>0</v>
      </c>
      <c r="K16" s="444"/>
    </row>
    <row r="17" spans="1:11" ht="21" customHeight="1" thickBot="1">
      <c r="A17" s="70" t="s">
        <v>13</v>
      </c>
      <c r="B17" s="61" t="s">
        <v>143</v>
      </c>
      <c r="C17" s="75"/>
      <c r="D17" s="76"/>
      <c r="E17" s="76"/>
      <c r="F17" s="76"/>
      <c r="G17" s="76"/>
      <c r="H17" s="76"/>
      <c r="I17" s="77"/>
      <c r="J17" s="63">
        <f t="shared" si="1"/>
        <v>0</v>
      </c>
      <c r="K17" s="444"/>
    </row>
    <row r="18" spans="1:11" ht="21" customHeight="1" thickBot="1">
      <c r="A18" s="78" t="s">
        <v>14</v>
      </c>
      <c r="B18" s="79" t="s">
        <v>148</v>
      </c>
      <c r="C18" s="80"/>
      <c r="D18" s="81">
        <f aca="true" t="shared" si="6" ref="D18:J18">D5+D8+D11+D13+D15</f>
        <v>0</v>
      </c>
      <c r="E18" s="81">
        <f t="shared" si="6"/>
        <v>0</v>
      </c>
      <c r="F18" s="81">
        <f t="shared" si="6"/>
        <v>0</v>
      </c>
      <c r="G18" s="81">
        <f t="shared" si="6"/>
        <v>0</v>
      </c>
      <c r="H18" s="81">
        <f t="shared" si="6"/>
        <v>0</v>
      </c>
      <c r="I18" s="82">
        <f t="shared" si="6"/>
        <v>0</v>
      </c>
      <c r="J18" s="83">
        <f t="shared" si="6"/>
        <v>0</v>
      </c>
      <c r="K18" s="444"/>
    </row>
  </sheetData>
  <sheetProtection sheet="1" objects="1" scenarios="1"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7874015748031497" right="0.7874015748031497" top="1.39" bottom="0.984251968503937" header="0.5" footer="0.5"/>
  <pageSetup orientation="portrait" paperSize="9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5.50390625" style="5" customWidth="1"/>
    <col min="2" max="2" width="36.875" style="5" customWidth="1"/>
    <col min="3" max="8" width="13.875" style="5" customWidth="1"/>
    <col min="9" max="9" width="15.125" style="5" customWidth="1"/>
    <col min="10" max="10" width="5.00390625" style="5" customWidth="1"/>
    <col min="11" max="16384" width="9.375" style="5" customWidth="1"/>
  </cols>
  <sheetData>
    <row r="1" spans="1:10" ht="34.5" customHeight="1">
      <c r="A1" s="459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460"/>
      <c r="C1" s="460"/>
      <c r="D1" s="460"/>
      <c r="E1" s="460"/>
      <c r="F1" s="460"/>
      <c r="G1" s="460"/>
      <c r="H1" s="460"/>
      <c r="I1" s="460"/>
      <c r="J1" s="453" t="str">
        <f>+CONCATENATE("4. tájékoztató tábla a ......../",LEFT(ÖSSZEFÜGGÉSEK!A4,4)+1,". (........) önkormányzati rendelethez")</f>
        <v>4. tájékoztató tábla a ......../2015. (........) önkormányzati rendelethez</v>
      </c>
    </row>
    <row r="2" spans="8:10" ht="14.25" thickBot="1">
      <c r="H2" s="471" t="s">
        <v>149</v>
      </c>
      <c r="I2" s="471"/>
      <c r="J2" s="453"/>
    </row>
    <row r="3" spans="1:10" ht="13.5" thickBot="1">
      <c r="A3" s="469" t="s">
        <v>0</v>
      </c>
      <c r="B3" s="467" t="s">
        <v>150</v>
      </c>
      <c r="C3" s="465" t="s">
        <v>151</v>
      </c>
      <c r="D3" s="463" t="s">
        <v>152</v>
      </c>
      <c r="E3" s="464"/>
      <c r="F3" s="464"/>
      <c r="G3" s="464"/>
      <c r="H3" s="464"/>
      <c r="I3" s="461" t="s">
        <v>153</v>
      </c>
      <c r="J3" s="453"/>
    </row>
    <row r="4" spans="1:10" s="8" customFormat="1" ht="42" customHeight="1" thickBot="1">
      <c r="A4" s="470"/>
      <c r="B4" s="468"/>
      <c r="C4" s="466"/>
      <c r="D4" s="84" t="s">
        <v>154</v>
      </c>
      <c r="E4" s="84" t="s">
        <v>155</v>
      </c>
      <c r="F4" s="84" t="s">
        <v>156</v>
      </c>
      <c r="G4" s="85" t="s">
        <v>157</v>
      </c>
      <c r="H4" s="85" t="s">
        <v>158</v>
      </c>
      <c r="I4" s="462"/>
      <c r="J4" s="453"/>
    </row>
    <row r="5" spans="1:10" s="8" customFormat="1" ht="12" customHeight="1" thickBot="1">
      <c r="A5" s="367" t="s">
        <v>343</v>
      </c>
      <c r="B5" s="86" t="s">
        <v>344</v>
      </c>
      <c r="C5" s="86" t="s">
        <v>345</v>
      </c>
      <c r="D5" s="86" t="s">
        <v>346</v>
      </c>
      <c r="E5" s="86" t="s">
        <v>347</v>
      </c>
      <c r="F5" s="86" t="s">
        <v>410</v>
      </c>
      <c r="G5" s="86" t="s">
        <v>411</v>
      </c>
      <c r="H5" s="86" t="s">
        <v>464</v>
      </c>
      <c r="I5" s="87" t="s">
        <v>465</v>
      </c>
      <c r="J5" s="453"/>
    </row>
    <row r="6" spans="1:10" s="8" customFormat="1" ht="18" customHeight="1">
      <c r="A6" s="454" t="s">
        <v>159</v>
      </c>
      <c r="B6" s="455"/>
      <c r="C6" s="455"/>
      <c r="D6" s="455"/>
      <c r="E6" s="455"/>
      <c r="F6" s="455"/>
      <c r="G6" s="455"/>
      <c r="H6" s="455"/>
      <c r="I6" s="456"/>
      <c r="J6" s="453"/>
    </row>
    <row r="7" spans="1:10" ht="15.75" customHeight="1">
      <c r="A7" s="18" t="s">
        <v>1</v>
      </c>
      <c r="B7" s="16" t="s">
        <v>160</v>
      </c>
      <c r="C7" s="10"/>
      <c r="D7" s="10"/>
      <c r="E7" s="10"/>
      <c r="F7" s="10"/>
      <c r="G7" s="88"/>
      <c r="H7" s="89">
        <f aca="true" t="shared" si="0" ref="H7:H13">SUM(D7:G7)</f>
        <v>0</v>
      </c>
      <c r="I7" s="19">
        <f aca="true" t="shared" si="1" ref="I7:I13">C7+H7</f>
        <v>0</v>
      </c>
      <c r="J7" s="453"/>
    </row>
    <row r="8" spans="1:10" ht="22.5">
      <c r="A8" s="18" t="s">
        <v>2</v>
      </c>
      <c r="B8" s="16" t="s">
        <v>110</v>
      </c>
      <c r="C8" s="10"/>
      <c r="D8" s="10"/>
      <c r="E8" s="10"/>
      <c r="F8" s="10"/>
      <c r="G8" s="88"/>
      <c r="H8" s="89">
        <f t="shared" si="0"/>
        <v>0</v>
      </c>
      <c r="I8" s="19">
        <f t="shared" si="1"/>
        <v>0</v>
      </c>
      <c r="J8" s="453"/>
    </row>
    <row r="9" spans="1:10" ht="22.5">
      <c r="A9" s="18" t="s">
        <v>3</v>
      </c>
      <c r="B9" s="16" t="s">
        <v>111</v>
      </c>
      <c r="C9" s="10"/>
      <c r="D9" s="10"/>
      <c r="E9" s="10"/>
      <c r="F9" s="10"/>
      <c r="G9" s="88"/>
      <c r="H9" s="89">
        <f t="shared" si="0"/>
        <v>0</v>
      </c>
      <c r="I9" s="19">
        <f t="shared" si="1"/>
        <v>0</v>
      </c>
      <c r="J9" s="453"/>
    </row>
    <row r="10" spans="1:10" ht="15.75" customHeight="1">
      <c r="A10" s="18" t="s">
        <v>4</v>
      </c>
      <c r="B10" s="16" t="s">
        <v>112</v>
      </c>
      <c r="C10" s="10"/>
      <c r="D10" s="10"/>
      <c r="E10" s="10"/>
      <c r="F10" s="10"/>
      <c r="G10" s="88"/>
      <c r="H10" s="89">
        <f t="shared" si="0"/>
        <v>0</v>
      </c>
      <c r="I10" s="19">
        <f t="shared" si="1"/>
        <v>0</v>
      </c>
      <c r="J10" s="453"/>
    </row>
    <row r="11" spans="1:10" ht="22.5">
      <c r="A11" s="18" t="s">
        <v>5</v>
      </c>
      <c r="B11" s="16" t="s">
        <v>113</v>
      </c>
      <c r="C11" s="10"/>
      <c r="D11" s="10"/>
      <c r="E11" s="10"/>
      <c r="F11" s="10"/>
      <c r="G11" s="88"/>
      <c r="H11" s="89">
        <f t="shared" si="0"/>
        <v>0</v>
      </c>
      <c r="I11" s="19">
        <f t="shared" si="1"/>
        <v>0</v>
      </c>
      <c r="J11" s="453"/>
    </row>
    <row r="12" spans="1:10" ht="15.75" customHeight="1">
      <c r="A12" s="20" t="s">
        <v>6</v>
      </c>
      <c r="B12" s="21" t="s">
        <v>161</v>
      </c>
      <c r="C12" s="11"/>
      <c r="D12" s="11"/>
      <c r="E12" s="11"/>
      <c r="F12" s="11"/>
      <c r="G12" s="90"/>
      <c r="H12" s="89">
        <f t="shared" si="0"/>
        <v>0</v>
      </c>
      <c r="I12" s="19">
        <f t="shared" si="1"/>
        <v>0</v>
      </c>
      <c r="J12" s="453"/>
    </row>
    <row r="13" spans="1:10" ht="15.75" customHeight="1" thickBot="1">
      <c r="A13" s="91" t="s">
        <v>7</v>
      </c>
      <c r="B13" s="92" t="s">
        <v>162</v>
      </c>
      <c r="C13" s="93"/>
      <c r="D13" s="93"/>
      <c r="E13" s="93"/>
      <c r="F13" s="93"/>
      <c r="G13" s="94"/>
      <c r="H13" s="89">
        <f t="shared" si="0"/>
        <v>0</v>
      </c>
      <c r="I13" s="19">
        <f t="shared" si="1"/>
        <v>0</v>
      </c>
      <c r="J13" s="453"/>
    </row>
    <row r="14" spans="1:10" s="12" customFormat="1" ht="18" customHeight="1" thickBot="1">
      <c r="A14" s="457" t="s">
        <v>163</v>
      </c>
      <c r="B14" s="458"/>
      <c r="C14" s="22">
        <f aca="true" t="shared" si="2" ref="C14:I14">SUM(C7:C13)</f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95">
        <f t="shared" si="2"/>
        <v>0</v>
      </c>
      <c r="H14" s="95">
        <f t="shared" si="2"/>
        <v>0</v>
      </c>
      <c r="I14" s="23">
        <f t="shared" si="2"/>
        <v>0</v>
      </c>
      <c r="J14" s="453"/>
    </row>
    <row r="15" spans="1:10" s="9" customFormat="1" ht="18" customHeight="1">
      <c r="A15" s="448" t="s">
        <v>164</v>
      </c>
      <c r="B15" s="449"/>
      <c r="C15" s="449"/>
      <c r="D15" s="449"/>
      <c r="E15" s="449"/>
      <c r="F15" s="449"/>
      <c r="G15" s="449"/>
      <c r="H15" s="449"/>
      <c r="I15" s="450"/>
      <c r="J15" s="453"/>
    </row>
    <row r="16" spans="1:10" s="9" customFormat="1" ht="12.75">
      <c r="A16" s="18" t="s">
        <v>1</v>
      </c>
      <c r="B16" s="16" t="s">
        <v>165</v>
      </c>
      <c r="C16" s="10"/>
      <c r="D16" s="10"/>
      <c r="E16" s="10"/>
      <c r="F16" s="10"/>
      <c r="G16" s="88"/>
      <c r="H16" s="89">
        <f>SUM(D16:G16)</f>
        <v>0</v>
      </c>
      <c r="I16" s="19">
        <f>C16+H16</f>
        <v>0</v>
      </c>
      <c r="J16" s="453"/>
    </row>
    <row r="17" spans="1:10" ht="13.5" thickBot="1">
      <c r="A17" s="91" t="s">
        <v>2</v>
      </c>
      <c r="B17" s="92" t="s">
        <v>162</v>
      </c>
      <c r="C17" s="93"/>
      <c r="D17" s="93"/>
      <c r="E17" s="93"/>
      <c r="F17" s="93"/>
      <c r="G17" s="94"/>
      <c r="H17" s="89">
        <f>SUM(D17:G17)</f>
        <v>0</v>
      </c>
      <c r="I17" s="96">
        <f>C17+H17</f>
        <v>0</v>
      </c>
      <c r="J17" s="453"/>
    </row>
    <row r="18" spans="1:10" ht="15.75" customHeight="1" thickBot="1">
      <c r="A18" s="457" t="s">
        <v>166</v>
      </c>
      <c r="B18" s="458"/>
      <c r="C18" s="22">
        <f aca="true" t="shared" si="3" ref="C18:I18">SUM(C16:C17)</f>
        <v>0</v>
      </c>
      <c r="D18" s="22">
        <f t="shared" si="3"/>
        <v>0</v>
      </c>
      <c r="E18" s="22">
        <f t="shared" si="3"/>
        <v>0</v>
      </c>
      <c r="F18" s="22">
        <f t="shared" si="3"/>
        <v>0</v>
      </c>
      <c r="G18" s="95">
        <f t="shared" si="3"/>
        <v>0</v>
      </c>
      <c r="H18" s="95">
        <f t="shared" si="3"/>
        <v>0</v>
      </c>
      <c r="I18" s="23">
        <f t="shared" si="3"/>
        <v>0</v>
      </c>
      <c r="J18" s="453"/>
    </row>
    <row r="19" spans="1:10" ht="18" customHeight="1" thickBot="1">
      <c r="A19" s="451" t="s">
        <v>167</v>
      </c>
      <c r="B19" s="452"/>
      <c r="C19" s="97">
        <f aca="true" t="shared" si="4" ref="C19:I19">C14+C18</f>
        <v>0</v>
      </c>
      <c r="D19" s="97">
        <f t="shared" si="4"/>
        <v>0</v>
      </c>
      <c r="E19" s="97">
        <f t="shared" si="4"/>
        <v>0</v>
      </c>
      <c r="F19" s="97">
        <f t="shared" si="4"/>
        <v>0</v>
      </c>
      <c r="G19" s="97">
        <f t="shared" si="4"/>
        <v>0</v>
      </c>
      <c r="H19" s="97">
        <f t="shared" si="4"/>
        <v>0</v>
      </c>
      <c r="I19" s="23">
        <f t="shared" si="4"/>
        <v>0</v>
      </c>
      <c r="J19" s="453"/>
    </row>
  </sheetData>
  <sheetProtection sheet="1" objects="1" scenarios="1"/>
  <mergeCells count="13"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</mergeCells>
  <printOptions horizontalCentered="1"/>
  <pageMargins left="0.7874015748031497" right="0.7874015748031497" top="1.18" bottom="0.984251968503937" header="0.5" footer="0.5"/>
  <pageSetup orientation="portrait" paperSize="9"/>
  <headerFooter alignWithMargins="0">
    <oddHeader>&amp;C&amp;"Times New Roman CE,Félkövér dőlt"&amp;12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zoomScaleSheetLayoutView="120" zoomScalePageLayoutView="0" workbookViewId="0" topLeftCell="A1">
      <selection activeCell="A1" sqref="A1:E1"/>
    </sheetView>
  </sheetViews>
  <sheetFormatPr defaultColWidth="12.00390625" defaultRowHeight="12.75"/>
  <cols>
    <col min="1" max="1" width="67.125" style="371" customWidth="1"/>
    <col min="2" max="2" width="6.125" style="372" customWidth="1"/>
    <col min="3" max="4" width="12.125" style="371" customWidth="1"/>
    <col min="5" max="5" width="12.125" style="396" customWidth="1"/>
    <col min="6" max="16384" width="12.00390625" style="371" customWidth="1"/>
  </cols>
  <sheetData>
    <row r="1" spans="1:5" ht="49.5" customHeight="1">
      <c r="A1" s="479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480"/>
      <c r="C1" s="480"/>
      <c r="D1" s="480"/>
      <c r="E1" s="480"/>
    </row>
    <row r="2" spans="3:5" ht="16.5" thickBot="1">
      <c r="C2" s="473" t="s">
        <v>170</v>
      </c>
      <c r="D2" s="473"/>
      <c r="E2" s="473"/>
    </row>
    <row r="3" spans="1:5" ht="15.75" customHeight="1">
      <c r="A3" s="474" t="s">
        <v>171</v>
      </c>
      <c r="B3" s="483" t="s">
        <v>172</v>
      </c>
      <c r="C3" s="477" t="s">
        <v>173</v>
      </c>
      <c r="D3" s="477" t="s">
        <v>174</v>
      </c>
      <c r="E3" s="486" t="s">
        <v>175</v>
      </c>
    </row>
    <row r="4" spans="1:5" ht="11.25" customHeight="1">
      <c r="A4" s="475"/>
      <c r="B4" s="484"/>
      <c r="C4" s="478"/>
      <c r="D4" s="478"/>
      <c r="E4" s="487"/>
    </row>
    <row r="5" spans="1:5" ht="15.75">
      <c r="A5" s="476"/>
      <c r="B5" s="485"/>
      <c r="C5" s="481" t="s">
        <v>176</v>
      </c>
      <c r="D5" s="481"/>
      <c r="E5" s="482"/>
    </row>
    <row r="6" spans="1:5" s="376" customFormat="1" ht="16.5" thickBot="1">
      <c r="A6" s="373" t="s">
        <v>528</v>
      </c>
      <c r="B6" s="374" t="s">
        <v>344</v>
      </c>
      <c r="C6" s="374" t="s">
        <v>345</v>
      </c>
      <c r="D6" s="374" t="s">
        <v>346</v>
      </c>
      <c r="E6" s="375" t="s">
        <v>347</v>
      </c>
    </row>
    <row r="7" spans="1:5" s="381" customFormat="1" ht="15.75">
      <c r="A7" s="377" t="s">
        <v>466</v>
      </c>
      <c r="B7" s="378" t="s">
        <v>177</v>
      </c>
      <c r="C7" s="379"/>
      <c r="D7" s="379"/>
      <c r="E7" s="380"/>
    </row>
    <row r="8" spans="1:5" s="381" customFormat="1" ht="15.75">
      <c r="A8" s="382" t="s">
        <v>467</v>
      </c>
      <c r="B8" s="113" t="s">
        <v>178</v>
      </c>
      <c r="C8" s="383">
        <f>+C9+C14+C19+C24+C29</f>
        <v>0</v>
      </c>
      <c r="D8" s="383">
        <f>+D9+D14+D19+D24+D29</f>
        <v>0</v>
      </c>
      <c r="E8" s="384">
        <f>+E9+E14+E19+E24+E29</f>
        <v>0</v>
      </c>
    </row>
    <row r="9" spans="1:5" s="381" customFormat="1" ht="15.75">
      <c r="A9" s="382" t="s">
        <v>468</v>
      </c>
      <c r="B9" s="113" t="s">
        <v>179</v>
      </c>
      <c r="C9" s="383">
        <f>+C10+C11+C12+C13</f>
        <v>0</v>
      </c>
      <c r="D9" s="383">
        <f>+D10+D11+D12+D13</f>
        <v>0</v>
      </c>
      <c r="E9" s="384">
        <f>+E10+E11+E12+E13</f>
        <v>0</v>
      </c>
    </row>
    <row r="10" spans="1:5" s="381" customFormat="1" ht="15.75">
      <c r="A10" s="385" t="s">
        <v>469</v>
      </c>
      <c r="B10" s="113" t="s">
        <v>180</v>
      </c>
      <c r="C10" s="101"/>
      <c r="D10" s="101"/>
      <c r="E10" s="386"/>
    </row>
    <row r="11" spans="1:5" s="381" customFormat="1" ht="26.25" customHeight="1">
      <c r="A11" s="385" t="s">
        <v>470</v>
      </c>
      <c r="B11" s="113" t="s">
        <v>181</v>
      </c>
      <c r="C11" s="99"/>
      <c r="D11" s="99"/>
      <c r="E11" s="100"/>
    </row>
    <row r="12" spans="1:5" s="381" customFormat="1" ht="22.5">
      <c r="A12" s="385" t="s">
        <v>471</v>
      </c>
      <c r="B12" s="113" t="s">
        <v>182</v>
      </c>
      <c r="C12" s="99"/>
      <c r="D12" s="99"/>
      <c r="E12" s="100"/>
    </row>
    <row r="13" spans="1:5" s="381" customFormat="1" ht="15.75">
      <c r="A13" s="385" t="s">
        <v>472</v>
      </c>
      <c r="B13" s="113" t="s">
        <v>183</v>
      </c>
      <c r="C13" s="99"/>
      <c r="D13" s="99"/>
      <c r="E13" s="100"/>
    </row>
    <row r="14" spans="1:5" s="381" customFormat="1" ht="15.75">
      <c r="A14" s="382" t="s">
        <v>473</v>
      </c>
      <c r="B14" s="113" t="s">
        <v>184</v>
      </c>
      <c r="C14" s="387">
        <f>+C15+C16+C17+C18</f>
        <v>0</v>
      </c>
      <c r="D14" s="387">
        <f>+D15+D16+D17+D18</f>
        <v>0</v>
      </c>
      <c r="E14" s="388">
        <f>+E15+E16+E17+E18</f>
        <v>0</v>
      </c>
    </row>
    <row r="15" spans="1:5" s="381" customFormat="1" ht="15.75">
      <c r="A15" s="385" t="s">
        <v>474</v>
      </c>
      <c r="B15" s="113" t="s">
        <v>185</v>
      </c>
      <c r="C15" s="99"/>
      <c r="D15" s="99"/>
      <c r="E15" s="100"/>
    </row>
    <row r="16" spans="1:5" s="381" customFormat="1" ht="22.5">
      <c r="A16" s="385" t="s">
        <v>475</v>
      </c>
      <c r="B16" s="113" t="s">
        <v>10</v>
      </c>
      <c r="C16" s="99"/>
      <c r="D16" s="99"/>
      <c r="E16" s="100"/>
    </row>
    <row r="17" spans="1:5" s="381" customFormat="1" ht="15.75">
      <c r="A17" s="385" t="s">
        <v>476</v>
      </c>
      <c r="B17" s="113" t="s">
        <v>11</v>
      </c>
      <c r="C17" s="99"/>
      <c r="D17" s="99"/>
      <c r="E17" s="100"/>
    </row>
    <row r="18" spans="1:5" s="381" customFormat="1" ht="15.75">
      <c r="A18" s="385" t="s">
        <v>477</v>
      </c>
      <c r="B18" s="113" t="s">
        <v>12</v>
      </c>
      <c r="C18" s="99"/>
      <c r="D18" s="99"/>
      <c r="E18" s="100"/>
    </row>
    <row r="19" spans="1:5" s="381" customFormat="1" ht="15.75">
      <c r="A19" s="382" t="s">
        <v>478</v>
      </c>
      <c r="B19" s="113" t="s">
        <v>13</v>
      </c>
      <c r="C19" s="387">
        <f>+C20+C21+C22+C23</f>
        <v>0</v>
      </c>
      <c r="D19" s="387">
        <f>+D20+D21+D22+D23</f>
        <v>0</v>
      </c>
      <c r="E19" s="388">
        <f>+E20+E21+E22+E23</f>
        <v>0</v>
      </c>
    </row>
    <row r="20" spans="1:5" s="381" customFormat="1" ht="15.75">
      <c r="A20" s="385" t="s">
        <v>479</v>
      </c>
      <c r="B20" s="113" t="s">
        <v>14</v>
      </c>
      <c r="C20" s="99"/>
      <c r="D20" s="99"/>
      <c r="E20" s="100"/>
    </row>
    <row r="21" spans="1:5" s="381" customFormat="1" ht="15.75">
      <c r="A21" s="385" t="s">
        <v>480</v>
      </c>
      <c r="B21" s="113" t="s">
        <v>15</v>
      </c>
      <c r="C21" s="99"/>
      <c r="D21" s="99"/>
      <c r="E21" s="100"/>
    </row>
    <row r="22" spans="1:5" s="381" customFormat="1" ht="15.75">
      <c r="A22" s="385" t="s">
        <v>481</v>
      </c>
      <c r="B22" s="113" t="s">
        <v>16</v>
      </c>
      <c r="C22" s="99"/>
      <c r="D22" s="99"/>
      <c r="E22" s="100"/>
    </row>
    <row r="23" spans="1:5" s="381" customFormat="1" ht="15.75">
      <c r="A23" s="385" t="s">
        <v>482</v>
      </c>
      <c r="B23" s="113" t="s">
        <v>17</v>
      </c>
      <c r="C23" s="99"/>
      <c r="D23" s="99"/>
      <c r="E23" s="100"/>
    </row>
    <row r="24" spans="1:5" s="381" customFormat="1" ht="15.75">
      <c r="A24" s="382" t="s">
        <v>483</v>
      </c>
      <c r="B24" s="113" t="s">
        <v>18</v>
      </c>
      <c r="C24" s="387">
        <f>+C25+C26+C27+C28</f>
        <v>0</v>
      </c>
      <c r="D24" s="387">
        <f>+D25+D26+D27+D28</f>
        <v>0</v>
      </c>
      <c r="E24" s="388">
        <f>+E25+E26+E27+E28</f>
        <v>0</v>
      </c>
    </row>
    <row r="25" spans="1:5" s="381" customFormat="1" ht="15.75">
      <c r="A25" s="385" t="s">
        <v>484</v>
      </c>
      <c r="B25" s="113" t="s">
        <v>19</v>
      </c>
      <c r="C25" s="99"/>
      <c r="D25" s="99"/>
      <c r="E25" s="100"/>
    </row>
    <row r="26" spans="1:5" s="381" customFormat="1" ht="15.75">
      <c r="A26" s="385" t="s">
        <v>485</v>
      </c>
      <c r="B26" s="113" t="s">
        <v>20</v>
      </c>
      <c r="C26" s="99"/>
      <c r="D26" s="99"/>
      <c r="E26" s="100"/>
    </row>
    <row r="27" spans="1:5" s="381" customFormat="1" ht="15.75">
      <c r="A27" s="385" t="s">
        <v>486</v>
      </c>
      <c r="B27" s="113" t="s">
        <v>21</v>
      </c>
      <c r="C27" s="99"/>
      <c r="D27" s="99"/>
      <c r="E27" s="100"/>
    </row>
    <row r="28" spans="1:5" s="381" customFormat="1" ht="15.75">
      <c r="A28" s="385" t="s">
        <v>487</v>
      </c>
      <c r="B28" s="113" t="s">
        <v>22</v>
      </c>
      <c r="C28" s="99"/>
      <c r="D28" s="99"/>
      <c r="E28" s="100"/>
    </row>
    <row r="29" spans="1:5" s="381" customFormat="1" ht="15.75">
      <c r="A29" s="382" t="s">
        <v>488</v>
      </c>
      <c r="B29" s="113" t="s">
        <v>23</v>
      </c>
      <c r="C29" s="387">
        <f>+C30+C31+C32+C33</f>
        <v>0</v>
      </c>
      <c r="D29" s="387">
        <f>+D30+D31+D32+D33</f>
        <v>0</v>
      </c>
      <c r="E29" s="388">
        <f>+E30+E31+E32+E33</f>
        <v>0</v>
      </c>
    </row>
    <row r="30" spans="1:5" s="381" customFormat="1" ht="15.75">
      <c r="A30" s="385" t="s">
        <v>489</v>
      </c>
      <c r="B30" s="113" t="s">
        <v>24</v>
      </c>
      <c r="C30" s="99"/>
      <c r="D30" s="99"/>
      <c r="E30" s="100"/>
    </row>
    <row r="31" spans="1:5" s="381" customFormat="1" ht="22.5">
      <c r="A31" s="385" t="s">
        <v>490</v>
      </c>
      <c r="B31" s="113" t="s">
        <v>25</v>
      </c>
      <c r="C31" s="99"/>
      <c r="D31" s="99"/>
      <c r="E31" s="100"/>
    </row>
    <row r="32" spans="1:5" s="381" customFormat="1" ht="15.75">
      <c r="A32" s="385" t="s">
        <v>491</v>
      </c>
      <c r="B32" s="113" t="s">
        <v>26</v>
      </c>
      <c r="C32" s="99"/>
      <c r="D32" s="99"/>
      <c r="E32" s="100"/>
    </row>
    <row r="33" spans="1:5" s="381" customFormat="1" ht="15.75">
      <c r="A33" s="385" t="s">
        <v>492</v>
      </c>
      <c r="B33" s="113" t="s">
        <v>27</v>
      </c>
      <c r="C33" s="99"/>
      <c r="D33" s="99"/>
      <c r="E33" s="100"/>
    </row>
    <row r="34" spans="1:5" s="381" customFormat="1" ht="15.75">
      <c r="A34" s="382" t="s">
        <v>493</v>
      </c>
      <c r="B34" s="113" t="s">
        <v>28</v>
      </c>
      <c r="C34" s="387">
        <f>+C35+C40+C45</f>
        <v>0</v>
      </c>
      <c r="D34" s="387">
        <f>+D35+D40+D45</f>
        <v>0</v>
      </c>
      <c r="E34" s="388">
        <f>+E35+E40+E45</f>
        <v>0</v>
      </c>
    </row>
    <row r="35" spans="1:5" s="381" customFormat="1" ht="15.75">
      <c r="A35" s="382" t="s">
        <v>494</v>
      </c>
      <c r="B35" s="113" t="s">
        <v>29</v>
      </c>
      <c r="C35" s="387">
        <f>+C36+C37+C38+C39</f>
        <v>0</v>
      </c>
      <c r="D35" s="387">
        <f>+D36+D37+D38+D39</f>
        <v>0</v>
      </c>
      <c r="E35" s="388">
        <f>+E36+E37+E38+E39</f>
        <v>0</v>
      </c>
    </row>
    <row r="36" spans="1:5" s="381" customFormat="1" ht="15.75">
      <c r="A36" s="385" t="s">
        <v>495</v>
      </c>
      <c r="B36" s="113" t="s">
        <v>72</v>
      </c>
      <c r="C36" s="99"/>
      <c r="D36" s="99"/>
      <c r="E36" s="100"/>
    </row>
    <row r="37" spans="1:5" s="381" customFormat="1" ht="15.75">
      <c r="A37" s="385" t="s">
        <v>496</v>
      </c>
      <c r="B37" s="113" t="s">
        <v>136</v>
      </c>
      <c r="C37" s="99"/>
      <c r="D37" s="99"/>
      <c r="E37" s="100"/>
    </row>
    <row r="38" spans="1:5" s="381" customFormat="1" ht="15.75">
      <c r="A38" s="385" t="s">
        <v>497</v>
      </c>
      <c r="B38" s="113" t="s">
        <v>168</v>
      </c>
      <c r="C38" s="99"/>
      <c r="D38" s="99"/>
      <c r="E38" s="100"/>
    </row>
    <row r="39" spans="1:5" s="381" customFormat="1" ht="15.75">
      <c r="A39" s="385" t="s">
        <v>498</v>
      </c>
      <c r="B39" s="113" t="s">
        <v>169</v>
      </c>
      <c r="C39" s="99"/>
      <c r="D39" s="99"/>
      <c r="E39" s="100"/>
    </row>
    <row r="40" spans="1:5" s="381" customFormat="1" ht="15.75">
      <c r="A40" s="382" t="s">
        <v>499</v>
      </c>
      <c r="B40" s="113" t="s">
        <v>186</v>
      </c>
      <c r="C40" s="387">
        <f>+C41+C42+C43+C44</f>
        <v>0</v>
      </c>
      <c r="D40" s="387">
        <f>+D41+D42+D43+D44</f>
        <v>0</v>
      </c>
      <c r="E40" s="388">
        <f>+E41+E42+E43+E44</f>
        <v>0</v>
      </c>
    </row>
    <row r="41" spans="1:5" s="381" customFormat="1" ht="15.75">
      <c r="A41" s="385" t="s">
        <v>500</v>
      </c>
      <c r="B41" s="113" t="s">
        <v>187</v>
      </c>
      <c r="C41" s="99"/>
      <c r="D41" s="99"/>
      <c r="E41" s="100"/>
    </row>
    <row r="42" spans="1:5" s="381" customFormat="1" ht="22.5">
      <c r="A42" s="385" t="s">
        <v>501</v>
      </c>
      <c r="B42" s="113" t="s">
        <v>188</v>
      </c>
      <c r="C42" s="99"/>
      <c r="D42" s="99"/>
      <c r="E42" s="100"/>
    </row>
    <row r="43" spans="1:5" s="381" customFormat="1" ht="15.75">
      <c r="A43" s="385" t="s">
        <v>502</v>
      </c>
      <c r="B43" s="113" t="s">
        <v>189</v>
      </c>
      <c r="C43" s="99"/>
      <c r="D43" s="99"/>
      <c r="E43" s="100"/>
    </row>
    <row r="44" spans="1:5" s="381" customFormat="1" ht="15.75">
      <c r="A44" s="385" t="s">
        <v>503</v>
      </c>
      <c r="B44" s="113" t="s">
        <v>190</v>
      </c>
      <c r="C44" s="99"/>
      <c r="D44" s="99"/>
      <c r="E44" s="100"/>
    </row>
    <row r="45" spans="1:5" s="381" customFormat="1" ht="15.75">
      <c r="A45" s="382" t="s">
        <v>504</v>
      </c>
      <c r="B45" s="113" t="s">
        <v>191</v>
      </c>
      <c r="C45" s="387">
        <f>+C46+C47+C48+C49</f>
        <v>0</v>
      </c>
      <c r="D45" s="387">
        <f>+D46+D47+D48+D49</f>
        <v>0</v>
      </c>
      <c r="E45" s="388">
        <f>+E46+E47+E48+E49</f>
        <v>0</v>
      </c>
    </row>
    <row r="46" spans="1:5" s="381" customFormat="1" ht="15.75">
      <c r="A46" s="385" t="s">
        <v>505</v>
      </c>
      <c r="B46" s="113" t="s">
        <v>192</v>
      </c>
      <c r="C46" s="99"/>
      <c r="D46" s="99"/>
      <c r="E46" s="100"/>
    </row>
    <row r="47" spans="1:5" s="381" customFormat="1" ht="22.5">
      <c r="A47" s="385" t="s">
        <v>506</v>
      </c>
      <c r="B47" s="113" t="s">
        <v>193</v>
      </c>
      <c r="C47" s="99"/>
      <c r="D47" s="99"/>
      <c r="E47" s="100"/>
    </row>
    <row r="48" spans="1:5" s="381" customFormat="1" ht="15.75">
      <c r="A48" s="385" t="s">
        <v>507</v>
      </c>
      <c r="B48" s="113" t="s">
        <v>194</v>
      </c>
      <c r="C48" s="99"/>
      <c r="D48" s="99"/>
      <c r="E48" s="100"/>
    </row>
    <row r="49" spans="1:5" s="381" customFormat="1" ht="15.75">
      <c r="A49" s="385" t="s">
        <v>508</v>
      </c>
      <c r="B49" s="113" t="s">
        <v>195</v>
      </c>
      <c r="C49" s="99"/>
      <c r="D49" s="99"/>
      <c r="E49" s="100"/>
    </row>
    <row r="50" spans="1:5" s="381" customFormat="1" ht="15.75">
      <c r="A50" s="382" t="s">
        <v>509</v>
      </c>
      <c r="B50" s="113" t="s">
        <v>196</v>
      </c>
      <c r="C50" s="99"/>
      <c r="D50" s="99"/>
      <c r="E50" s="100"/>
    </row>
    <row r="51" spans="1:5" s="381" customFormat="1" ht="21">
      <c r="A51" s="382" t="s">
        <v>510</v>
      </c>
      <c r="B51" s="113" t="s">
        <v>197</v>
      </c>
      <c r="C51" s="387">
        <f>+C7+C8+C34+C50</f>
        <v>0</v>
      </c>
      <c r="D51" s="387">
        <f>+D7+D8+D34+D50</f>
        <v>0</v>
      </c>
      <c r="E51" s="388">
        <f>+E7+E8+E34+E50</f>
        <v>0</v>
      </c>
    </row>
    <row r="52" spans="1:5" s="381" customFormat="1" ht="15.75">
      <c r="A52" s="382" t="s">
        <v>511</v>
      </c>
      <c r="B52" s="113" t="s">
        <v>198</v>
      </c>
      <c r="C52" s="99"/>
      <c r="D52" s="99"/>
      <c r="E52" s="100"/>
    </row>
    <row r="53" spans="1:5" s="381" customFormat="1" ht="15.75">
      <c r="A53" s="382" t="s">
        <v>512</v>
      </c>
      <c r="B53" s="113" t="s">
        <v>199</v>
      </c>
      <c r="C53" s="99"/>
      <c r="D53" s="99"/>
      <c r="E53" s="100"/>
    </row>
    <row r="54" spans="1:5" s="381" customFormat="1" ht="15.75">
      <c r="A54" s="382" t="s">
        <v>513</v>
      </c>
      <c r="B54" s="113" t="s">
        <v>200</v>
      </c>
      <c r="C54" s="387">
        <f>+C52+C53</f>
        <v>0</v>
      </c>
      <c r="D54" s="387">
        <f>+D52+D53</f>
        <v>0</v>
      </c>
      <c r="E54" s="388">
        <f>+E52+E53</f>
        <v>0</v>
      </c>
    </row>
    <row r="55" spans="1:5" s="381" customFormat="1" ht="15.75">
      <c r="A55" s="382" t="s">
        <v>514</v>
      </c>
      <c r="B55" s="113" t="s">
        <v>201</v>
      </c>
      <c r="C55" s="99"/>
      <c r="D55" s="99"/>
      <c r="E55" s="100"/>
    </row>
    <row r="56" spans="1:5" s="381" customFormat="1" ht="15.75">
      <c r="A56" s="382" t="s">
        <v>515</v>
      </c>
      <c r="B56" s="113" t="s">
        <v>202</v>
      </c>
      <c r="C56" s="99"/>
      <c r="D56" s="99"/>
      <c r="E56" s="100"/>
    </row>
    <row r="57" spans="1:5" s="381" customFormat="1" ht="15.75">
      <c r="A57" s="382" t="s">
        <v>516</v>
      </c>
      <c r="B57" s="113" t="s">
        <v>203</v>
      </c>
      <c r="C57" s="99"/>
      <c r="D57" s="99"/>
      <c r="E57" s="100"/>
    </row>
    <row r="58" spans="1:5" s="381" customFormat="1" ht="15.75">
      <c r="A58" s="382" t="s">
        <v>517</v>
      </c>
      <c r="B58" s="113" t="s">
        <v>204</v>
      </c>
      <c r="C58" s="99"/>
      <c r="D58" s="99"/>
      <c r="E58" s="100"/>
    </row>
    <row r="59" spans="1:5" s="381" customFormat="1" ht="15.75">
      <c r="A59" s="382" t="s">
        <v>518</v>
      </c>
      <c r="B59" s="113" t="s">
        <v>205</v>
      </c>
      <c r="C59" s="387">
        <f>+C55+C56+C57+C58</f>
        <v>0</v>
      </c>
      <c r="D59" s="387">
        <f>+D55+D56+D57+D58</f>
        <v>0</v>
      </c>
      <c r="E59" s="388">
        <f>+E55+E56+E57+E58</f>
        <v>0</v>
      </c>
    </row>
    <row r="60" spans="1:5" s="381" customFormat="1" ht="15.75">
      <c r="A60" s="382" t="s">
        <v>519</v>
      </c>
      <c r="B60" s="113" t="s">
        <v>206</v>
      </c>
      <c r="C60" s="99"/>
      <c r="D60" s="99"/>
      <c r="E60" s="100"/>
    </row>
    <row r="61" spans="1:5" s="381" customFormat="1" ht="15.75">
      <c r="A61" s="382" t="s">
        <v>520</v>
      </c>
      <c r="B61" s="113" t="s">
        <v>207</v>
      </c>
      <c r="C61" s="99"/>
      <c r="D61" s="99"/>
      <c r="E61" s="100"/>
    </row>
    <row r="62" spans="1:5" s="381" customFormat="1" ht="15.75">
      <c r="A62" s="382" t="s">
        <v>521</v>
      </c>
      <c r="B62" s="113" t="s">
        <v>208</v>
      </c>
      <c r="C62" s="99"/>
      <c r="D62" s="99"/>
      <c r="E62" s="100"/>
    </row>
    <row r="63" spans="1:5" s="381" customFormat="1" ht="15.75">
      <c r="A63" s="382" t="s">
        <v>522</v>
      </c>
      <c r="B63" s="113" t="s">
        <v>209</v>
      </c>
      <c r="C63" s="387">
        <f>+C60+C61+C62</f>
        <v>0</v>
      </c>
      <c r="D63" s="387">
        <f>+D60+D61+D62</f>
        <v>0</v>
      </c>
      <c r="E63" s="388">
        <f>+E60+E61+E62</f>
        <v>0</v>
      </c>
    </row>
    <row r="64" spans="1:5" s="381" customFormat="1" ht="15.75">
      <c r="A64" s="382" t="s">
        <v>523</v>
      </c>
      <c r="B64" s="113" t="s">
        <v>210</v>
      </c>
      <c r="C64" s="99"/>
      <c r="D64" s="99"/>
      <c r="E64" s="100"/>
    </row>
    <row r="65" spans="1:5" s="381" customFormat="1" ht="21">
      <c r="A65" s="382" t="s">
        <v>524</v>
      </c>
      <c r="B65" s="113" t="s">
        <v>211</v>
      </c>
      <c r="C65" s="99"/>
      <c r="D65" s="99"/>
      <c r="E65" s="100"/>
    </row>
    <row r="66" spans="1:5" s="381" customFormat="1" ht="15.75">
      <c r="A66" s="382" t="s">
        <v>525</v>
      </c>
      <c r="B66" s="113" t="s">
        <v>212</v>
      </c>
      <c r="C66" s="387">
        <f>+C64+C65</f>
        <v>0</v>
      </c>
      <c r="D66" s="387">
        <f>+D64+D65</f>
        <v>0</v>
      </c>
      <c r="E66" s="388">
        <f>+E64+E65</f>
        <v>0</v>
      </c>
    </row>
    <row r="67" spans="1:5" s="381" customFormat="1" ht="15.75">
      <c r="A67" s="382" t="s">
        <v>526</v>
      </c>
      <c r="B67" s="113" t="s">
        <v>213</v>
      </c>
      <c r="C67" s="99"/>
      <c r="D67" s="99"/>
      <c r="E67" s="100"/>
    </row>
    <row r="68" spans="1:5" s="381" customFormat="1" ht="16.5" thickBot="1">
      <c r="A68" s="389" t="s">
        <v>527</v>
      </c>
      <c r="B68" s="117" t="s">
        <v>214</v>
      </c>
      <c r="C68" s="390">
        <f>+C51+C54+C59+C63+C66+C67</f>
        <v>0</v>
      </c>
      <c r="D68" s="390">
        <f>+D51+D54+D59+D63+D66+D67</f>
        <v>0</v>
      </c>
      <c r="E68" s="391">
        <f>+E51+E54+E59+E63+E66+E67</f>
        <v>0</v>
      </c>
    </row>
    <row r="69" spans="1:5" ht="15.75">
      <c r="A69" s="392"/>
      <c r="C69" s="393"/>
      <c r="D69" s="393"/>
      <c r="E69" s="394"/>
    </row>
    <row r="70" spans="1:5" ht="15.75">
      <c r="A70" s="392"/>
      <c r="C70" s="393"/>
      <c r="D70" s="393"/>
      <c r="E70" s="394"/>
    </row>
    <row r="71" spans="1:5" ht="15.75">
      <c r="A71" s="395"/>
      <c r="C71" s="393"/>
      <c r="D71" s="393"/>
      <c r="E71" s="394"/>
    </row>
    <row r="72" spans="1:5" ht="15.75">
      <c r="A72" s="472"/>
      <c r="B72" s="472"/>
      <c r="C72" s="472"/>
      <c r="D72" s="472"/>
      <c r="E72" s="472"/>
    </row>
    <row r="73" spans="1:5" ht="15.75">
      <c r="A73" s="472"/>
      <c r="B73" s="472"/>
      <c r="C73" s="472"/>
      <c r="D73" s="472"/>
      <c r="E73" s="472"/>
    </row>
  </sheetData>
  <sheetProtection sheet="1" objects="1" scenario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7874015748031497" right="0.8234375" top="1.0890625" bottom="0.984251968503937" header="0.5" footer="0.5"/>
  <pageSetup horizontalDpi="600" verticalDpi="600" orientation="portrait" paperSize="9" r:id="rId1"/>
  <headerFooter alignWithMargins="0">
    <oddHeader>&amp;L&amp;"Times New Roman,Félkövér dőlt"............................................Önkormányzat&amp;R&amp;"Times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71.125" style="105" customWidth="1"/>
    <col min="2" max="2" width="6.125" style="120" customWidth="1"/>
    <col min="3" max="3" width="18.00390625" style="397" customWidth="1"/>
    <col min="4" max="16384" width="9.375" style="397" customWidth="1"/>
  </cols>
  <sheetData>
    <row r="1" spans="1:3" ht="32.25" customHeight="1">
      <c r="A1" s="489" t="s">
        <v>215</v>
      </c>
      <c r="B1" s="489"/>
      <c r="C1" s="489"/>
    </row>
    <row r="2" spans="1:3" ht="15.75">
      <c r="A2" s="488" t="str">
        <f>+CONCATENATE(LEFT(ÖSSZEFÜGGÉSEK!A4,4),". év")</f>
        <v>2014. év</v>
      </c>
      <c r="B2" s="488"/>
      <c r="C2" s="488"/>
    </row>
    <row r="4" spans="2:3" ht="13.5" thickBot="1">
      <c r="B4" s="497" t="s">
        <v>170</v>
      </c>
      <c r="C4" s="497"/>
    </row>
    <row r="5" spans="1:3" s="106" customFormat="1" ht="31.5" customHeight="1">
      <c r="A5" s="490" t="s">
        <v>216</v>
      </c>
      <c r="B5" s="495" t="s">
        <v>172</v>
      </c>
      <c r="C5" s="493" t="s">
        <v>217</v>
      </c>
    </row>
    <row r="6" spans="1:3" s="106" customFormat="1" ht="12.75">
      <c r="A6" s="491"/>
      <c r="B6" s="496"/>
      <c r="C6" s="494"/>
    </row>
    <row r="7" spans="1:3" s="110" customFormat="1" ht="13.5" thickBot="1">
      <c r="A7" s="107" t="s">
        <v>343</v>
      </c>
      <c r="B7" s="108" t="s">
        <v>344</v>
      </c>
      <c r="C7" s="109" t="s">
        <v>345</v>
      </c>
    </row>
    <row r="8" spans="1:3" ht="15.75" customHeight="1">
      <c r="A8" s="382" t="s">
        <v>529</v>
      </c>
      <c r="B8" s="111" t="s">
        <v>177</v>
      </c>
      <c r="C8" s="112"/>
    </row>
    <row r="9" spans="1:3" ht="15.75" customHeight="1">
      <c r="A9" s="382" t="s">
        <v>530</v>
      </c>
      <c r="B9" s="113" t="s">
        <v>178</v>
      </c>
      <c r="C9" s="112"/>
    </row>
    <row r="10" spans="1:3" ht="15.75" customHeight="1">
      <c r="A10" s="382" t="s">
        <v>531</v>
      </c>
      <c r="B10" s="113" t="s">
        <v>179</v>
      </c>
      <c r="C10" s="112"/>
    </row>
    <row r="11" spans="1:3" ht="15.75" customHeight="1">
      <c r="A11" s="382" t="s">
        <v>532</v>
      </c>
      <c r="B11" s="113" t="s">
        <v>180</v>
      </c>
      <c r="C11" s="114"/>
    </row>
    <row r="12" spans="1:3" ht="15.75" customHeight="1">
      <c r="A12" s="382" t="s">
        <v>533</v>
      </c>
      <c r="B12" s="113" t="s">
        <v>181</v>
      </c>
      <c r="C12" s="114"/>
    </row>
    <row r="13" spans="1:3" ht="15.75" customHeight="1">
      <c r="A13" s="382" t="s">
        <v>534</v>
      </c>
      <c r="B13" s="113" t="s">
        <v>182</v>
      </c>
      <c r="C13" s="114"/>
    </row>
    <row r="14" spans="1:3" ht="15.75" customHeight="1">
      <c r="A14" s="382" t="s">
        <v>535</v>
      </c>
      <c r="B14" s="113" t="s">
        <v>183</v>
      </c>
      <c r="C14" s="115">
        <f>+C8+C9+C10+C11+C12+C13</f>
        <v>0</v>
      </c>
    </row>
    <row r="15" spans="1:3" ht="15.75" customHeight="1">
      <c r="A15" s="382" t="s">
        <v>580</v>
      </c>
      <c r="B15" s="113" t="s">
        <v>184</v>
      </c>
      <c r="C15" s="398"/>
    </row>
    <row r="16" spans="1:3" ht="15.75" customHeight="1">
      <c r="A16" s="382" t="s">
        <v>536</v>
      </c>
      <c r="B16" s="113" t="s">
        <v>185</v>
      </c>
      <c r="C16" s="114"/>
    </row>
    <row r="17" spans="1:3" ht="15.75" customHeight="1">
      <c r="A17" s="382" t="s">
        <v>537</v>
      </c>
      <c r="B17" s="113" t="s">
        <v>10</v>
      </c>
      <c r="C17" s="114"/>
    </row>
    <row r="18" spans="1:3" ht="15.75" customHeight="1">
      <c r="A18" s="382" t="s">
        <v>538</v>
      </c>
      <c r="B18" s="113" t="s">
        <v>11</v>
      </c>
      <c r="C18" s="115">
        <f>+C15+C16+C17</f>
        <v>0</v>
      </c>
    </row>
    <row r="19" spans="1:3" s="399" customFormat="1" ht="15.75" customHeight="1">
      <c r="A19" s="382" t="s">
        <v>539</v>
      </c>
      <c r="B19" s="113" t="s">
        <v>12</v>
      </c>
      <c r="C19" s="114"/>
    </row>
    <row r="20" spans="1:3" ht="15.75" customHeight="1">
      <c r="A20" s="382" t="s">
        <v>540</v>
      </c>
      <c r="B20" s="113" t="s">
        <v>13</v>
      </c>
      <c r="C20" s="114"/>
    </row>
    <row r="21" spans="1:3" ht="15.75" customHeight="1" thickBot="1">
      <c r="A21" s="116" t="s">
        <v>541</v>
      </c>
      <c r="B21" s="117" t="s">
        <v>14</v>
      </c>
      <c r="C21" s="118">
        <f>+C14+C18+C19+C20</f>
        <v>0</v>
      </c>
    </row>
    <row r="22" spans="1:5" ht="15.75">
      <c r="A22" s="392"/>
      <c r="B22" s="395"/>
      <c r="C22" s="393"/>
      <c r="D22" s="393"/>
      <c r="E22" s="393"/>
    </row>
    <row r="23" spans="1:5" ht="15.75">
      <c r="A23" s="392"/>
      <c r="B23" s="395"/>
      <c r="C23" s="393"/>
      <c r="D23" s="393"/>
      <c r="E23" s="393"/>
    </row>
    <row r="24" spans="1:5" ht="15.75">
      <c r="A24" s="395"/>
      <c r="B24" s="395"/>
      <c r="C24" s="393"/>
      <c r="D24" s="393"/>
      <c r="E24" s="393"/>
    </row>
    <row r="25" spans="1:5" ht="15.75">
      <c r="A25" s="492"/>
      <c r="B25" s="492"/>
      <c r="C25" s="492"/>
      <c r="D25" s="400"/>
      <c r="E25" s="400"/>
    </row>
    <row r="26" spans="1:5" ht="15.75">
      <c r="A26" s="492"/>
      <c r="B26" s="492"/>
      <c r="C26" s="492"/>
      <c r="D26" s="400"/>
      <c r="E26" s="400"/>
    </row>
  </sheetData>
  <sheetProtection sheet="1" objects="1" scenarios="1"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dőlt"............................................Önkormányzat&amp;R&amp;"Times New Roman CE,Félkövér dőlt"7.2. tájékoztató tábla a ……/2015. (……)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Hivatal</cp:lastModifiedBy>
  <cp:lastPrinted>2016-04-04T06:58:47Z</cp:lastPrinted>
  <dcterms:created xsi:type="dcterms:W3CDTF">2015-07-03T08:49:05Z</dcterms:created>
  <dcterms:modified xsi:type="dcterms:W3CDTF">2016-05-23T09:11:04Z</dcterms:modified>
  <cp:category/>
  <cp:version/>
  <cp:contentType/>
  <cp:contentStatus/>
</cp:coreProperties>
</file>