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 defaultThemeVersion="124226"/>
  <bookViews>
    <workbookView xWindow="0" yWindow="0" windowWidth="19200" windowHeight="11745" activeTab="12"/>
  </bookViews>
  <sheets>
    <sheet name="1." sheetId="23" r:id="rId1"/>
    <sheet name="2." sheetId="24" r:id="rId2"/>
    <sheet name="Normatíva 3.mell" sheetId="38" r:id="rId3"/>
    <sheet name="4." sheetId="25" r:id="rId4"/>
    <sheet name="5.-6." sheetId="28" r:id="rId5"/>
    <sheet name="7.A" sheetId="30" r:id="rId6"/>
    <sheet name="7.B" sheetId="33" r:id="rId7"/>
    <sheet name="8." sheetId="31" r:id="rId8"/>
    <sheet name="9." sheetId="35" r:id="rId9"/>
    <sheet name="10." sheetId="6" r:id="rId10"/>
    <sheet name="11." sheetId="37" r:id="rId11"/>
    <sheet name="12." sheetId="36" r:id="rId12"/>
    <sheet name="13." sheetId="32" r:id="rId13"/>
    <sheet name="Munka12" sheetId="34" r:id="rId14"/>
    <sheet name="Munka7" sheetId="29" r:id="rId15"/>
  </sheets>
  <externalReferences>
    <externalReference r:id="rId16"/>
  </externalReferences>
  <definedNames>
    <definedName name="_xlnm.Print_Area" localSheetId="10">'11.'!$A$1:$H$35</definedName>
    <definedName name="_xlnm.Print_Area" localSheetId="6">'7.B'!$A$1:$N$65</definedName>
    <definedName name="_xlnm.Print_Area" localSheetId="7">'8.'!$A$1:$F$20</definedName>
  </definedNames>
  <calcPr calcId="145621"/>
</workbook>
</file>

<file path=xl/calcChain.xml><?xml version="1.0" encoding="utf-8"?>
<calcChain xmlns="http://schemas.openxmlformats.org/spreadsheetml/2006/main">
  <c r="B63" i="33" l="1"/>
  <c r="O5" i="30"/>
  <c r="E46" i="38"/>
  <c r="E35" i="38"/>
  <c r="B17" i="23" l="1"/>
  <c r="D15" i="24" l="1"/>
  <c r="D9" i="37" l="1"/>
  <c r="C9" i="37"/>
  <c r="C8" i="37"/>
  <c r="D8" i="37" s="1"/>
  <c r="O6" i="30" l="1"/>
  <c r="O7" i="30"/>
  <c r="O8" i="30"/>
  <c r="O9" i="30"/>
  <c r="O10" i="30"/>
  <c r="O11" i="30"/>
  <c r="O12" i="30"/>
  <c r="O13" i="30"/>
  <c r="C14" i="30"/>
  <c r="D14" i="30"/>
  <c r="E14" i="30"/>
  <c r="F14" i="30"/>
  <c r="G14" i="30"/>
  <c r="H14" i="30"/>
  <c r="I14" i="30"/>
  <c r="J14" i="30"/>
  <c r="K14" i="30"/>
  <c r="L14" i="30"/>
  <c r="M14" i="30"/>
  <c r="N14" i="30"/>
  <c r="O16" i="30"/>
  <c r="O17" i="30"/>
  <c r="O18" i="30"/>
  <c r="O19" i="30"/>
  <c r="O20" i="30"/>
  <c r="O21" i="30"/>
  <c r="O22" i="30"/>
  <c r="O23" i="30"/>
  <c r="O24" i="30"/>
  <c r="C25" i="30"/>
  <c r="D25" i="30"/>
  <c r="E25" i="30"/>
  <c r="E26" i="30" s="1"/>
  <c r="F25" i="30"/>
  <c r="G25" i="30"/>
  <c r="G26" i="30" s="1"/>
  <c r="H25" i="30"/>
  <c r="I25" i="30"/>
  <c r="J25" i="30"/>
  <c r="K25" i="30"/>
  <c r="L25" i="30"/>
  <c r="M25" i="30"/>
  <c r="N25" i="30"/>
  <c r="N39" i="33"/>
  <c r="N38" i="33"/>
  <c r="N37" i="33"/>
  <c r="N36" i="33"/>
  <c r="N35" i="33"/>
  <c r="C26" i="30" l="1"/>
  <c r="K26" i="30"/>
  <c r="M26" i="30"/>
  <c r="I26" i="30"/>
  <c r="L26" i="30"/>
  <c r="J26" i="30"/>
  <c r="H26" i="30"/>
  <c r="F26" i="30"/>
  <c r="N26" i="30"/>
  <c r="O25" i="30"/>
  <c r="O14" i="30"/>
  <c r="D26" i="30"/>
  <c r="O26" i="30" l="1"/>
  <c r="B13" i="28"/>
  <c r="E49" i="36" l="1"/>
  <c r="D61" i="36"/>
  <c r="C61" i="36"/>
  <c r="B61" i="36"/>
  <c r="E60" i="36"/>
  <c r="E59" i="36"/>
  <c r="E58" i="36"/>
  <c r="E57" i="36"/>
  <c r="E56" i="36"/>
  <c r="D55" i="36"/>
  <c r="C55" i="36"/>
  <c r="B55" i="36"/>
  <c r="D53" i="36"/>
  <c r="C53" i="36"/>
  <c r="B53" i="36"/>
  <c r="E52" i="36"/>
  <c r="E50" i="36"/>
  <c r="E48" i="36"/>
  <c r="E47" i="36"/>
  <c r="E46" i="36"/>
  <c r="E53" i="36" s="1"/>
  <c r="D41" i="36"/>
  <c r="C41" i="36"/>
  <c r="B41" i="36"/>
  <c r="E40" i="36"/>
  <c r="E39" i="36"/>
  <c r="E38" i="36"/>
  <c r="E37" i="36"/>
  <c r="E36" i="36"/>
  <c r="D35" i="36"/>
  <c r="C35" i="36"/>
  <c r="B35" i="36"/>
  <c r="D33" i="36"/>
  <c r="C33" i="36"/>
  <c r="B33" i="36"/>
  <c r="E32" i="36"/>
  <c r="E31" i="36"/>
  <c r="E30" i="36"/>
  <c r="E29" i="36"/>
  <c r="E28" i="36"/>
  <c r="E27" i="36"/>
  <c r="E26" i="36"/>
  <c r="E33" i="36" s="1"/>
  <c r="D15" i="36"/>
  <c r="C15" i="36"/>
  <c r="B15" i="36"/>
  <c r="F10" i="37"/>
  <c r="G10" i="37" s="1"/>
  <c r="H10" i="37" s="1"/>
  <c r="G23" i="37"/>
  <c r="H23" i="37" s="1"/>
  <c r="F22" i="37"/>
  <c r="G22" i="37" s="1"/>
  <c r="H22" i="37" s="1"/>
  <c r="G21" i="37"/>
  <c r="H21" i="37" s="1"/>
  <c r="G11" i="37"/>
  <c r="H11" i="37" s="1"/>
  <c r="F9" i="37"/>
  <c r="G9" i="37" s="1"/>
  <c r="H9" i="37" s="1"/>
  <c r="G8" i="37"/>
  <c r="H8" i="37" s="1"/>
  <c r="D16" i="33"/>
  <c r="E16" i="33"/>
  <c r="C16" i="33"/>
  <c r="B34" i="25"/>
  <c r="D24" i="24"/>
  <c r="B15" i="24"/>
  <c r="B24" i="24"/>
  <c r="B29" i="24" s="1"/>
  <c r="E39" i="38"/>
  <c r="E36" i="38"/>
  <c r="E34" i="38"/>
  <c r="E33" i="38"/>
  <c r="E32" i="38"/>
  <c r="E31" i="38"/>
  <c r="E29" i="38"/>
  <c r="C28" i="38"/>
  <c r="E28" i="38" s="1"/>
  <c r="E27" i="38"/>
  <c r="E25" i="38"/>
  <c r="E24" i="38"/>
  <c r="E23" i="38"/>
  <c r="E19" i="38"/>
  <c r="E18" i="38"/>
  <c r="E17" i="38"/>
  <c r="E16" i="38"/>
  <c r="E7" i="38"/>
  <c r="N62" i="33"/>
  <c r="M61" i="33"/>
  <c r="L61" i="33"/>
  <c r="K61" i="33"/>
  <c r="J61" i="33"/>
  <c r="I61" i="33"/>
  <c r="H61" i="33"/>
  <c r="G61" i="33"/>
  <c r="F61" i="33"/>
  <c r="E61" i="33"/>
  <c r="D61" i="33"/>
  <c r="C61" i="33"/>
  <c r="N60" i="33"/>
  <c r="N58" i="33"/>
  <c r="N56" i="33"/>
  <c r="N55" i="33"/>
  <c r="N54" i="33"/>
  <c r="N53" i="33"/>
  <c r="L52" i="33"/>
  <c r="L57" i="33" s="1"/>
  <c r="K52" i="33"/>
  <c r="K57" i="33" s="1"/>
  <c r="J52" i="33"/>
  <c r="I52" i="33"/>
  <c r="I57" i="33" s="1"/>
  <c r="H52" i="33"/>
  <c r="H57" i="33" s="1"/>
  <c r="G52" i="33"/>
  <c r="G57" i="33" s="1"/>
  <c r="F52" i="33"/>
  <c r="F57" i="33" s="1"/>
  <c r="E52" i="33"/>
  <c r="E57" i="33" s="1"/>
  <c r="D52" i="33"/>
  <c r="D57" i="33" s="1"/>
  <c r="C52" i="33"/>
  <c r="C57" i="33" s="1"/>
  <c r="B52" i="33"/>
  <c r="B57" i="33" s="1"/>
  <c r="N51" i="33"/>
  <c r="N50" i="33"/>
  <c r="N49" i="33"/>
  <c r="M52" i="33"/>
  <c r="M57" i="33" s="1"/>
  <c r="N48" i="33"/>
  <c r="N46" i="33"/>
  <c r="N45" i="33"/>
  <c r="N44" i="33"/>
  <c r="L43" i="33"/>
  <c r="L47" i="33" s="1"/>
  <c r="K43" i="33"/>
  <c r="K59" i="33" s="1"/>
  <c r="J43" i="33"/>
  <c r="J47" i="33" s="1"/>
  <c r="J63" i="33" s="1"/>
  <c r="I43" i="33"/>
  <c r="H43" i="33"/>
  <c r="H47" i="33" s="1"/>
  <c r="H63" i="33" s="1"/>
  <c r="G43" i="33"/>
  <c r="F43" i="33"/>
  <c r="F47" i="33" s="1"/>
  <c r="F63" i="33" s="1"/>
  <c r="E43" i="33"/>
  <c r="E59" i="33" s="1"/>
  <c r="D43" i="33"/>
  <c r="D47" i="33" s="1"/>
  <c r="D63" i="33" s="1"/>
  <c r="C43" i="33"/>
  <c r="C59" i="33" s="1"/>
  <c r="B43" i="33"/>
  <c r="B47" i="33" s="1"/>
  <c r="N42" i="33"/>
  <c r="N41" i="33"/>
  <c r="N40" i="33"/>
  <c r="N33" i="33"/>
  <c r="M32" i="33"/>
  <c r="L32" i="33"/>
  <c r="K32" i="33"/>
  <c r="J32" i="33"/>
  <c r="I32" i="33"/>
  <c r="H32" i="33"/>
  <c r="G32" i="33"/>
  <c r="F32" i="33"/>
  <c r="E32" i="33"/>
  <c r="D32" i="33"/>
  <c r="C32" i="33"/>
  <c r="B32" i="33"/>
  <c r="N31" i="33"/>
  <c r="N29" i="33"/>
  <c r="N27" i="33"/>
  <c r="N26" i="33"/>
  <c r="N25" i="33"/>
  <c r="N24" i="33"/>
  <c r="M23" i="33"/>
  <c r="M28" i="33" s="1"/>
  <c r="L23" i="33"/>
  <c r="L28" i="33" s="1"/>
  <c r="J23" i="33"/>
  <c r="J28" i="33" s="1"/>
  <c r="I23" i="33"/>
  <c r="I28" i="33" s="1"/>
  <c r="H23" i="33"/>
  <c r="H28" i="33" s="1"/>
  <c r="G23" i="33"/>
  <c r="G28" i="33" s="1"/>
  <c r="F23" i="33"/>
  <c r="F28" i="33" s="1"/>
  <c r="E23" i="33"/>
  <c r="E28" i="33" s="1"/>
  <c r="D23" i="33"/>
  <c r="D28" i="33" s="1"/>
  <c r="C23" i="33"/>
  <c r="C28" i="33" s="1"/>
  <c r="B23" i="33"/>
  <c r="B28" i="33" s="1"/>
  <c r="N22" i="33"/>
  <c r="K23" i="33"/>
  <c r="K28" i="33" s="1"/>
  <c r="N20" i="33"/>
  <c r="N19" i="33"/>
  <c r="N17" i="33"/>
  <c r="N16" i="33"/>
  <c r="N15" i="33"/>
  <c r="L14" i="33"/>
  <c r="L18" i="33" s="1"/>
  <c r="K14" i="33"/>
  <c r="J14" i="33"/>
  <c r="J18" i="33" s="1"/>
  <c r="J34" i="33" s="1"/>
  <c r="I14" i="33"/>
  <c r="H14" i="33"/>
  <c r="H18" i="33" s="1"/>
  <c r="H34" i="33" s="1"/>
  <c r="G14" i="33"/>
  <c r="F14" i="33"/>
  <c r="F18" i="33" s="1"/>
  <c r="F34" i="33" s="1"/>
  <c r="E14" i="33"/>
  <c r="E30" i="33" s="1"/>
  <c r="D14" i="33"/>
  <c r="C14" i="33"/>
  <c r="C30" i="33" s="1"/>
  <c r="B14" i="33"/>
  <c r="B18" i="33" s="1"/>
  <c r="N13" i="33"/>
  <c r="N12" i="33"/>
  <c r="N11" i="33"/>
  <c r="N10" i="33"/>
  <c r="N9" i="33"/>
  <c r="N8" i="33"/>
  <c r="N7" i="33"/>
  <c r="M14" i="33"/>
  <c r="F34" i="37"/>
  <c r="G34" i="37" s="1"/>
  <c r="H34" i="37" s="1"/>
  <c r="B34" i="37"/>
  <c r="C34" i="37" s="1"/>
  <c r="D34" i="37" s="1"/>
  <c r="F33" i="37"/>
  <c r="G33" i="37" s="1"/>
  <c r="H33" i="37" s="1"/>
  <c r="F32" i="37"/>
  <c r="G32" i="37" s="1"/>
  <c r="H32" i="37" s="1"/>
  <c r="B32" i="37"/>
  <c r="C32" i="37" s="1"/>
  <c r="D32" i="37" s="1"/>
  <c r="F31" i="37"/>
  <c r="G31" i="37" s="1"/>
  <c r="H31" i="37" s="1"/>
  <c r="F30" i="37"/>
  <c r="G30" i="37" s="1"/>
  <c r="H30" i="37" s="1"/>
  <c r="B30" i="37"/>
  <c r="C30" i="37" s="1"/>
  <c r="D30" i="37" s="1"/>
  <c r="F28" i="37"/>
  <c r="G28" i="37" s="1"/>
  <c r="H28" i="37" s="1"/>
  <c r="B28" i="37"/>
  <c r="C28" i="37" s="1"/>
  <c r="D28" i="37" s="1"/>
  <c r="F27" i="37"/>
  <c r="G27" i="37" s="1"/>
  <c r="H27" i="37" s="1"/>
  <c r="D27" i="37"/>
  <c r="F26" i="37"/>
  <c r="G26" i="37" s="1"/>
  <c r="H26" i="37" s="1"/>
  <c r="F25" i="37"/>
  <c r="G25" i="37" s="1"/>
  <c r="H25" i="37" s="1"/>
  <c r="B23" i="37"/>
  <c r="C23" i="37" s="1"/>
  <c r="D23" i="37" s="1"/>
  <c r="B22" i="37"/>
  <c r="C22" i="37" s="1"/>
  <c r="D22" i="37" s="1"/>
  <c r="F20" i="37"/>
  <c r="G20" i="37" s="1"/>
  <c r="H20" i="37" s="1"/>
  <c r="F18" i="37"/>
  <c r="G18" i="37" s="1"/>
  <c r="H18" i="37" s="1"/>
  <c r="B18" i="37"/>
  <c r="C18" i="37" s="1"/>
  <c r="D18" i="37" s="1"/>
  <c r="F17" i="37"/>
  <c r="G17" i="37" s="1"/>
  <c r="H17" i="37" s="1"/>
  <c r="F16" i="37"/>
  <c r="G16" i="37" s="1"/>
  <c r="H16" i="37" s="1"/>
  <c r="B16" i="37"/>
  <c r="C16" i="37" s="1"/>
  <c r="D16" i="37" s="1"/>
  <c r="F14" i="37"/>
  <c r="G14" i="37" s="1"/>
  <c r="H14" i="37" s="1"/>
  <c r="B14" i="37"/>
  <c r="C14" i="37" s="1"/>
  <c r="D14" i="37" s="1"/>
  <c r="F13" i="37"/>
  <c r="G13" i="37" s="1"/>
  <c r="H13" i="37" s="1"/>
  <c r="B13" i="37"/>
  <c r="C13" i="37" s="1"/>
  <c r="D13" i="37" s="1"/>
  <c r="F12" i="37"/>
  <c r="B12" i="37"/>
  <c r="C12" i="37" s="1"/>
  <c r="D12" i="37" s="1"/>
  <c r="B11" i="37"/>
  <c r="C11" i="37" s="1"/>
  <c r="D11" i="37" s="1"/>
  <c r="B10" i="37"/>
  <c r="C10" i="37" s="1"/>
  <c r="D10" i="37" s="1"/>
  <c r="G7" i="37"/>
  <c r="H7" i="37" s="1"/>
  <c r="D21" i="36"/>
  <c r="C21" i="36"/>
  <c r="B21" i="36"/>
  <c r="E20" i="36"/>
  <c r="E19" i="36"/>
  <c r="E18" i="36"/>
  <c r="E17" i="36"/>
  <c r="E16" i="36"/>
  <c r="D13" i="36"/>
  <c r="C13" i="36"/>
  <c r="B13" i="36"/>
  <c r="E12" i="36"/>
  <c r="E11" i="36"/>
  <c r="E10" i="36"/>
  <c r="E9" i="36"/>
  <c r="E8" i="36"/>
  <c r="E7" i="36"/>
  <c r="E6" i="36"/>
  <c r="G18" i="35"/>
  <c r="H17" i="35"/>
  <c r="H16" i="35"/>
  <c r="H15" i="35"/>
  <c r="H14" i="35"/>
  <c r="H13" i="35"/>
  <c r="H12" i="35"/>
  <c r="F11" i="35"/>
  <c r="E11" i="35"/>
  <c r="E18" i="35" s="1"/>
  <c r="D11" i="35"/>
  <c r="C11" i="35"/>
  <c r="B11" i="35"/>
  <c r="F10" i="35"/>
  <c r="D10" i="35"/>
  <c r="D18" i="35" s="1"/>
  <c r="C10" i="35"/>
  <c r="C18" i="35" s="1"/>
  <c r="B10" i="35"/>
  <c r="D18" i="33" l="1"/>
  <c r="D34" i="33" s="1"/>
  <c r="D64" i="33" s="1"/>
  <c r="D30" i="33"/>
  <c r="F15" i="37"/>
  <c r="F19" i="37" s="1"/>
  <c r="G19" i="37" s="1"/>
  <c r="H19" i="37" s="1"/>
  <c r="D19" i="24"/>
  <c r="D31" i="24"/>
  <c r="B19" i="24"/>
  <c r="B35" i="24" s="1"/>
  <c r="B31" i="24"/>
  <c r="L34" i="33"/>
  <c r="F24" i="37"/>
  <c r="F29" i="37" s="1"/>
  <c r="G12" i="37"/>
  <c r="H12" i="37" s="1"/>
  <c r="E61" i="36"/>
  <c r="E41" i="36"/>
  <c r="I59" i="33"/>
  <c r="L63" i="33"/>
  <c r="G59" i="33"/>
  <c r="K30" i="33"/>
  <c r="D29" i="24"/>
  <c r="J64" i="33"/>
  <c r="H64" i="33"/>
  <c r="F64" i="33"/>
  <c r="H10" i="35"/>
  <c r="H11" i="35"/>
  <c r="G30" i="33"/>
  <c r="I30" i="33"/>
  <c r="N32" i="33"/>
  <c r="F18" i="35"/>
  <c r="N21" i="33"/>
  <c r="N28" i="33"/>
  <c r="N57" i="33"/>
  <c r="N61" i="33"/>
  <c r="M30" i="33"/>
  <c r="M18" i="33"/>
  <c r="M34" i="33" s="1"/>
  <c r="B34" i="33"/>
  <c r="N14" i="33"/>
  <c r="C18" i="33"/>
  <c r="C34" i="33" s="1"/>
  <c r="E18" i="33"/>
  <c r="E34" i="33" s="1"/>
  <c r="G18" i="33"/>
  <c r="G34" i="33" s="1"/>
  <c r="I18" i="33"/>
  <c r="I34" i="33" s="1"/>
  <c r="K18" i="33"/>
  <c r="K34" i="33" s="1"/>
  <c r="N23" i="33"/>
  <c r="B30" i="33"/>
  <c r="F30" i="33"/>
  <c r="H30" i="33"/>
  <c r="J30" i="33"/>
  <c r="L30" i="33"/>
  <c r="M43" i="33"/>
  <c r="N43" i="33" s="1"/>
  <c r="C47" i="33"/>
  <c r="C63" i="33" s="1"/>
  <c r="E47" i="33"/>
  <c r="E63" i="33" s="1"/>
  <c r="G47" i="33"/>
  <c r="G63" i="33" s="1"/>
  <c r="I47" i="33"/>
  <c r="I63" i="33" s="1"/>
  <c r="K47" i="33"/>
  <c r="K63" i="33" s="1"/>
  <c r="N52" i="33"/>
  <c r="B59" i="33"/>
  <c r="D59" i="33"/>
  <c r="F59" i="33"/>
  <c r="H59" i="33"/>
  <c r="J59" i="33"/>
  <c r="L59" i="33"/>
  <c r="N6" i="33"/>
  <c r="E21" i="36"/>
  <c r="E13" i="36"/>
  <c r="B18" i="35"/>
  <c r="G15" i="37" l="1"/>
  <c r="H15" i="37" s="1"/>
  <c r="N30" i="33"/>
  <c r="D35" i="24"/>
  <c r="L64" i="33"/>
  <c r="G29" i="37"/>
  <c r="H29" i="37" s="1"/>
  <c r="F35" i="37"/>
  <c r="G35" i="37" s="1"/>
  <c r="H35" i="37" s="1"/>
  <c r="G24" i="37"/>
  <c r="H24" i="37" s="1"/>
  <c r="H18" i="35"/>
  <c r="I64" i="33"/>
  <c r="E64" i="33"/>
  <c r="N18" i="33"/>
  <c r="M59" i="33"/>
  <c r="N59" i="33" s="1"/>
  <c r="M47" i="33"/>
  <c r="M63" i="33" s="1"/>
  <c r="N63" i="33" s="1"/>
  <c r="B64" i="33"/>
  <c r="N34" i="33"/>
  <c r="K64" i="33"/>
  <c r="G64" i="33"/>
  <c r="C64" i="33"/>
  <c r="M64" i="33" l="1"/>
  <c r="N64" i="33" s="1"/>
  <c r="N47" i="33"/>
  <c r="C5" i="33" l="1"/>
  <c r="C65" i="33" s="1"/>
  <c r="D5" i="33" l="1"/>
  <c r="D65" i="33" s="1"/>
  <c r="E65" i="33" l="1"/>
  <c r="F5" i="33" l="1"/>
  <c r="F65" i="33" s="1"/>
  <c r="G5" i="33" l="1"/>
  <c r="G65" i="33" s="1"/>
  <c r="H5" i="33" l="1"/>
  <c r="H65" i="33" s="1"/>
  <c r="D17" i="31"/>
  <c r="C17" i="31"/>
  <c r="E16" i="31"/>
  <c r="E15" i="31"/>
  <c r="D13" i="31"/>
  <c r="C13" i="31"/>
  <c r="E12" i="31"/>
  <c r="E11" i="31"/>
  <c r="D9" i="31"/>
  <c r="D18" i="31" s="1"/>
  <c r="D20" i="31" s="1"/>
  <c r="C9" i="31"/>
  <c r="C18" i="31" s="1"/>
  <c r="C20" i="31" s="1"/>
  <c r="E8" i="31"/>
  <c r="E7" i="31"/>
  <c r="B23" i="28"/>
  <c r="C28" i="25"/>
  <c r="H27" i="25"/>
  <c r="G27" i="25"/>
  <c r="D27" i="25"/>
  <c r="C27" i="25"/>
  <c r="G24" i="25"/>
  <c r="F24" i="25"/>
  <c r="F25" i="25" s="1"/>
  <c r="F30" i="25" s="1"/>
  <c r="D24" i="25"/>
  <c r="C24" i="25"/>
  <c r="B24" i="25"/>
  <c r="G23" i="25"/>
  <c r="D23" i="25"/>
  <c r="C23" i="25"/>
  <c r="H25" i="25"/>
  <c r="H30" i="25" s="1"/>
  <c r="G22" i="25"/>
  <c r="G25" i="25" s="1"/>
  <c r="D22" i="25"/>
  <c r="C22" i="25"/>
  <c r="C25" i="25" s="1"/>
  <c r="C30" i="25" s="1"/>
  <c r="B22" i="25"/>
  <c r="B25" i="25" s="1"/>
  <c r="H18" i="25"/>
  <c r="H34" i="25" s="1"/>
  <c r="G18" i="25"/>
  <c r="F18" i="25"/>
  <c r="F34" i="25" s="1"/>
  <c r="D18" i="25"/>
  <c r="C18" i="25"/>
  <c r="C34" i="25" s="1"/>
  <c r="G14" i="25"/>
  <c r="F14" i="25"/>
  <c r="F16" i="25" s="1"/>
  <c r="G13" i="25"/>
  <c r="H16" i="25"/>
  <c r="G11" i="25"/>
  <c r="D11" i="25"/>
  <c r="C11" i="25"/>
  <c r="C16" i="25" s="1"/>
  <c r="B11" i="25"/>
  <c r="B16" i="25" s="1"/>
  <c r="D10" i="25"/>
  <c r="D16" i="25"/>
  <c r="C84" i="23"/>
  <c r="D83" i="23"/>
  <c r="C82" i="23"/>
  <c r="D81" i="23"/>
  <c r="B80" i="23"/>
  <c r="C79" i="23"/>
  <c r="C77" i="23"/>
  <c r="C76" i="23"/>
  <c r="C75" i="23"/>
  <c r="C74" i="23"/>
  <c r="C73" i="23"/>
  <c r="C71" i="23"/>
  <c r="C69" i="23"/>
  <c r="C67" i="23"/>
  <c r="C66" i="23"/>
  <c r="B66" i="23"/>
  <c r="C65" i="23"/>
  <c r="C64" i="23"/>
  <c r="C63" i="23"/>
  <c r="B63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B55" i="23"/>
  <c r="C49" i="23"/>
  <c r="D48" i="23"/>
  <c r="C47" i="23"/>
  <c r="B47" i="23"/>
  <c r="C46" i="23"/>
  <c r="D45" i="23"/>
  <c r="C44" i="23"/>
  <c r="C43" i="23"/>
  <c r="C42" i="23"/>
  <c r="C41" i="23"/>
  <c r="C40" i="23"/>
  <c r="C39" i="23"/>
  <c r="C38" i="23"/>
  <c r="C37" i="23"/>
  <c r="C36" i="23"/>
  <c r="B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19" i="23"/>
  <c r="C17" i="23"/>
  <c r="C16" i="23"/>
  <c r="C15" i="23"/>
  <c r="C14" i="23"/>
  <c r="C13" i="23"/>
  <c r="C12" i="23"/>
  <c r="C11" i="23"/>
  <c r="C10" i="23"/>
  <c r="C9" i="23"/>
  <c r="C8" i="23"/>
  <c r="C7" i="23"/>
  <c r="G6" i="6"/>
  <c r="G7" i="6"/>
  <c r="G8" i="6"/>
  <c r="G9" i="6"/>
  <c r="G10" i="6"/>
  <c r="C11" i="6"/>
  <c r="D11" i="6"/>
  <c r="E11" i="6"/>
  <c r="F11" i="6"/>
  <c r="C80" i="23" l="1"/>
  <c r="D80" i="23" s="1"/>
  <c r="B26" i="37" s="1"/>
  <c r="C26" i="37" s="1"/>
  <c r="D26" i="37" s="1"/>
  <c r="D54" i="23"/>
  <c r="D56" i="23"/>
  <c r="D57" i="23"/>
  <c r="D58" i="23"/>
  <c r="D59" i="23"/>
  <c r="D34" i="25"/>
  <c r="G34" i="25"/>
  <c r="D25" i="25"/>
  <c r="D30" i="25" s="1"/>
  <c r="G30" i="25"/>
  <c r="B30" i="25"/>
  <c r="B32" i="25"/>
  <c r="B36" i="25" s="1"/>
  <c r="D8" i="23"/>
  <c r="D10" i="23"/>
  <c r="D12" i="23"/>
  <c r="D13" i="23"/>
  <c r="D14" i="23"/>
  <c r="D15" i="23"/>
  <c r="D16" i="23"/>
  <c r="D19" i="23"/>
  <c r="D25" i="23"/>
  <c r="D26" i="23"/>
  <c r="D27" i="23"/>
  <c r="D28" i="23"/>
  <c r="D29" i="23"/>
  <c r="D30" i="23"/>
  <c r="D32" i="23"/>
  <c r="D33" i="23"/>
  <c r="D34" i="23"/>
  <c r="D35" i="23"/>
  <c r="D36" i="23"/>
  <c r="D46" i="23"/>
  <c r="D51" i="23"/>
  <c r="D64" i="23"/>
  <c r="D65" i="23"/>
  <c r="B69" i="23"/>
  <c r="D69" i="23" s="1"/>
  <c r="D68" i="23"/>
  <c r="D70" i="23"/>
  <c r="D72" i="23"/>
  <c r="D73" i="23"/>
  <c r="D74" i="23"/>
  <c r="D75" i="23"/>
  <c r="D76" i="23"/>
  <c r="D77" i="23"/>
  <c r="D78" i="23"/>
  <c r="D79" i="23"/>
  <c r="C20" i="25"/>
  <c r="G16" i="25"/>
  <c r="G20" i="25" s="1"/>
  <c r="E9" i="31"/>
  <c r="E13" i="31"/>
  <c r="E17" i="31"/>
  <c r="D17" i="23"/>
  <c r="D9" i="23"/>
  <c r="D11" i="23"/>
  <c r="D21" i="23"/>
  <c r="D22" i="23"/>
  <c r="D23" i="23"/>
  <c r="D24" i="23"/>
  <c r="D37" i="23"/>
  <c r="D39" i="23"/>
  <c r="D40" i="23"/>
  <c r="D41" i="23"/>
  <c r="D42" i="23"/>
  <c r="D43" i="23"/>
  <c r="D44" i="23"/>
  <c r="D60" i="23"/>
  <c r="D61" i="23"/>
  <c r="D62" i="23"/>
  <c r="D63" i="23"/>
  <c r="D67" i="23"/>
  <c r="G11" i="6"/>
  <c r="D52" i="23"/>
  <c r="D53" i="23"/>
  <c r="I5" i="33"/>
  <c r="I65" i="33" s="1"/>
  <c r="F20" i="25"/>
  <c r="F32" i="25"/>
  <c r="F36" i="25" s="1"/>
  <c r="H20" i="25"/>
  <c r="H32" i="25"/>
  <c r="H36" i="25" s="1"/>
  <c r="B20" i="25"/>
  <c r="D20" i="25"/>
  <c r="D47" i="23"/>
  <c r="B17" i="37" s="1"/>
  <c r="B71" i="23"/>
  <c r="D55" i="23"/>
  <c r="B31" i="23"/>
  <c r="D31" i="23" s="1"/>
  <c r="D50" i="23"/>
  <c r="D66" i="23"/>
  <c r="D7" i="23"/>
  <c r="D32" i="25" l="1"/>
  <c r="D36" i="25" s="1"/>
  <c r="G32" i="25"/>
  <c r="G36" i="25" s="1"/>
  <c r="C17" i="37"/>
  <c r="D17" i="37" s="1"/>
  <c r="B33" i="37"/>
  <c r="C33" i="37" s="1"/>
  <c r="D33" i="37" s="1"/>
  <c r="B15" i="37"/>
  <c r="C7" i="37"/>
  <c r="B24" i="37"/>
  <c r="C21" i="37"/>
  <c r="D21" i="37" s="1"/>
  <c r="C32" i="25"/>
  <c r="C36" i="25" s="1"/>
  <c r="B37" i="25" s="1"/>
  <c r="E18" i="31"/>
  <c r="E20" i="31" s="1"/>
  <c r="J5" i="33"/>
  <c r="J65" i="33" s="1"/>
  <c r="F37" i="25"/>
  <c r="B82" i="23"/>
  <c r="D82" i="23" s="1"/>
  <c r="D71" i="23"/>
  <c r="B38" i="23"/>
  <c r="B19" i="37" l="1"/>
  <c r="B31" i="37"/>
  <c r="C31" i="37" s="1"/>
  <c r="D31" i="37" s="1"/>
  <c r="D7" i="37"/>
  <c r="B29" i="37"/>
  <c r="C24" i="37"/>
  <c r="D24" i="37" s="1"/>
  <c r="K5" i="33"/>
  <c r="K65" i="33" s="1"/>
  <c r="B49" i="23"/>
  <c r="D38" i="23"/>
  <c r="C29" i="37" l="1"/>
  <c r="B35" i="37"/>
  <c r="L5" i="33"/>
  <c r="L65" i="33" s="1"/>
  <c r="B84" i="23"/>
  <c r="D84" i="23" s="1"/>
  <c r="D49" i="23"/>
  <c r="D29" i="37" l="1"/>
  <c r="M5" i="33"/>
  <c r="M65" i="33" s="1"/>
  <c r="D15" i="37"/>
  <c r="D19" i="37" s="1"/>
  <c r="D35" i="37" s="1"/>
  <c r="C15" i="37"/>
  <c r="C19" i="37" s="1"/>
  <c r="C35" i="37" s="1"/>
</calcChain>
</file>

<file path=xl/sharedStrings.xml><?xml version="1.0" encoding="utf-8"?>
<sst xmlns="http://schemas.openxmlformats.org/spreadsheetml/2006/main" count="571" uniqueCount="352">
  <si>
    <t>1.</t>
  </si>
  <si>
    <t>2.</t>
  </si>
  <si>
    <t>3.</t>
  </si>
  <si>
    <t>5.</t>
  </si>
  <si>
    <t>6.</t>
  </si>
  <si>
    <t>8.</t>
  </si>
  <si>
    <t>10.</t>
  </si>
  <si>
    <t>11.</t>
  </si>
  <si>
    <t>12.</t>
  </si>
  <si>
    <t>13.</t>
  </si>
  <si>
    <t>Sor-szám</t>
  </si>
  <si>
    <t>Munkaadókat terhelő járulékok és szociális hozzájárulási adó</t>
  </si>
  <si>
    <t>Egyéb működési célú kiadások</t>
  </si>
  <si>
    <t>Felújítások</t>
  </si>
  <si>
    <t>4.</t>
  </si>
  <si>
    <t>7.</t>
  </si>
  <si>
    <t>Bevételek</t>
  </si>
  <si>
    <t>Kiadások</t>
  </si>
  <si>
    <t>Megnevezés</t>
  </si>
  <si>
    <t>Személyi juttatások</t>
  </si>
  <si>
    <t>Dologi kiadások</t>
  </si>
  <si>
    <t>9.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</si>
  <si>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</si>
  <si>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</si>
  <si>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</si>
  <si>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</si>
  <si>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</si>
  <si>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</si>
  <si>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</si>
  <si>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</si>
  <si>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</si>
  <si>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</si>
  <si>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Hernádnémeti Önkormányzat adósságot keletkeztető ügyletekből és kezességvállalásokból fennálló kötelezettségei</t>
  </si>
  <si>
    <t>Ezer forintban !</t>
  </si>
  <si>
    <t>MEGNEVEZÉS</t>
  </si>
  <si>
    <t>Évek</t>
  </si>
  <si>
    <t>Összesen
(7=3+4+5+6)</t>
  </si>
  <si>
    <t>ÖSSZES KÖTELEZETTSÉG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</si>
  <si>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</si>
  <si>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</si>
  <si>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</si>
  <si>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</si>
  <si>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</si>
  <si>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</si>
  <si>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</si>
  <si>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</si>
  <si>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</si>
  <si>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</si>
  <si>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</si>
  <si>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</si>
  <si>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</si>
  <si>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</si>
  <si>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</si>
  <si>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</si>
  <si>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</si>
  <si>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Előirányzat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</si>
  <si>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</si>
  <si>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</si>
  <si>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</si>
  <si>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</si>
  <si>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</si>
  <si>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</si>
  <si>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</si>
  <si>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</si>
  <si>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</si>
  <si>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</si>
  <si>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</si>
  <si>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</si>
  <si>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 összesen:</t>
  </si>
  <si>
    <t>Ellátottak pénzbeli juttatása</t>
  </si>
  <si>
    <t>Kiadások összesen:</t>
  </si>
  <si>
    <t>Egyenleg</t>
  </si>
  <si>
    <t>2. melléklet</t>
  </si>
  <si>
    <t>12. melléklet</t>
  </si>
  <si>
    <t>4. melléklet</t>
  </si>
  <si>
    <t>5. melléklet</t>
  </si>
  <si>
    <t>11. melléklet</t>
  </si>
  <si>
    <t>6. melléklet</t>
  </si>
  <si>
    <t>Az önkormányzatnak jelenleg nincs adóságállománya.</t>
  </si>
  <si>
    <t>Adatok ezer forintban</t>
  </si>
  <si>
    <t>Önkormányzat</t>
  </si>
  <si>
    <t>Hivatal</t>
  </si>
  <si>
    <t>a) Működési</t>
  </si>
  <si>
    <t>b) Felhalmozási</t>
  </si>
  <si>
    <t>Intézményfinanszírozás</t>
  </si>
  <si>
    <t>Összes kiadás</t>
  </si>
  <si>
    <t>I.Együtt</t>
  </si>
  <si>
    <t>II.Együtt</t>
  </si>
  <si>
    <t>III.Együtt</t>
  </si>
  <si>
    <t>II.Önként vállalt feladat</t>
  </si>
  <si>
    <t>III.Állami (államigazgatási) feladat</t>
  </si>
  <si>
    <t>I.Kötelező feladat (2011. évi CLXXXIX. törvény 13.§-a alapján)</t>
  </si>
  <si>
    <t>a) Működési ( jegyző hatáskörében lévő segélyek)</t>
  </si>
  <si>
    <t>Beruházások</t>
  </si>
  <si>
    <t>Egyéb felhalmozási kiadások</t>
  </si>
  <si>
    <t>Finanszírozási kiadások</t>
  </si>
  <si>
    <t>Gyermekétkeztetés üzemeltetési támogatása</t>
  </si>
  <si>
    <t xml:space="preserve">                  1. melléklet</t>
  </si>
  <si>
    <t>Ezer Ft-ban</t>
  </si>
  <si>
    <t xml:space="preserve">  BEVÉTELEK JOGCÍMEI</t>
  </si>
  <si>
    <t xml:space="preserve">Önkormányzat </t>
  </si>
  <si>
    <t xml:space="preserve">Mindösszesen </t>
  </si>
  <si>
    <t xml:space="preserve">B112. Települési önk. egyes köznevelési támogatás </t>
  </si>
  <si>
    <t>B113. Települési önk. szociális, gyermekjóléti feladatainak támogatása</t>
  </si>
  <si>
    <t xml:space="preserve">B114. Települési önk. kulturális feladatainak támogatása </t>
  </si>
  <si>
    <t xml:space="preserve">B115. Működési célú központosított előirányzatok 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</si>
  <si>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</si>
  <si>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</si>
  <si>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</si>
  <si>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</si>
  <si>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</si>
  <si>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</si>
  <si>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</si>
  <si>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</si>
  <si>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</si>
  <si>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 xml:space="preserve">B404. Tulajdonosi bevételek </t>
  </si>
  <si>
    <t xml:space="preserve">B405. Ellátási díjak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</si>
  <si>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</si>
  <si>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</si>
  <si>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</si>
  <si>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</si>
  <si>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</si>
  <si>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</si>
  <si>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</si>
  <si>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</si>
  <si>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</si>
  <si>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B6. Működési célú átvett péneszközök összesen </t>
  </si>
  <si>
    <t xml:space="preserve">MŰKÖDÉSI KÖLTSÉGVETÉSI BEVÉTELEK ÖSSZESEN (B1.+B3.+B4.+B.6.)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</si>
  <si>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</si>
  <si>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</si>
  <si>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</si>
  <si>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</si>
  <si>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</si>
  <si>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irányíító szervi támogatás </t>
  </si>
  <si>
    <t>B817. Betétek megszüntetése</t>
  </si>
  <si>
    <t>B8. Finaszírozási bevételek összesen (B811. … +B817.)</t>
  </si>
  <si>
    <t xml:space="preserve">MŰKÖDÉSI BEVÉTELEK MINDÖSSZESEN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</si>
  <si>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</si>
  <si>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</si>
  <si>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</si>
  <si>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</si>
  <si>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</si>
  <si>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</si>
  <si>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</si>
  <si>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</si>
  <si>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</si>
  <si>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</si>
  <si>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</si>
  <si>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</si>
  <si>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</si>
  <si>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</si>
  <si>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</si>
  <si>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B7. Felhalmozási célú átvett pénzeszközök </t>
  </si>
  <si>
    <t>FELHALMOZÁSI KÖLTSÉGVETÉSI BEVÉTELEK ÖSSZESEN (B2.+B5.+B7.)</t>
  </si>
  <si>
    <t>FELHALMOZÁSI BEVÉTELEK MINDÖSSZESEN</t>
  </si>
  <si>
    <t xml:space="preserve">BEVÉTELEK MINDÖSSZESEN </t>
  </si>
  <si>
    <t>ÖNKORM.-i Hivatal</t>
  </si>
  <si>
    <t>HERNÁDNÉMETI ÖNKORMÁNYZAT KÖLTSÉGVETÉS MÉRLEGE</t>
  </si>
  <si>
    <t xml:space="preserve"> </t>
  </si>
  <si>
    <t xml:space="preserve">        Ezer Ft-ban</t>
  </si>
  <si>
    <t xml:space="preserve">Bevétel </t>
  </si>
  <si>
    <t>Kiadás</t>
  </si>
  <si>
    <t xml:space="preserve">Megnevezés </t>
  </si>
  <si>
    <t xml:space="preserve">B1. Működési célú támogatások államháztartáson belülről </t>
  </si>
  <si>
    <t>K1. Személyi juttatás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</si>
  <si>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</si>
  <si>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</si>
  <si>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</si>
  <si>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</si>
  <si>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</si>
  <si>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</si>
  <si>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</si>
  <si>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</si>
  <si>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</si>
  <si>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</si>
  <si>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</si>
  <si>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</si>
  <si>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</si>
  <si>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>C. MŰKÖDÉSI BEVÉTELEK MINDÖSSZESEN (A+B)</t>
  </si>
  <si>
    <t xml:space="preserve">C. MŰKÖDÉSI KIADÁSOK MINDÖSSZESEN (A+B) </t>
  </si>
  <si>
    <t xml:space="preserve">B2. Felhalmozási célú támogatások államháztartáson belülről </t>
  </si>
  <si>
    <t xml:space="preserve">K6. Beruházások </t>
  </si>
  <si>
    <t xml:space="preserve">B5. Felhalmozási bevételek </t>
  </si>
  <si>
    <t xml:space="preserve">K7. Felújítások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</si>
  <si>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</si>
  <si>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</si>
  <si>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</si>
  <si>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</si>
  <si>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>E. FINANSZÍROZÁSI KIADÁSOK (K9.) ÖSSZESEN</t>
  </si>
  <si>
    <t xml:space="preserve">Ebből: B813. Maradvány igénybevétele </t>
  </si>
  <si>
    <t>F. FELHALMOZÁSI BEVÉTELEK MINDÖSSZESEN (D+E)</t>
  </si>
  <si>
    <t xml:space="preserve">F. FELHALMOZÁSI KIADÁSOK MINDÖSSZESEN (D+E) </t>
  </si>
  <si>
    <t>G. KÖLTSÉGVETÉSI BEVÉTELEK ÖSSZESEN (A+D)</t>
  </si>
  <si>
    <t>G. KÖLTSÉGVETÉSI KIADÁSOK ÖSSZESEN (A+D)</t>
  </si>
  <si>
    <t>H. FINANSZÍROZÁSI BEVÉTELEK ÖSSZESEN (B+E)</t>
  </si>
  <si>
    <t>H. FINANSZÍROZÁSI KIADÁSOK ÖSSZESEN (B+E)</t>
  </si>
  <si>
    <t>I. BEVÉTELEK MINDÖSSZESEN (C+F)</t>
  </si>
  <si>
    <t>I. KIADÁSOK MINDÖSSZESEN (C+F)</t>
  </si>
  <si>
    <t>A települési önkormányzatok szociális feladatainak egyéb támogatása</t>
  </si>
  <si>
    <t>Hernádnémeti Önkormányzat működési célú bevételek és kiadások valamint a felhalmozási bevételek és kiadások mérlege</t>
  </si>
  <si>
    <t xml:space="preserve">Kötelező feladatok </t>
  </si>
  <si>
    <t xml:space="preserve">Önként vállalt feladat </t>
  </si>
  <si>
    <t xml:space="preserve">Állami (államigazg.) feladat </t>
  </si>
  <si>
    <t xml:space="preserve">MINDÖSSZESEN </t>
  </si>
  <si>
    <t>MINDÖSSZESEN</t>
  </si>
  <si>
    <t xml:space="preserve">K.6. Beruházási előirányzat célonkénti részletezése </t>
  </si>
  <si>
    <t xml:space="preserve">       Ezer Ft-ban</t>
  </si>
  <si>
    <t>Beruházási feladat</t>
  </si>
  <si>
    <t xml:space="preserve">Előirányzat összege </t>
  </si>
  <si>
    <t>Beruházás összesen</t>
  </si>
  <si>
    <t>9. melléklet</t>
  </si>
  <si>
    <t xml:space="preserve">K.7. Felújítási előirányzat célonkénti részletezése </t>
  </si>
  <si>
    <t xml:space="preserve"> Felújítási cél</t>
  </si>
  <si>
    <t>Felújítás összesen</t>
  </si>
  <si>
    <t>8. melléklet</t>
  </si>
  <si>
    <t>a) Működési (Társadalmi szervezetek támogatása, BURSA,  gyermekek napközbeni ellátása)</t>
  </si>
  <si>
    <t>Költségvetési kiadások kötelező, önként vállalt valamint államigazgatási megbontásban intézményenként</t>
  </si>
  <si>
    <t>2017.</t>
  </si>
  <si>
    <t>2018.</t>
  </si>
  <si>
    <t>Több éves kihatással járó döntések</t>
  </si>
  <si>
    <t xml:space="preserve">  számszerűsítése</t>
  </si>
  <si>
    <t xml:space="preserve">                </t>
  </si>
  <si>
    <t xml:space="preserve">     Ezer Ft-ban</t>
  </si>
  <si>
    <t>2017. év</t>
  </si>
  <si>
    <t>2018. év</t>
  </si>
  <si>
    <t>Hitel törlesztés</t>
  </si>
  <si>
    <t>Kötvénybeváltás kiadásai</t>
  </si>
  <si>
    <t>………..…………… beruházás</t>
  </si>
  <si>
    <t xml:space="preserve">………..…………… felújítás </t>
  </si>
  <si>
    <t>……. pénzügyi lízingből eredő kötelezettség</t>
  </si>
  <si>
    <t xml:space="preserve">Összesen </t>
  </si>
  <si>
    <t>2019. év</t>
  </si>
  <si>
    <t xml:space="preserve">KIMUTATÁS </t>
  </si>
  <si>
    <t xml:space="preserve">a közvetett támogatások tervezett összegéről </t>
  </si>
  <si>
    <t xml:space="preserve">Ezer Ft-ban </t>
  </si>
  <si>
    <t xml:space="preserve">Közvetett támogatás megnevezése </t>
  </si>
  <si>
    <t>Közvetett támogatás tervezett összege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</si>
  <si>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</si>
  <si>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</si>
  <si>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Helyi adónál biztosított kedvezmény összege</t>
  </si>
  <si>
    <t xml:space="preserve">Ebből: 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</si>
  <si>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</si>
  <si>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</si>
  <si>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</si>
  <si>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</si>
  <si>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</si>
  <si>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</si>
  <si>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</si>
  <si>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</si>
  <si>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</si>
  <si>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</si>
  <si>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</si>
  <si>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</si>
  <si>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</si>
  <si>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</si>
  <si>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</si>
  <si>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 xml:space="preserve">A költségvetési évet követő három év tervezett előirányzatainak keretszámai főbb csoportokban </t>
  </si>
  <si>
    <t>Előirányzat összege</t>
  </si>
  <si>
    <t>BEVÉTELEK JOGCÍMEI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</si>
  <si>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</si>
  <si>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</si>
  <si>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</si>
  <si>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</si>
  <si>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</si>
  <si>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</si>
  <si>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</si>
  <si>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</si>
  <si>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</si>
  <si>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</si>
  <si>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</si>
  <si>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</si>
  <si>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Év összesen</t>
  </si>
  <si>
    <t>Nyitó pénzeszköz</t>
  </si>
  <si>
    <t>TÁRGYHAVI EGYENLEG</t>
  </si>
  <si>
    <t>HALMOZOTT EGYENLEG</t>
  </si>
  <si>
    <t>7/B melléklet</t>
  </si>
  <si>
    <t>13.  melléklet</t>
  </si>
  <si>
    <t>EURÓPAI UNIÓS TÁMOGATÁSSAL MEGVALÓSULÓ PROJEKTEK BEVÉTELEI ÉS KIADÁSAI</t>
  </si>
  <si>
    <t>Hernádnémeti Nagyközség Önkormányzatának nincs több évre kihatással járó döntése.</t>
  </si>
  <si>
    <t>Települési önkormányzatok nyilvános könyvtári és közművelődési feladatainak támogatása</t>
  </si>
  <si>
    <t>2020. év</t>
  </si>
  <si>
    <t>Jogcím</t>
  </si>
  <si>
    <t xml:space="preserve">Fajlagos
mérték </t>
  </si>
  <si>
    <t xml:space="preserve">
Mutató-
szám
</t>
  </si>
  <si>
    <t>Összesen
(2x3)</t>
  </si>
  <si>
    <t>Ft/fő</t>
  </si>
  <si>
    <t>fő (ellátott)</t>
  </si>
  <si>
    <t>forintban</t>
  </si>
  <si>
    <t>Önkormányzati hivatal működésének támogatása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</si>
  <si>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</si>
  <si>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</si>
  <si>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</si>
  <si>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</si>
  <si>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</si>
  <si>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V.I.1. kiegészítés a fenti jogcímekre</t>
  </si>
  <si>
    <t>Óvodapedagógusok bérének támogatása 8 hóra</t>
  </si>
  <si>
    <t>Óvodapedagógusok bérének támogatása 4 hóra</t>
  </si>
  <si>
    <t>Óvoda épületének fenntartása 8 hóra</t>
  </si>
  <si>
    <t>Óvoda épületének fenntartása 4 hóra</t>
  </si>
  <si>
    <t>Család- és gyermekjóléti szolgálat</t>
  </si>
  <si>
    <t>Szociális étkeztetés-társulás által történő feladatellátás</t>
  </si>
  <si>
    <t xml:space="preserve">Házi segítségnyújtás társulás által történő feladatellátás </t>
  </si>
  <si>
    <t>Időskorúak nappali ellátása</t>
  </si>
  <si>
    <t>Bölcsődei ellátás- nem fogyatékos hátrányos helyzetű</t>
  </si>
  <si>
    <t>Bölcsődei ellátás- nem fogyatékos halmozottan hátrányos helyzetű</t>
  </si>
  <si>
    <t>Gyemekétkeztetés támogatása</t>
  </si>
  <si>
    <t>A rászoruló gyermekek intézményen kívüli szünidei étkeztetésének támogatása</t>
  </si>
  <si>
    <t>Kiegészítő támogatás bölcsődében foglalkoztatott, felsőfokú végzettségű kisgyermeknevelők béréhez</t>
  </si>
  <si>
    <t>B111. A helyi önkormányzatok működésének áltaános támogatása összesen</t>
  </si>
  <si>
    <t>Kerékpárút építése</t>
  </si>
  <si>
    <t xml:space="preserve">Idősek nappali ellátása épület </t>
  </si>
  <si>
    <t>2019.</t>
  </si>
  <si>
    <t>7/A melléklet</t>
  </si>
  <si>
    <t>Egészségház építése</t>
  </si>
  <si>
    <t>TOP 3.1.1-15 "Kerékpárút fejlesztése Hernádnémetiben"</t>
  </si>
  <si>
    <t>TOP 4.2.1-15 "Idősek nappali ellátása Hernádnémetiben"</t>
  </si>
  <si>
    <t xml:space="preserve">     A 2017. évi bevételi előirányzatok intézményenként és összesen</t>
  </si>
  <si>
    <t>G. KÖLTSÉGVETÉSI BEVÉTELEK ÖSSZESEN (A+B+D)</t>
  </si>
  <si>
    <t>A 2017. évi állami támogatások  alakulása jogcímenként</t>
  </si>
  <si>
    <t>Óvodapedagógusok munkáját segítők szakképzettséggel nem rend. bértámogatása 8 hóra</t>
  </si>
  <si>
    <t>Óvodapedagógusok munkáját segítők szakképzettséggel nem rend. bértámogatása 4 hóra</t>
  </si>
  <si>
    <t>Óvodapedagógusok munkáját segítők szakképzettséggel rend. bértámogatása 4 hóra</t>
  </si>
  <si>
    <t>Óvodapedagógusok pótlólagos összeg</t>
  </si>
  <si>
    <t>Szakképzettséggel rendelkező pótlólagos támogatás</t>
  </si>
  <si>
    <t>Alapfokozatú végzettségű pedagógus II. kategóriába sorolt óvodapedagógusok kiegészítő támogatása- akik a minősítást 2015.12.31-éig szerezték meg</t>
  </si>
  <si>
    <t xml:space="preserve">Házi segítségnyújtás személyi gondozás társulás által történő feladatellátás </t>
  </si>
  <si>
    <t>Bölcsődei , mini bölcsődeellátás</t>
  </si>
  <si>
    <t>Nagyértékű tárgyi eszközök (közfoglalkoztatás)</t>
  </si>
  <si>
    <t>Hernádnémeti Önkormányzat Likviditási terve  2017. év</t>
  </si>
  <si>
    <t>Előirányzat-felhasználási terv
2017. évre</t>
  </si>
  <si>
    <t>2021. év</t>
  </si>
  <si>
    <t>2022. év után</t>
  </si>
  <si>
    <t>2020.</t>
  </si>
  <si>
    <t>2019. után</t>
  </si>
  <si>
    <t>K5. Egyéb működési célú kiadások Társulás</t>
  </si>
  <si>
    <t>K5. Egyéb működési célú kiadások ÁH-n kívűlre</t>
  </si>
  <si>
    <t>K5. Egyéb működési célú kiadások  ÁH-n kívűlre</t>
  </si>
  <si>
    <t>K5. Egyéb működési célú kiadások Társulásnak, Hivatalnak</t>
  </si>
  <si>
    <t>TOP 4.1.1-15 "Egészségügyi alapellátás - orvosi és fogorvosi rendelő - infrastruktúrális fejlesztése Hernádnémetiben"</t>
  </si>
  <si>
    <t>B116. Elszámolásból származó bevételek</t>
  </si>
  <si>
    <t>Államháztartáson belüli megelőlegezések visszafizetése (K914)</t>
  </si>
  <si>
    <t>A 2016. évről áthúzódó bérkompenzáció támogatása</t>
  </si>
  <si>
    <t>A településképi arculati kézikönyv elkészítésének támogatása</t>
  </si>
  <si>
    <t>Bölcsőde, mini bölcsőde kiegészítő támogatása</t>
  </si>
  <si>
    <t>2016. év elszámolásából származó bevétel</t>
  </si>
  <si>
    <t>Lakkosági csatornadíj támogatás</t>
  </si>
  <si>
    <t>Minimál bér emelés támogatás  ft/év</t>
  </si>
  <si>
    <t>Polgármester bértámogatás ft/év</t>
  </si>
  <si>
    <t>Bérkompenzáció, szoc.ágazati pótlék, bölcsődei pótlék</t>
  </si>
  <si>
    <t>Államháztartáson belüli megelőlegezés visszafizetése</t>
  </si>
  <si>
    <t>Gesztenyés szabadidőpark</t>
  </si>
  <si>
    <t>ASP számítógépek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</si>
</sst>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.0000"/>
    <numFmt numFmtId="167" formatCode="#,##0.0"/>
  </numFmts>
  <fonts count="68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i/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 CE"/>
      <charset val="238"/>
    </font>
    <font>
      <i/>
      <sz val="8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9"/>
      <color indexed="8"/>
      <name val="Arial CE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"/>
      <family val="1"/>
    </font>
    <font>
      <sz val="8"/>
      <color indexed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Arial CE"/>
      <charset val="238"/>
    </font>
    <font>
      <sz val="11"/>
      <name val="Times New Roman CE"/>
      <charset val="238"/>
    </font>
    <font>
      <b/>
      <sz val="11"/>
      <name val="Arial CE"/>
      <charset val="238"/>
    </font>
    <font>
      <sz val="11"/>
      <color indexed="8"/>
      <name val="Arial CE"/>
      <charset val="238"/>
    </font>
    <font>
      <sz val="11"/>
      <color indexed="8"/>
      <name val="Arial CE"/>
      <family val="2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lightHorizontal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27" fillId="0" borderId="0"/>
    <xf numFmtId="0" fontId="22" fillId="0" borderId="0"/>
    <xf numFmtId="0" fontId="22" fillId="0" borderId="0"/>
    <xf numFmtId="0" fontId="15" fillId="0" borderId="9" applyNumberFormat="0" applyFill="0" applyAlignment="0" applyProtection="0"/>
    <xf numFmtId="0" fontId="16" fillId="17" borderId="0" applyNumberFormat="0" applyBorder="0" applyAlignment="0" applyProtection="0"/>
    <xf numFmtId="0" fontId="17" fillId="7" borderId="0" applyNumberFormat="0" applyBorder="0" applyAlignment="0" applyProtection="0"/>
    <xf numFmtId="0" fontId="18" fillId="16" borderId="1" applyNumberFormat="0" applyAlignment="0" applyProtection="0"/>
    <xf numFmtId="0" fontId="27" fillId="0" borderId="0"/>
    <xf numFmtId="0" fontId="1" fillId="0" borderId="0"/>
    <xf numFmtId="0" fontId="27" fillId="0" borderId="0"/>
  </cellStyleXfs>
  <cellXfs count="418">
    <xf numFmtId="0" fontId="0" fillId="0" borderId="0" xfId="0"/>
    <xf numFmtId="0" fontId="21" fillId="0" borderId="0" xfId="0" applyFont="1" applyFill="1" applyProtection="1"/>
    <xf numFmtId="0" fontId="0" fillId="0" borderId="0" xfId="0" applyFill="1"/>
    <xf numFmtId="0" fontId="0" fillId="0" borderId="0" xfId="0" applyFill="1" applyProtection="1"/>
    <xf numFmtId="0" fontId="24" fillId="0" borderId="13" xfId="0" applyFont="1" applyFill="1" applyBorder="1" applyAlignment="1" applyProtection="1">
      <alignment vertical="center"/>
    </xf>
    <xf numFmtId="0" fontId="24" fillId="0" borderId="14" xfId="0" applyFont="1" applyFill="1" applyBorder="1" applyAlignment="1" applyProtection="1">
      <alignment horizontal="center" vertical="center"/>
    </xf>
    <xf numFmtId="0" fontId="24" fillId="0" borderId="15" xfId="0" applyFont="1" applyFill="1" applyBorder="1" applyAlignment="1" applyProtection="1">
      <alignment horizontal="center" vertical="center"/>
    </xf>
    <xf numFmtId="49" fontId="19" fillId="0" borderId="19" xfId="0" applyNumberFormat="1" applyFont="1" applyFill="1" applyBorder="1" applyAlignment="1" applyProtection="1">
      <alignment vertical="center"/>
    </xf>
    <xf numFmtId="3" fontId="19" fillId="0" borderId="20" xfId="0" applyNumberFormat="1" applyFont="1" applyFill="1" applyBorder="1" applyAlignment="1" applyProtection="1">
      <alignment vertical="center"/>
      <protection locked="0"/>
    </xf>
    <xf numFmtId="3" fontId="19" fillId="0" borderId="21" xfId="0" applyNumberFormat="1" applyFont="1" applyFill="1" applyBorder="1" applyAlignment="1" applyProtection="1">
      <alignment vertical="center"/>
    </xf>
    <xf numFmtId="49" fontId="23" fillId="0" borderId="16" xfId="0" quotePrefix="1" applyNumberFormat="1" applyFont="1" applyFill="1" applyBorder="1" applyAlignment="1" applyProtection="1">
      <alignment horizontal="left" vertical="center" indent="1"/>
    </xf>
    <xf numFmtId="3" fontId="23" fillId="0" borderId="17" xfId="0" applyNumberFormat="1" applyFont="1" applyFill="1" applyBorder="1" applyAlignment="1" applyProtection="1">
      <alignment vertical="center"/>
      <protection locked="0"/>
    </xf>
    <xf numFmtId="3" fontId="23" fillId="0" borderId="18" xfId="0" applyNumberFormat="1" applyFont="1" applyFill="1" applyBorder="1" applyAlignment="1" applyProtection="1">
      <alignment vertical="center"/>
    </xf>
    <xf numFmtId="49" fontId="19" fillId="0" borderId="16" xfId="0" applyNumberFormat="1" applyFont="1" applyFill="1" applyBorder="1" applyAlignment="1" applyProtection="1">
      <alignment vertical="center"/>
    </xf>
    <xf numFmtId="3" fontId="19" fillId="0" borderId="17" xfId="0" applyNumberFormat="1" applyFont="1" applyFill="1" applyBorder="1" applyAlignment="1" applyProtection="1">
      <alignment vertical="center"/>
      <protection locked="0"/>
    </xf>
    <xf numFmtId="3" fontId="19" fillId="0" borderId="18" xfId="0" applyNumberFormat="1" applyFont="1" applyFill="1" applyBorder="1" applyAlignment="1" applyProtection="1">
      <alignment vertical="center"/>
    </xf>
    <xf numFmtId="49" fontId="19" fillId="0" borderId="27" xfId="0" applyNumberFormat="1" applyFont="1" applyFill="1" applyBorder="1" applyAlignment="1" applyProtection="1">
      <alignment vertical="center"/>
      <protection locked="0"/>
    </xf>
    <xf numFmtId="3" fontId="19" fillId="0" borderId="29" xfId="0" applyNumberFormat="1" applyFont="1" applyFill="1" applyBorder="1" applyAlignment="1" applyProtection="1">
      <alignment vertical="center"/>
      <protection locked="0"/>
    </xf>
    <xf numFmtId="49" fontId="24" fillId="0" borderId="10" xfId="0" applyNumberFormat="1" applyFont="1" applyFill="1" applyBorder="1" applyAlignment="1" applyProtection="1">
      <alignment vertical="center"/>
    </xf>
    <xf numFmtId="3" fontId="19" fillId="0" borderId="11" xfId="0" applyNumberFormat="1" applyFont="1" applyFill="1" applyBorder="1" applyAlignment="1" applyProtection="1">
      <alignment vertical="center"/>
    </xf>
    <xf numFmtId="3" fontId="19" fillId="0" borderId="12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19" fillId="0" borderId="16" xfId="0" applyNumberFormat="1" applyFont="1" applyFill="1" applyBorder="1" applyAlignment="1" applyProtection="1">
      <alignment horizontal="left" vertical="center"/>
    </xf>
    <xf numFmtId="49" fontId="24" fillId="0" borderId="0" xfId="0" applyNumberFormat="1" applyFont="1" applyFill="1" applyBorder="1" applyAlignment="1" applyProtection="1">
      <alignment vertical="center"/>
    </xf>
    <xf numFmtId="3" fontId="19" fillId="0" borderId="0" xfId="0" applyNumberFormat="1" applyFont="1" applyFill="1" applyBorder="1" applyAlignment="1" applyProtection="1">
      <alignment vertical="center"/>
    </xf>
    <xf numFmtId="0" fontId="27" fillId="0" borderId="0" xfId="39"/>
    <xf numFmtId="0" fontId="28" fillId="0" borderId="0" xfId="39" applyFont="1"/>
    <xf numFmtId="3" fontId="28" fillId="0" borderId="17" xfId="39" applyNumberFormat="1" applyFont="1" applyBorder="1"/>
    <xf numFmtId="0" fontId="27" fillId="0" borderId="17" xfId="39" applyBorder="1"/>
    <xf numFmtId="3" fontId="27" fillId="0" borderId="17" xfId="39" applyNumberFormat="1" applyBorder="1"/>
    <xf numFmtId="3" fontId="0" fillId="0" borderId="0" xfId="0" applyNumberFormat="1"/>
    <xf numFmtId="0" fontId="33" fillId="0" borderId="17" xfId="0" applyFont="1" applyBorder="1" applyAlignment="1">
      <alignment horizontal="left"/>
    </xf>
    <xf numFmtId="0" fontId="33" fillId="0" borderId="34" xfId="0" applyFont="1" applyBorder="1" applyAlignment="1">
      <alignment horizontal="left" vertical="center" wrapText="1"/>
    </xf>
    <xf numFmtId="0" fontId="33" fillId="0" borderId="34" xfId="0" applyFont="1" applyBorder="1" applyAlignment="1">
      <alignment horizontal="left"/>
    </xf>
    <xf numFmtId="0" fontId="34" fillId="0" borderId="34" xfId="0" applyFont="1" applyBorder="1" applyAlignment="1">
      <alignment horizontal="left" vertical="center" wrapText="1"/>
    </xf>
    <xf numFmtId="0" fontId="34" fillId="0" borderId="17" xfId="0" applyFont="1" applyBorder="1" applyAlignment="1">
      <alignment horizontal="left"/>
    </xf>
    <xf numFmtId="0" fontId="33" fillId="0" borderId="17" xfId="0" applyFont="1" applyFill="1" applyBorder="1" applyAlignment="1">
      <alignment horizontal="left"/>
    </xf>
    <xf numFmtId="0" fontId="33" fillId="0" borderId="17" xfId="0" applyFont="1" applyBorder="1" applyAlignment="1">
      <alignment horizontal="left" vertical="center" wrapText="1"/>
    </xf>
    <xf numFmtId="3" fontId="0" fillId="0" borderId="0" xfId="0" applyNumberFormat="1" applyFill="1"/>
    <xf numFmtId="3" fontId="35" fillId="0" borderId="17" xfId="0" applyNumberFormat="1" applyFont="1" applyFill="1" applyBorder="1"/>
    <xf numFmtId="3" fontId="30" fillId="0" borderId="17" xfId="0" applyNumberFormat="1" applyFont="1" applyFill="1" applyBorder="1"/>
    <xf numFmtId="0" fontId="33" fillId="0" borderId="17" xfId="0" applyFont="1" applyFill="1" applyBorder="1" applyAlignment="1">
      <alignment horizontal="left" vertical="center" wrapText="1"/>
    </xf>
    <xf numFmtId="0" fontId="33" fillId="0" borderId="17" xfId="0" applyFont="1" applyFill="1" applyBorder="1" applyAlignment="1">
      <alignment horizontal="left" wrapText="1"/>
    </xf>
    <xf numFmtId="0" fontId="33" fillId="0" borderId="34" xfId="0" applyFont="1" applyFill="1" applyBorder="1" applyAlignment="1">
      <alignment horizontal="left" wrapText="1"/>
    </xf>
    <xf numFmtId="0" fontId="34" fillId="0" borderId="17" xfId="0" applyFont="1" applyFill="1" applyBorder="1" applyAlignment="1">
      <alignment horizontal="left" vertical="center" wrapText="1"/>
    </xf>
    <xf numFmtId="0" fontId="34" fillId="0" borderId="17" xfId="0" applyFont="1" applyFill="1" applyBorder="1" applyAlignment="1">
      <alignment horizontal="left"/>
    </xf>
    <xf numFmtId="0" fontId="28" fillId="0" borderId="17" xfId="0" applyFont="1" applyBorder="1"/>
    <xf numFmtId="0" fontId="34" fillId="18" borderId="17" xfId="0" applyFont="1" applyFill="1" applyBorder="1" applyAlignment="1">
      <alignment horizontal="left"/>
    </xf>
    <xf numFmtId="0" fontId="31" fillId="0" borderId="17" xfId="0" applyFont="1" applyBorder="1" applyAlignment="1">
      <alignment horizontal="center" vertical="center"/>
    </xf>
    <xf numFmtId="0" fontId="38" fillId="0" borderId="0" xfId="0" applyFont="1"/>
    <xf numFmtId="3" fontId="37" fillId="0" borderId="0" xfId="0" applyNumberFormat="1" applyFont="1"/>
    <xf numFmtId="0" fontId="37" fillId="0" borderId="17" xfId="0" applyFont="1" applyBorder="1" applyAlignment="1">
      <alignment horizontal="left" wrapText="1"/>
    </xf>
    <xf numFmtId="0" fontId="37" fillId="0" borderId="34" xfId="0" applyFont="1" applyBorder="1" applyAlignment="1">
      <alignment horizontal="left" vertical="center" wrapText="1"/>
    </xf>
    <xf numFmtId="0" fontId="37" fillId="0" borderId="34" xfId="0" applyFont="1" applyBorder="1" applyAlignment="1">
      <alignment horizontal="left" wrapText="1"/>
    </xf>
    <xf numFmtId="0" fontId="39" fillId="0" borderId="34" xfId="0" applyFont="1" applyBorder="1" applyAlignment="1">
      <alignment horizontal="left" vertical="center" wrapText="1"/>
    </xf>
    <xf numFmtId="0" fontId="39" fillId="0" borderId="17" xfId="0" applyFont="1" applyBorder="1" applyAlignment="1">
      <alignment horizontal="left" wrapText="1"/>
    </xf>
    <xf numFmtId="0" fontId="37" fillId="0" borderId="17" xfId="0" applyFont="1" applyBorder="1" applyAlignment="1">
      <alignment horizontal="left" vertical="center" wrapText="1"/>
    </xf>
    <xf numFmtId="0" fontId="37" fillId="0" borderId="17" xfId="0" applyFont="1" applyBorder="1" applyAlignment="1">
      <alignment horizontal="center" wrapText="1"/>
    </xf>
    <xf numFmtId="0" fontId="39" fillId="18" borderId="17" xfId="0" applyFont="1" applyFill="1" applyBorder="1" applyAlignment="1">
      <alignment horizontal="left" wrapText="1"/>
    </xf>
    <xf numFmtId="0" fontId="36" fillId="0" borderId="0" xfId="0" applyFont="1" applyAlignment="1">
      <alignment horizontal="right"/>
    </xf>
    <xf numFmtId="3" fontId="32" fillId="0" borderId="17" xfId="0" applyNumberFormat="1" applyFont="1" applyBorder="1"/>
    <xf numFmtId="0" fontId="41" fillId="0" borderId="34" xfId="0" applyFont="1" applyBorder="1" applyAlignment="1">
      <alignment horizontal="left"/>
    </xf>
    <xf numFmtId="0" fontId="33" fillId="0" borderId="17" xfId="0" applyFont="1" applyBorder="1" applyAlignment="1">
      <alignment horizontal="center"/>
    </xf>
    <xf numFmtId="0" fontId="33" fillId="0" borderId="34" xfId="0" applyFont="1" applyBorder="1" applyAlignment="1">
      <alignment horizontal="center"/>
    </xf>
    <xf numFmtId="3" fontId="31" fillId="0" borderId="17" xfId="0" applyNumberFormat="1" applyFont="1" applyBorder="1"/>
    <xf numFmtId="0" fontId="34" fillId="0" borderId="34" xfId="0" applyFont="1" applyBorder="1" applyAlignment="1">
      <alignment horizontal="left"/>
    </xf>
    <xf numFmtId="0" fontId="34" fillId="0" borderId="34" xfId="0" applyFont="1" applyBorder="1" applyAlignment="1">
      <alignment horizontal="center"/>
    </xf>
    <xf numFmtId="0" fontId="34" fillId="0" borderId="17" xfId="0" applyFont="1" applyBorder="1" applyAlignment="1">
      <alignment horizontal="left" vertical="center" wrapText="1"/>
    </xf>
    <xf numFmtId="0" fontId="41" fillId="0" borderId="17" xfId="0" applyFont="1" applyBorder="1" applyAlignment="1">
      <alignment horizontal="left"/>
    </xf>
    <xf numFmtId="0" fontId="33" fillId="0" borderId="17" xfId="0" applyFont="1" applyBorder="1" applyAlignment="1">
      <alignment horizontal="left" wrapText="1"/>
    </xf>
    <xf numFmtId="0" fontId="34" fillId="0" borderId="34" xfId="0" applyFont="1" applyBorder="1" applyAlignment="1">
      <alignment horizontal="center" vertical="center" wrapText="1"/>
    </xf>
    <xf numFmtId="3" fontId="28" fillId="0" borderId="17" xfId="0" applyNumberFormat="1" applyFont="1" applyFill="1" applyBorder="1"/>
    <xf numFmtId="3" fontId="38" fillId="0" borderId="17" xfId="0" applyNumberFormat="1" applyFont="1" applyFill="1" applyBorder="1"/>
    <xf numFmtId="0" fontId="28" fillId="0" borderId="17" xfId="0" applyFont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right"/>
    </xf>
    <xf numFmtId="0" fontId="36" fillId="0" borderId="0" xfId="0" applyFont="1"/>
    <xf numFmtId="0" fontId="45" fillId="0" borderId="0" xfId="0" applyFont="1"/>
    <xf numFmtId="0" fontId="46" fillId="0" borderId="17" xfId="0" applyFont="1" applyBorder="1"/>
    <xf numFmtId="0" fontId="46" fillId="0" borderId="17" xfId="0" applyFont="1" applyBorder="1" applyAlignment="1">
      <alignment horizontal="center"/>
    </xf>
    <xf numFmtId="0" fontId="33" fillId="0" borderId="17" xfId="0" applyFont="1" applyBorder="1"/>
    <xf numFmtId="3" fontId="43" fillId="0" borderId="17" xfId="0" applyNumberFormat="1" applyFont="1" applyBorder="1" applyAlignment="1">
      <alignment horizontal="right"/>
    </xf>
    <xf numFmtId="3" fontId="43" fillId="0" borderId="17" xfId="0" applyNumberFormat="1" applyFont="1" applyBorder="1"/>
    <xf numFmtId="3" fontId="46" fillId="0" borderId="17" xfId="0" applyNumberFormat="1" applyFont="1" applyBorder="1"/>
    <xf numFmtId="0" fontId="43" fillId="0" borderId="17" xfId="0" applyFont="1" applyBorder="1"/>
    <xf numFmtId="0" fontId="46" fillId="18" borderId="17" xfId="0" applyFont="1" applyFill="1" applyBorder="1"/>
    <xf numFmtId="3" fontId="46" fillId="18" borderId="17" xfId="0" applyNumberFormat="1" applyFont="1" applyFill="1" applyBorder="1"/>
    <xf numFmtId="0" fontId="38" fillId="0" borderId="0" xfId="0" applyFont="1" applyAlignment="1">
      <alignment horizontal="right"/>
    </xf>
    <xf numFmtId="0" fontId="46" fillId="0" borderId="0" xfId="0" applyFont="1" applyAlignment="1">
      <alignment horizontal="center"/>
    </xf>
    <xf numFmtId="0" fontId="38" fillId="0" borderId="0" xfId="0" applyFont="1" applyAlignment="1"/>
    <xf numFmtId="0" fontId="28" fillId="0" borderId="0" xfId="0" applyFont="1" applyAlignment="1">
      <alignment horizontal="center"/>
    </xf>
    <xf numFmtId="0" fontId="28" fillId="0" borderId="0" xfId="0" applyFont="1" applyAlignment="1"/>
    <xf numFmtId="0" fontId="28" fillId="0" borderId="17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 wrapText="1"/>
    </xf>
    <xf numFmtId="0" fontId="38" fillId="0" borderId="17" xfId="0" applyFont="1" applyBorder="1"/>
    <xf numFmtId="0" fontId="47" fillId="0" borderId="17" xfId="0" applyFont="1" applyBorder="1"/>
    <xf numFmtId="0" fontId="47" fillId="0" borderId="17" xfId="0" applyFont="1" applyBorder="1" applyAlignment="1">
      <alignment vertical="top" wrapText="1"/>
    </xf>
    <xf numFmtId="0" fontId="38" fillId="0" borderId="17" xfId="0" applyFont="1" applyBorder="1" applyAlignment="1">
      <alignment wrapText="1"/>
    </xf>
    <xf numFmtId="0" fontId="38" fillId="0" borderId="17" xfId="0" applyFont="1" applyBorder="1" applyAlignment="1">
      <alignment vertical="top" wrapText="1"/>
    </xf>
    <xf numFmtId="0" fontId="49" fillId="0" borderId="0" xfId="40" applyFont="1" applyFill="1"/>
    <xf numFmtId="164" fontId="48" fillId="0" borderId="0" xfId="40" applyNumberFormat="1" applyFont="1" applyFill="1" applyBorder="1" applyAlignment="1" applyProtection="1">
      <alignment horizontal="centerContinuous" vertical="center"/>
    </xf>
    <xf numFmtId="0" fontId="50" fillId="0" borderId="0" xfId="0" applyFont="1" applyFill="1" applyBorder="1" applyAlignment="1" applyProtection="1"/>
    <xf numFmtId="0" fontId="38" fillId="0" borderId="10" xfId="40" applyFont="1" applyFill="1" applyBorder="1" applyAlignment="1">
      <alignment horizontal="center" vertical="center"/>
    </xf>
    <xf numFmtId="0" fontId="38" fillId="0" borderId="11" xfId="40" applyFont="1" applyFill="1" applyBorder="1" applyAlignment="1">
      <alignment horizontal="center" vertical="center"/>
    </xf>
    <xf numFmtId="0" fontId="38" fillId="0" borderId="12" xfId="40" applyFont="1" applyFill="1" applyBorder="1" applyAlignment="1">
      <alignment horizontal="center" vertical="center"/>
    </xf>
    <xf numFmtId="0" fontId="38" fillId="0" borderId="24" xfId="40" applyFont="1" applyFill="1" applyBorder="1" applyAlignment="1">
      <alignment horizontal="center" vertical="center"/>
    </xf>
    <xf numFmtId="0" fontId="38" fillId="0" borderId="25" xfId="40" applyFont="1" applyFill="1" applyBorder="1" applyProtection="1">
      <protection locked="0"/>
    </xf>
    <xf numFmtId="165" fontId="38" fillId="0" borderId="25" xfId="26" applyNumberFormat="1" applyFont="1" applyFill="1" applyBorder="1" applyProtection="1">
      <protection locked="0"/>
    </xf>
    <xf numFmtId="165" fontId="38" fillId="0" borderId="26" xfId="26" applyNumberFormat="1" applyFont="1" applyFill="1" applyBorder="1"/>
    <xf numFmtId="0" fontId="38" fillId="0" borderId="16" xfId="40" applyFont="1" applyFill="1" applyBorder="1" applyAlignment="1">
      <alignment horizontal="center" vertical="center"/>
    </xf>
    <xf numFmtId="0" fontId="38" fillId="0" borderId="17" xfId="40" applyFont="1" applyFill="1" applyBorder="1" applyProtection="1">
      <protection locked="0"/>
    </xf>
    <xf numFmtId="165" fontId="38" fillId="0" borderId="17" xfId="26" applyNumberFormat="1" applyFont="1" applyFill="1" applyBorder="1" applyProtection="1">
      <protection locked="0"/>
    </xf>
    <xf numFmtId="165" fontId="38" fillId="0" borderId="18" xfId="26" applyNumberFormat="1" applyFont="1" applyFill="1" applyBorder="1"/>
    <xf numFmtId="0" fontId="38" fillId="0" borderId="27" xfId="40" applyFont="1" applyFill="1" applyBorder="1" applyAlignment="1">
      <alignment horizontal="center" vertical="center"/>
    </xf>
    <xf numFmtId="0" fontId="38" fillId="0" borderId="29" xfId="40" applyFont="1" applyFill="1" applyBorder="1" applyProtection="1">
      <protection locked="0"/>
    </xf>
    <xf numFmtId="165" fontId="38" fillId="0" borderId="29" xfId="26" applyNumberFormat="1" applyFont="1" applyFill="1" applyBorder="1" applyProtection="1">
      <protection locked="0"/>
    </xf>
    <xf numFmtId="0" fontId="28" fillId="0" borderId="11" xfId="40" applyFont="1" applyFill="1" applyBorder="1"/>
    <xf numFmtId="165" fontId="38" fillId="0" borderId="11" xfId="40" applyNumberFormat="1" applyFont="1" applyFill="1" applyBorder="1"/>
    <xf numFmtId="165" fontId="38" fillId="0" borderId="12" xfId="40" applyNumberFormat="1" applyFont="1" applyFill="1" applyBorder="1"/>
    <xf numFmtId="0" fontId="33" fillId="0" borderId="38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3" fontId="33" fillId="0" borderId="17" xfId="0" applyNumberFormat="1" applyFont="1" applyBorder="1" applyAlignment="1">
      <alignment horizontal="right" vertical="center"/>
    </xf>
    <xf numFmtId="0" fontId="33" fillId="0" borderId="0" xfId="0" applyFont="1" applyBorder="1"/>
    <xf numFmtId="0" fontId="34" fillId="0" borderId="17" xfId="0" applyFont="1" applyBorder="1" applyAlignment="1">
      <alignment horizontal="left" wrapText="1"/>
    </xf>
    <xf numFmtId="0" fontId="34" fillId="0" borderId="34" xfId="0" applyFont="1" applyBorder="1" applyAlignment="1">
      <alignment horizontal="left" wrapText="1"/>
    </xf>
    <xf numFmtId="0" fontId="0" fillId="0" borderId="0" xfId="0" applyFill="1" applyAlignment="1">
      <alignment wrapText="1"/>
    </xf>
    <xf numFmtId="0" fontId="44" fillId="0" borderId="0" xfId="0" applyFont="1" applyFill="1"/>
    <xf numFmtId="0" fontId="42" fillId="0" borderId="19" xfId="0" applyFont="1" applyFill="1" applyBorder="1" applyAlignment="1">
      <alignment wrapText="1"/>
    </xf>
    <xf numFmtId="0" fontId="42" fillId="0" borderId="20" xfId="0" applyFont="1" applyFill="1" applyBorder="1" applyAlignment="1">
      <alignment horizontal="center"/>
    </xf>
    <xf numFmtId="0" fontId="42" fillId="0" borderId="21" xfId="0" applyFont="1" applyFill="1" applyBorder="1" applyAlignment="1">
      <alignment horizontal="center"/>
    </xf>
    <xf numFmtId="0" fontId="42" fillId="0" borderId="41" xfId="0" applyFont="1" applyFill="1" applyBorder="1" applyAlignment="1">
      <alignment wrapText="1"/>
    </xf>
    <xf numFmtId="3" fontId="0" fillId="0" borderId="17" xfId="0" applyNumberFormat="1" applyFill="1" applyBorder="1" applyAlignment="1">
      <alignment horizontal="right"/>
    </xf>
    <xf numFmtId="3" fontId="0" fillId="0" borderId="18" xfId="0" applyNumberFormat="1" applyFill="1" applyBorder="1" applyAlignment="1">
      <alignment horizontal="right"/>
    </xf>
    <xf numFmtId="3" fontId="32" fillId="0" borderId="17" xfId="0" applyNumberFormat="1" applyFont="1" applyFill="1" applyBorder="1" applyAlignment="1"/>
    <xf numFmtId="3" fontId="28" fillId="0" borderId="18" xfId="0" applyNumberFormat="1" applyFont="1" applyFill="1" applyBorder="1" applyAlignment="1">
      <alignment horizontal="right"/>
    </xf>
    <xf numFmtId="0" fontId="33" fillId="0" borderId="34" xfId="0" applyFont="1" applyFill="1" applyBorder="1" applyAlignment="1">
      <alignment horizontal="left" vertical="center" wrapText="1"/>
    </xf>
    <xf numFmtId="0" fontId="33" fillId="0" borderId="34" xfId="0" applyFont="1" applyFill="1" applyBorder="1" applyAlignment="1">
      <alignment horizontal="left"/>
    </xf>
    <xf numFmtId="3" fontId="31" fillId="0" borderId="17" xfId="0" applyNumberFormat="1" applyFont="1" applyFill="1" applyBorder="1" applyAlignment="1"/>
    <xf numFmtId="0" fontId="33" fillId="0" borderId="17" xfId="0" applyFont="1" applyFill="1" applyBorder="1" applyAlignment="1">
      <alignment horizontal="center"/>
    </xf>
    <xf numFmtId="0" fontId="28" fillId="0" borderId="0" xfId="0" applyFont="1" applyFill="1"/>
    <xf numFmtId="0" fontId="34" fillId="0" borderId="17" xfId="0" applyFont="1" applyFill="1" applyBorder="1" applyAlignment="1">
      <alignment horizontal="left" wrapText="1"/>
    </xf>
    <xf numFmtId="0" fontId="34" fillId="0" borderId="34" xfId="0" applyFont="1" applyFill="1" applyBorder="1" applyAlignment="1">
      <alignment horizontal="left"/>
    </xf>
    <xf numFmtId="3" fontId="28" fillId="0" borderId="0" xfId="0" applyNumberFormat="1" applyFont="1" applyFill="1"/>
    <xf numFmtId="3" fontId="32" fillId="0" borderId="17" xfId="0" applyNumberFormat="1" applyFont="1" applyFill="1" applyBorder="1" applyAlignment="1">
      <alignment vertical="center" wrapText="1"/>
    </xf>
    <xf numFmtId="3" fontId="31" fillId="0" borderId="17" xfId="0" applyNumberFormat="1" applyFont="1" applyFill="1" applyBorder="1" applyAlignment="1">
      <alignment horizontal="right"/>
    </xf>
    <xf numFmtId="0" fontId="41" fillId="0" borderId="17" xfId="0" applyFont="1" applyFill="1" applyBorder="1" applyAlignment="1">
      <alignment horizontal="left"/>
    </xf>
    <xf numFmtId="3" fontId="30" fillId="0" borderId="17" xfId="0" applyNumberFormat="1" applyFont="1" applyFill="1" applyBorder="1" applyAlignment="1"/>
    <xf numFmtId="0" fontId="34" fillId="0" borderId="34" xfId="0" applyFont="1" applyFill="1" applyBorder="1" applyAlignment="1">
      <alignment horizontal="center" vertical="center" wrapText="1"/>
    </xf>
    <xf numFmtId="3" fontId="32" fillId="0" borderId="17" xfId="0" applyNumberFormat="1" applyFont="1" applyFill="1" applyBorder="1" applyAlignment="1">
      <alignment wrapText="1"/>
    </xf>
    <xf numFmtId="0" fontId="34" fillId="0" borderId="34" xfId="0" applyFont="1" applyFill="1" applyBorder="1" applyAlignment="1">
      <alignment horizontal="left" vertical="center" wrapText="1"/>
    </xf>
    <xf numFmtId="3" fontId="31" fillId="0" borderId="17" xfId="0" applyNumberFormat="1" applyFont="1" applyFill="1" applyBorder="1" applyAlignment="1">
      <alignment vertical="center" wrapText="1"/>
    </xf>
    <xf numFmtId="3" fontId="31" fillId="0" borderId="17" xfId="0" applyNumberFormat="1" applyFont="1" applyFill="1" applyBorder="1" applyAlignment="1">
      <alignment wrapText="1"/>
    </xf>
    <xf numFmtId="0" fontId="38" fillId="0" borderId="0" xfId="0" applyFont="1" applyFill="1"/>
    <xf numFmtId="0" fontId="41" fillId="0" borderId="34" xfId="0" applyFont="1" applyFill="1" applyBorder="1" applyAlignment="1">
      <alignment horizontal="left"/>
    </xf>
    <xf numFmtId="0" fontId="33" fillId="0" borderId="34" xfId="0" applyFont="1" applyFill="1" applyBorder="1" applyAlignment="1">
      <alignment horizontal="center"/>
    </xf>
    <xf numFmtId="0" fontId="34" fillId="0" borderId="34" xfId="0" applyFont="1" applyFill="1" applyBorder="1" applyAlignment="1">
      <alignment horizontal="left" wrapText="1"/>
    </xf>
    <xf numFmtId="3" fontId="32" fillId="0" borderId="17" xfId="0" applyNumberFormat="1" applyFont="1" applyFill="1" applyBorder="1" applyAlignment="1">
      <alignment horizontal="right"/>
    </xf>
    <xf numFmtId="3" fontId="38" fillId="0" borderId="0" xfId="0" applyNumberFormat="1" applyFont="1" applyFill="1"/>
    <xf numFmtId="0" fontId="34" fillId="0" borderId="34" xfId="0" applyFont="1" applyFill="1" applyBorder="1" applyAlignment="1">
      <alignment horizontal="center" wrapText="1"/>
    </xf>
    <xf numFmtId="0" fontId="34" fillId="0" borderId="34" xfId="0" applyFont="1" applyFill="1" applyBorder="1" applyAlignment="1">
      <alignment horizontal="center"/>
    </xf>
    <xf numFmtId="0" fontId="52" fillId="0" borderId="16" xfId="0" applyFont="1" applyFill="1" applyBorder="1" applyAlignment="1">
      <alignment wrapText="1"/>
    </xf>
    <xf numFmtId="3" fontId="30" fillId="0" borderId="17" xfId="0" applyNumberFormat="1" applyFont="1" applyFill="1" applyBorder="1" applyAlignment="1">
      <alignment horizontal="right"/>
    </xf>
    <xf numFmtId="0" fontId="52" fillId="0" borderId="30" xfId="0" applyFont="1" applyFill="1" applyBorder="1" applyAlignment="1">
      <alignment wrapText="1"/>
    </xf>
    <xf numFmtId="3" fontId="0" fillId="0" borderId="31" xfId="0" applyNumberFormat="1" applyFill="1" applyBorder="1" applyAlignment="1">
      <alignment horizontal="right"/>
    </xf>
    <xf numFmtId="3" fontId="0" fillId="0" borderId="0" xfId="0" applyNumberFormat="1" applyFill="1" applyBorder="1"/>
    <xf numFmtId="0" fontId="0" fillId="0" borderId="0" xfId="0" applyFill="1" applyBorder="1"/>
    <xf numFmtId="0" fontId="54" fillId="0" borderId="0" xfId="41" applyFont="1" applyFill="1" applyProtection="1">
      <protection locked="0"/>
    </xf>
    <xf numFmtId="0" fontId="54" fillId="0" borderId="0" xfId="41" applyFont="1" applyFill="1" applyProtection="1"/>
    <xf numFmtId="0" fontId="29" fillId="0" borderId="0" xfId="0" applyFont="1" applyFill="1" applyAlignment="1">
      <alignment horizontal="right"/>
    </xf>
    <xf numFmtId="0" fontId="35" fillId="0" borderId="13" xfId="41" applyFont="1" applyFill="1" applyBorder="1" applyAlignment="1" applyProtection="1">
      <alignment horizontal="center" vertical="center" wrapText="1"/>
    </xf>
    <xf numFmtId="0" fontId="35" fillId="0" borderId="14" xfId="41" applyFont="1" applyFill="1" applyBorder="1" applyAlignment="1" applyProtection="1">
      <alignment horizontal="center" vertical="center"/>
    </xf>
    <xf numFmtId="0" fontId="37" fillId="0" borderId="10" xfId="41" applyFont="1" applyFill="1" applyBorder="1" applyAlignment="1" applyProtection="1">
      <alignment horizontal="left" vertical="center" indent="1"/>
    </xf>
    <xf numFmtId="0" fontId="54" fillId="0" borderId="0" xfId="41" applyFont="1" applyFill="1" applyAlignment="1" applyProtection="1">
      <alignment vertical="center"/>
    </xf>
    <xf numFmtId="164" fontId="37" fillId="0" borderId="22" xfId="41" applyNumberFormat="1" applyFont="1" applyFill="1" applyBorder="1" applyAlignment="1" applyProtection="1">
      <alignment vertical="center"/>
      <protection locked="0"/>
    </xf>
    <xf numFmtId="164" fontId="37" fillId="0" borderId="23" xfId="41" applyNumberFormat="1" applyFont="1" applyFill="1" applyBorder="1" applyAlignment="1" applyProtection="1">
      <alignment vertical="center"/>
    </xf>
    <xf numFmtId="0" fontId="37" fillId="0" borderId="17" xfId="41" applyFont="1" applyFill="1" applyBorder="1" applyAlignment="1" applyProtection="1">
      <alignment horizontal="left" vertical="center" wrapText="1" indent="1"/>
    </xf>
    <xf numFmtId="164" fontId="37" fillId="0" borderId="17" xfId="41" applyNumberFormat="1" applyFont="1" applyFill="1" applyBorder="1" applyAlignment="1" applyProtection="1">
      <alignment vertical="center"/>
      <protection locked="0"/>
    </xf>
    <xf numFmtId="164" fontId="37" fillId="0" borderId="18" xfId="41" applyNumberFormat="1" applyFont="1" applyFill="1" applyBorder="1" applyAlignment="1" applyProtection="1">
      <alignment vertical="center"/>
    </xf>
    <xf numFmtId="0" fontId="54" fillId="0" borderId="0" xfId="41" applyFont="1" applyFill="1" applyAlignment="1" applyProtection="1">
      <alignment vertical="center"/>
      <protection locked="0"/>
    </xf>
    <xf numFmtId="0" fontId="37" fillId="0" borderId="25" xfId="41" applyFont="1" applyFill="1" applyBorder="1" applyAlignment="1" applyProtection="1">
      <alignment horizontal="left" vertical="center" wrapText="1" indent="1"/>
    </xf>
    <xf numFmtId="164" fontId="37" fillId="0" borderId="25" xfId="41" applyNumberFormat="1" applyFont="1" applyFill="1" applyBorder="1" applyAlignment="1" applyProtection="1">
      <alignment vertical="center"/>
      <protection locked="0"/>
    </xf>
    <xf numFmtId="164" fontId="37" fillId="0" borderId="26" xfId="41" applyNumberFormat="1" applyFont="1" applyFill="1" applyBorder="1" applyAlignment="1" applyProtection="1">
      <alignment vertical="center"/>
    </xf>
    <xf numFmtId="0" fontId="35" fillId="0" borderId="11" xfId="41" applyFont="1" applyFill="1" applyBorder="1" applyAlignment="1" applyProtection="1">
      <alignment horizontal="left" vertical="center" indent="1"/>
    </xf>
    <xf numFmtId="164" fontId="39" fillId="0" borderId="11" xfId="41" applyNumberFormat="1" applyFont="1" applyFill="1" applyBorder="1" applyAlignment="1" applyProtection="1">
      <alignment vertical="center"/>
    </xf>
    <xf numFmtId="164" fontId="39" fillId="0" borderId="12" xfId="41" applyNumberFormat="1" applyFont="1" applyFill="1" applyBorder="1" applyAlignment="1" applyProtection="1">
      <alignment vertical="center"/>
    </xf>
    <xf numFmtId="0" fontId="35" fillId="0" borderId="11" xfId="41" applyFont="1" applyFill="1" applyBorder="1" applyAlignment="1" applyProtection="1">
      <alignment horizontal="left" vertical="center" wrapText="1" indent="1"/>
    </xf>
    <xf numFmtId="0" fontId="35" fillId="0" borderId="11" xfId="41" applyFont="1" applyFill="1" applyBorder="1" applyAlignment="1" applyProtection="1">
      <alignment horizontal="left" indent="1"/>
    </xf>
    <xf numFmtId="164" fontId="39" fillId="0" borderId="11" xfId="41" applyNumberFormat="1" applyFont="1" applyFill="1" applyBorder="1" applyProtection="1"/>
    <xf numFmtId="164" fontId="39" fillId="0" borderId="12" xfId="41" applyNumberFormat="1" applyFont="1" applyFill="1" applyBorder="1" applyProtection="1"/>
    <xf numFmtId="0" fontId="38" fillId="0" borderId="0" xfId="41" applyFont="1" applyFill="1" applyProtection="1"/>
    <xf numFmtId="0" fontId="48" fillId="0" borderId="0" xfId="41" applyFont="1" applyFill="1" applyProtection="1">
      <protection locked="0"/>
    </xf>
    <xf numFmtId="0" fontId="53" fillId="0" borderId="0" xfId="41" applyFont="1" applyFill="1" applyProtection="1">
      <protection locked="0"/>
    </xf>
    <xf numFmtId="0" fontId="39" fillId="0" borderId="15" xfId="41" applyFont="1" applyFill="1" applyBorder="1" applyAlignment="1" applyProtection="1">
      <alignment horizontal="center" vertical="center"/>
    </xf>
    <xf numFmtId="0" fontId="37" fillId="0" borderId="0" xfId="0" applyFont="1" applyAlignment="1">
      <alignment horizontal="right"/>
    </xf>
    <xf numFmtId="0" fontId="38" fillId="0" borderId="17" xfId="0" applyFont="1" applyBorder="1" applyAlignment="1">
      <alignment horizontal="center"/>
    </xf>
    <xf numFmtId="0" fontId="39" fillId="0" borderId="17" xfId="0" applyFont="1" applyBorder="1" applyAlignment="1">
      <alignment horizontal="center" vertical="center" wrapText="1"/>
    </xf>
    <xf numFmtId="0" fontId="39" fillId="0" borderId="34" xfId="0" applyFont="1" applyBorder="1" applyAlignment="1">
      <alignment horizontal="center" vertical="center" wrapText="1"/>
    </xf>
    <xf numFmtId="3" fontId="37" fillId="0" borderId="17" xfId="0" applyNumberFormat="1" applyFont="1" applyBorder="1" applyAlignment="1">
      <alignment vertical="center" wrapText="1"/>
    </xf>
    <xf numFmtId="3" fontId="30" fillId="0" borderId="17" xfId="0" applyNumberFormat="1" applyFont="1" applyBorder="1"/>
    <xf numFmtId="3" fontId="35" fillId="0" borderId="17" xfId="0" applyNumberFormat="1" applyFont="1" applyBorder="1"/>
    <xf numFmtId="3" fontId="30" fillId="0" borderId="34" xfId="0" applyNumberFormat="1" applyFont="1" applyBorder="1"/>
    <xf numFmtId="3" fontId="35" fillId="0" borderId="17" xfId="0" applyNumberFormat="1" applyFont="1" applyBorder="1" applyAlignment="1"/>
    <xf numFmtId="3" fontId="35" fillId="0" borderId="34" xfId="0" applyNumberFormat="1" applyFont="1" applyBorder="1" applyAlignment="1"/>
    <xf numFmtId="3" fontId="35" fillId="0" borderId="17" xfId="0" applyNumberFormat="1" applyFont="1" applyBorder="1" applyAlignment="1">
      <alignment wrapText="1"/>
    </xf>
    <xf numFmtId="0" fontId="39" fillId="0" borderId="17" xfId="0" applyFont="1" applyBorder="1" applyAlignment="1">
      <alignment horizontal="left" vertical="center" wrapText="1"/>
    </xf>
    <xf numFmtId="0" fontId="35" fillId="0" borderId="17" xfId="0" applyFont="1" applyBorder="1"/>
    <xf numFmtId="0" fontId="30" fillId="0" borderId="17" xfId="0" applyFont="1" applyBorder="1"/>
    <xf numFmtId="3" fontId="35" fillId="0" borderId="34" xfId="0" applyNumberFormat="1" applyFont="1" applyBorder="1"/>
    <xf numFmtId="3" fontId="39" fillId="0" borderId="17" xfId="0" applyNumberFormat="1" applyFont="1" applyBorder="1" applyAlignment="1">
      <alignment vertical="center" wrapText="1"/>
    </xf>
    <xf numFmtId="0" fontId="28" fillId="0" borderId="0" xfId="39" applyFont="1" applyBorder="1" applyAlignment="1">
      <alignment horizontal="center"/>
    </xf>
    <xf numFmtId="0" fontId="47" fillId="0" borderId="0" xfId="39" applyFont="1" applyBorder="1" applyAlignment="1">
      <alignment horizontal="left"/>
    </xf>
    <xf numFmtId="0" fontId="33" fillId="0" borderId="34" xfId="0" applyFont="1" applyBorder="1" applyAlignment="1">
      <alignment horizontal="left" wrapText="1"/>
    </xf>
    <xf numFmtId="0" fontId="28" fillId="0" borderId="29" xfId="40" applyFont="1" applyFill="1" applyBorder="1" applyAlignment="1">
      <alignment horizontal="center" vertical="center" wrapText="1"/>
    </xf>
    <xf numFmtId="0" fontId="56" fillId="0" borderId="0" xfId="46" applyFont="1" applyFill="1" applyAlignment="1" applyProtection="1">
      <alignment horizontal="centerContinuous" vertical="center"/>
    </xf>
    <xf numFmtId="0" fontId="56" fillId="0" borderId="0" xfId="46" applyFont="1" applyFill="1" applyAlignment="1" applyProtection="1">
      <alignment horizontal="centerContinuous"/>
    </xf>
    <xf numFmtId="0" fontId="27" fillId="0" borderId="0" xfId="46"/>
    <xf numFmtId="0" fontId="58" fillId="0" borderId="44" xfId="46" applyFont="1" applyFill="1" applyBorder="1" applyAlignment="1" applyProtection="1">
      <alignment horizontal="center" vertical="center" wrapText="1"/>
    </xf>
    <xf numFmtId="0" fontId="58" fillId="0" borderId="45" xfId="46" applyFont="1" applyFill="1" applyBorder="1" applyAlignment="1" applyProtection="1">
      <alignment horizontal="center" vertical="center" wrapText="1"/>
    </xf>
    <xf numFmtId="0" fontId="59" fillId="0" borderId="13" xfId="46" applyFont="1" applyFill="1" applyBorder="1" applyAlignment="1" applyProtection="1">
      <alignment horizontal="center" vertical="center" wrapText="1"/>
    </xf>
    <xf numFmtId="0" fontId="59" fillId="0" borderId="14" xfId="46" applyFont="1" applyFill="1" applyBorder="1" applyAlignment="1" applyProtection="1">
      <alignment horizontal="center" vertical="center" wrapText="1"/>
    </xf>
    <xf numFmtId="0" fontId="59" fillId="0" borderId="15" xfId="46" applyFont="1" applyFill="1" applyBorder="1" applyAlignment="1" applyProtection="1">
      <alignment horizontal="center" vertical="center" wrapText="1"/>
    </xf>
    <xf numFmtId="0" fontId="60" fillId="0" borderId="16" xfId="46" applyFont="1" applyBorder="1" applyAlignment="1">
      <alignment vertical="center" wrapText="1"/>
    </xf>
    <xf numFmtId="3" fontId="61" fillId="0" borderId="17" xfId="46" applyNumberFormat="1" applyFont="1" applyFill="1" applyBorder="1" applyAlignment="1" applyProtection="1">
      <alignment horizontal="right" vertical="center" wrapText="1"/>
      <protection locked="0"/>
    </xf>
    <xf numFmtId="4" fontId="61" fillId="0" borderId="17" xfId="46" applyNumberFormat="1" applyFont="1" applyFill="1" applyBorder="1" applyAlignment="1" applyProtection="1">
      <alignment horizontal="right" vertical="center" wrapText="1"/>
      <protection locked="0"/>
    </xf>
    <xf numFmtId="164" fontId="61" fillId="0" borderId="18" xfId="46" applyNumberFormat="1" applyFont="1" applyFill="1" applyBorder="1" applyAlignment="1" applyProtection="1">
      <alignment horizontal="right" vertical="center" wrapText="1"/>
    </xf>
    <xf numFmtId="0" fontId="27" fillId="0" borderId="0" xfId="46" applyAlignment="1">
      <alignment vertical="center"/>
    </xf>
    <xf numFmtId="166" fontId="61" fillId="0" borderId="17" xfId="46" applyNumberFormat="1" applyFont="1" applyFill="1" applyBorder="1" applyAlignment="1" applyProtection="1">
      <alignment horizontal="right" vertical="center" wrapText="1"/>
      <protection locked="0"/>
    </xf>
    <xf numFmtId="164" fontId="27" fillId="0" borderId="0" xfId="46" applyNumberFormat="1" applyAlignment="1">
      <alignment vertical="center"/>
    </xf>
    <xf numFmtId="167" fontId="61" fillId="0" borderId="17" xfId="46" applyNumberFormat="1" applyFont="1" applyFill="1" applyBorder="1" applyAlignment="1" applyProtection="1">
      <alignment horizontal="right" vertical="center" wrapText="1"/>
      <protection locked="0"/>
    </xf>
    <xf numFmtId="0" fontId="60" fillId="0" borderId="16" xfId="47" applyFont="1" applyBorder="1" applyAlignment="1">
      <alignment vertical="center" wrapText="1"/>
    </xf>
    <xf numFmtId="0" fontId="57" fillId="0" borderId="0" xfId="46" applyFont="1" applyFill="1" applyBorder="1" applyAlignment="1" applyProtection="1">
      <alignment vertical="center" wrapText="1"/>
    </xf>
    <xf numFmtId="3" fontId="62" fillId="0" borderId="0" xfId="46" applyNumberFormat="1" applyFont="1" applyFill="1" applyBorder="1" applyAlignment="1" applyProtection="1">
      <alignment horizontal="right" vertical="center" wrapText="1"/>
    </xf>
    <xf numFmtId="3" fontId="62" fillId="0" borderId="0" xfId="46" applyNumberFormat="1" applyFont="1" applyFill="1" applyBorder="1" applyAlignment="1" applyProtection="1">
      <alignment horizontal="left" vertical="center" wrapText="1"/>
    </xf>
    <xf numFmtId="164" fontId="62" fillId="0" borderId="0" xfId="46" applyNumberFormat="1" applyFont="1" applyFill="1" applyBorder="1" applyAlignment="1" applyProtection="1">
      <alignment horizontal="right" vertical="center" wrapText="1"/>
    </xf>
    <xf numFmtId="0" fontId="33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right"/>
    </xf>
    <xf numFmtId="0" fontId="27" fillId="18" borderId="17" xfId="0" applyFont="1" applyFill="1" applyBorder="1" applyAlignment="1">
      <alignment horizontal="left" wrapText="1"/>
    </xf>
    <xf numFmtId="3" fontId="27" fillId="0" borderId="17" xfId="0" applyNumberFormat="1" applyFont="1" applyFill="1" applyBorder="1"/>
    <xf numFmtId="3" fontId="28" fillId="0" borderId="34" xfId="0" applyNumberFormat="1" applyFont="1" applyFill="1" applyBorder="1"/>
    <xf numFmtId="3" fontId="28" fillId="18" borderId="17" xfId="0" applyNumberFormat="1" applyFont="1" applyFill="1" applyBorder="1"/>
    <xf numFmtId="3" fontId="27" fillId="0" borderId="0" xfId="0" applyNumberFormat="1" applyFont="1"/>
    <xf numFmtId="0" fontId="27" fillId="0" borderId="17" xfId="0" applyFont="1" applyBorder="1" applyAlignment="1">
      <alignment horizontal="left" wrapText="1"/>
    </xf>
    <xf numFmtId="0" fontId="27" fillId="0" borderId="34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left" wrapText="1"/>
    </xf>
    <xf numFmtId="0" fontId="27" fillId="0" borderId="0" xfId="0" applyFont="1" applyFill="1"/>
    <xf numFmtId="0" fontId="28" fillId="0" borderId="34" xfId="0" applyFont="1" applyBorder="1" applyAlignment="1">
      <alignment horizontal="left" vertical="center" wrapText="1"/>
    </xf>
    <xf numFmtId="49" fontId="28" fillId="0" borderId="34" xfId="0" applyNumberFormat="1" applyFont="1" applyBorder="1" applyAlignment="1">
      <alignment horizontal="left" vertical="center" wrapText="1"/>
    </xf>
    <xf numFmtId="0" fontId="28" fillId="0" borderId="17" xfId="0" applyFont="1" applyBorder="1" applyAlignment="1">
      <alignment horizontal="left" wrapText="1"/>
    </xf>
    <xf numFmtId="0" fontId="27" fillId="0" borderId="17" xfId="0" applyFont="1" applyFill="1" applyBorder="1" applyAlignment="1">
      <alignment horizontal="left" wrapText="1"/>
    </xf>
    <xf numFmtId="0" fontId="27" fillId="0" borderId="17" xfId="0" applyFont="1" applyBorder="1" applyAlignment="1">
      <alignment horizontal="left" vertical="center" wrapText="1"/>
    </xf>
    <xf numFmtId="3" fontId="27" fillId="0" borderId="0" xfId="0" applyNumberFormat="1" applyFont="1" applyFill="1"/>
    <xf numFmtId="0" fontId="27" fillId="19" borderId="0" xfId="0" applyFont="1" applyFill="1"/>
    <xf numFmtId="0" fontId="27" fillId="0" borderId="17" xfId="0" applyFont="1" applyBorder="1" applyAlignment="1">
      <alignment horizontal="center" wrapText="1"/>
    </xf>
    <xf numFmtId="0" fontId="27" fillId="0" borderId="17" xfId="0" applyFont="1" applyFill="1" applyBorder="1" applyAlignment="1">
      <alignment horizontal="left" vertical="center" wrapText="1"/>
    </xf>
    <xf numFmtId="0" fontId="27" fillId="0" borderId="34" xfId="0" applyFont="1" applyFill="1" applyBorder="1" applyAlignment="1">
      <alignment horizontal="left" wrapText="1"/>
    </xf>
    <xf numFmtId="0" fontId="28" fillId="0" borderId="17" xfId="0" applyFont="1" applyFill="1" applyBorder="1" applyAlignment="1">
      <alignment horizontal="left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7" fillId="0" borderId="17" xfId="0" applyFont="1" applyFill="1" applyBorder="1"/>
    <xf numFmtId="49" fontId="28" fillId="0" borderId="17" xfId="0" applyNumberFormat="1" applyFont="1" applyBorder="1" applyAlignment="1">
      <alignment horizontal="center" vertical="center" wrapText="1"/>
    </xf>
    <xf numFmtId="49" fontId="28" fillId="0" borderId="17" xfId="0" applyNumberFormat="1" applyFont="1" applyBorder="1" applyAlignment="1">
      <alignment horizontal="left" vertical="center" wrapText="1"/>
    </xf>
    <xf numFmtId="0" fontId="28" fillId="0" borderId="17" xfId="0" applyFont="1" applyFill="1" applyBorder="1" applyAlignment="1">
      <alignment horizontal="left" wrapText="1"/>
    </xf>
    <xf numFmtId="0" fontId="28" fillId="0" borderId="17" xfId="0" applyFont="1" applyFill="1" applyBorder="1"/>
    <xf numFmtId="3" fontId="28" fillId="0" borderId="17" xfId="0" applyNumberFormat="1" applyFont="1" applyBorder="1"/>
    <xf numFmtId="0" fontId="27" fillId="0" borderId="17" xfId="0" applyFont="1" applyBorder="1" applyAlignment="1">
      <alignment wrapText="1"/>
    </xf>
    <xf numFmtId="0" fontId="27" fillId="0" borderId="17" xfId="0" applyFont="1" applyBorder="1"/>
    <xf numFmtId="0" fontId="28" fillId="18" borderId="17" xfId="0" applyFont="1" applyFill="1" applyBorder="1" applyAlignment="1">
      <alignment horizontal="left" wrapText="1"/>
    </xf>
    <xf numFmtId="0" fontId="38" fillId="0" borderId="0" xfId="0" applyFont="1" applyAlignment="1">
      <alignment wrapText="1"/>
    </xf>
    <xf numFmtId="0" fontId="35" fillId="0" borderId="29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9" fillId="0" borderId="34" xfId="0" applyFont="1" applyBorder="1" applyAlignment="1">
      <alignment horizontal="left" wrapText="1"/>
    </xf>
    <xf numFmtId="0" fontId="55" fillId="0" borderId="17" xfId="0" applyFont="1" applyBorder="1" applyAlignment="1">
      <alignment horizontal="left" wrapText="1"/>
    </xf>
    <xf numFmtId="0" fontId="28" fillId="0" borderId="17" xfId="0" applyFont="1" applyBorder="1" applyAlignment="1">
      <alignment horizontal="center" wrapText="1"/>
    </xf>
    <xf numFmtId="0" fontId="35" fillId="0" borderId="22" xfId="0" applyFont="1" applyBorder="1" applyAlignment="1">
      <alignment horizontal="center" vertical="center" wrapText="1"/>
    </xf>
    <xf numFmtId="0" fontId="55" fillId="0" borderId="34" xfId="0" applyFont="1" applyBorder="1" applyAlignment="1">
      <alignment horizontal="left" wrapText="1"/>
    </xf>
    <xf numFmtId="0" fontId="37" fillId="0" borderId="34" xfId="0" applyFont="1" applyBorder="1" applyAlignment="1">
      <alignment horizontal="center" wrapText="1"/>
    </xf>
    <xf numFmtId="0" fontId="39" fillId="0" borderId="34" xfId="0" applyFont="1" applyBorder="1" applyAlignment="1">
      <alignment horizontal="center" wrapText="1"/>
    </xf>
    <xf numFmtId="0" fontId="63" fillId="0" borderId="0" xfId="0" applyFont="1"/>
    <xf numFmtId="0" fontId="64" fillId="0" borderId="0" xfId="0" applyFont="1"/>
    <xf numFmtId="0" fontId="65" fillId="0" borderId="0" xfId="0" applyFont="1" applyAlignment="1">
      <alignment horizontal="centerContinuous"/>
    </xf>
    <xf numFmtId="0" fontId="63" fillId="0" borderId="0" xfId="0" applyFont="1" applyAlignment="1">
      <alignment horizontal="centerContinuous"/>
    </xf>
    <xf numFmtId="0" fontId="65" fillId="0" borderId="17" xfId="0" applyFont="1" applyBorder="1" applyAlignment="1">
      <alignment vertical="center"/>
    </xf>
    <xf numFmtId="0" fontId="65" fillId="0" borderId="17" xfId="0" applyFont="1" applyBorder="1" applyAlignment="1">
      <alignment horizontal="center" vertical="center"/>
    </xf>
    <xf numFmtId="0" fontId="63" fillId="0" borderId="17" xfId="0" applyFont="1" applyBorder="1" applyAlignment="1">
      <alignment horizontal="left" vertical="center"/>
    </xf>
    <xf numFmtId="3" fontId="66" fillId="0" borderId="17" xfId="0" applyNumberFormat="1" applyFont="1" applyFill="1" applyBorder="1"/>
    <xf numFmtId="0" fontId="67" fillId="0" borderId="17" xfId="0" applyFont="1" applyFill="1" applyBorder="1" applyAlignment="1">
      <alignment wrapText="1"/>
    </xf>
    <xf numFmtId="0" fontId="66" fillId="0" borderId="17" xfId="0" applyFont="1" applyFill="1" applyBorder="1"/>
    <xf numFmtId="3" fontId="66" fillId="0" borderId="17" xfId="0" applyNumberFormat="1" applyFont="1" applyFill="1" applyBorder="1" applyAlignment="1">
      <alignment horizontal="right"/>
    </xf>
    <xf numFmtId="0" fontId="66" fillId="0" borderId="17" xfId="0" applyFont="1" applyFill="1" applyBorder="1" applyAlignment="1">
      <alignment horizontal="left" wrapText="1"/>
    </xf>
    <xf numFmtId="0" fontId="66" fillId="0" borderId="17" xfId="0" applyFont="1" applyFill="1" applyBorder="1" applyAlignment="1">
      <alignment horizontal="left"/>
    </xf>
    <xf numFmtId="0" fontId="65" fillId="18" borderId="17" xfId="0" applyFont="1" applyFill="1" applyBorder="1" applyAlignment="1">
      <alignment vertical="center"/>
    </xf>
    <xf numFmtId="3" fontId="65" fillId="18" borderId="17" xfId="0" applyNumberFormat="1" applyFont="1" applyFill="1" applyBorder="1" applyAlignment="1">
      <alignment vertical="center"/>
    </xf>
    <xf numFmtId="0" fontId="65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3" fontId="65" fillId="0" borderId="17" xfId="0" applyNumberFormat="1" applyFont="1" applyBorder="1" applyAlignment="1">
      <alignment horizontal="centerContinuous"/>
    </xf>
    <xf numFmtId="3" fontId="65" fillId="0" borderId="17" xfId="0" applyNumberFormat="1" applyFont="1" applyBorder="1" applyAlignment="1">
      <alignment horizontal="center"/>
    </xf>
    <xf numFmtId="3" fontId="63" fillId="0" borderId="17" xfId="0" applyNumberFormat="1" applyFont="1" applyBorder="1"/>
    <xf numFmtId="3" fontId="65" fillId="18" borderId="17" xfId="0" applyNumberFormat="1" applyFont="1" applyFill="1" applyBorder="1" applyAlignment="1">
      <alignment horizontal="left"/>
    </xf>
    <xf numFmtId="3" fontId="65" fillId="18" borderId="17" xfId="0" applyNumberFormat="1" applyFont="1" applyFill="1" applyBorder="1"/>
    <xf numFmtId="164" fontId="27" fillId="0" borderId="0" xfId="46" applyNumberFormat="1" applyBorder="1" applyAlignment="1">
      <alignment vertical="center"/>
    </xf>
    <xf numFmtId="0" fontId="27" fillId="0" borderId="0" xfId="46" applyBorder="1" applyAlignment="1">
      <alignment vertical="center"/>
    </xf>
    <xf numFmtId="3" fontId="0" fillId="21" borderId="0" xfId="0" applyNumberFormat="1" applyFill="1"/>
    <xf numFmtId="3" fontId="38" fillId="21" borderId="0" xfId="0" applyNumberFormat="1" applyFont="1" applyFill="1"/>
    <xf numFmtId="3" fontId="28" fillId="21" borderId="0" xfId="0" applyNumberFormat="1" applyFont="1" applyFill="1"/>
    <xf numFmtId="0" fontId="28" fillId="21" borderId="0" xfId="0" applyFont="1" applyFill="1"/>
    <xf numFmtId="0" fontId="0" fillId="21" borderId="0" xfId="0" applyFill="1"/>
    <xf numFmtId="0" fontId="34" fillId="22" borderId="34" xfId="0" applyFont="1" applyFill="1" applyBorder="1" applyAlignment="1">
      <alignment horizontal="left" vertical="center" wrapText="1"/>
    </xf>
    <xf numFmtId="3" fontId="32" fillId="22" borderId="17" xfId="0" applyNumberFormat="1" applyFont="1" applyFill="1" applyBorder="1" applyAlignment="1">
      <alignment vertical="center" wrapText="1"/>
    </xf>
    <xf numFmtId="3" fontId="28" fillId="22" borderId="18" xfId="0" applyNumberFormat="1" applyFont="1" applyFill="1" applyBorder="1" applyAlignment="1">
      <alignment horizontal="right"/>
    </xf>
    <xf numFmtId="0" fontId="34" fillId="22" borderId="34" xfId="0" applyFont="1" applyFill="1" applyBorder="1" applyAlignment="1">
      <alignment horizontal="left"/>
    </xf>
    <xf numFmtId="3" fontId="32" fillId="22" borderId="17" xfId="0" applyNumberFormat="1" applyFont="1" applyFill="1" applyBorder="1" applyAlignment="1">
      <alignment horizontal="right"/>
    </xf>
    <xf numFmtId="0" fontId="28" fillId="0" borderId="19" xfId="39" applyFont="1" applyBorder="1" applyAlignment="1">
      <alignment horizontal="center"/>
    </xf>
    <xf numFmtId="0" fontId="28" fillId="0" borderId="20" xfId="39" applyFont="1" applyBorder="1" applyAlignment="1">
      <alignment horizontal="center"/>
    </xf>
    <xf numFmtId="0" fontId="28" fillId="0" borderId="21" xfId="39" applyFont="1" applyBorder="1" applyAlignment="1">
      <alignment horizontal="center"/>
    </xf>
    <xf numFmtId="0" fontId="27" fillId="0" borderId="16" xfId="39" applyFont="1" applyBorder="1" applyAlignment="1">
      <alignment wrapText="1"/>
    </xf>
    <xf numFmtId="0" fontId="27" fillId="0" borderId="18" xfId="39" applyBorder="1"/>
    <xf numFmtId="0" fontId="27" fillId="0" borderId="16" xfId="39" applyBorder="1" applyAlignment="1">
      <alignment horizontal="left" indent="3"/>
    </xf>
    <xf numFmtId="3" fontId="27" fillId="0" borderId="18" xfId="39" applyNumberFormat="1" applyBorder="1"/>
    <xf numFmtId="0" fontId="27" fillId="0" borderId="16" xfId="39" applyFont="1" applyBorder="1" applyAlignment="1">
      <alignment horizontal="left" indent="3"/>
    </xf>
    <xf numFmtId="0" fontId="28" fillId="0" borderId="16" xfId="39" applyFont="1" applyBorder="1" applyAlignment="1">
      <alignment horizontal="left" indent="3"/>
    </xf>
    <xf numFmtId="3" fontId="28" fillId="0" borderId="18" xfId="39" applyNumberFormat="1" applyFont="1" applyBorder="1"/>
    <xf numFmtId="0" fontId="27" fillId="0" borderId="16" xfId="39" applyFont="1" applyBorder="1"/>
    <xf numFmtId="0" fontId="38" fillId="0" borderId="16" xfId="39" applyFont="1" applyBorder="1" applyAlignment="1">
      <alignment horizontal="left" wrapText="1" indent="3"/>
    </xf>
    <xf numFmtId="0" fontId="27" fillId="0" borderId="16" xfId="39" applyFont="1" applyBorder="1" applyAlignment="1">
      <alignment horizontal="left" wrapText="1" indent="3"/>
    </xf>
    <xf numFmtId="0" fontId="28" fillId="0" borderId="16" xfId="39" applyFont="1" applyBorder="1"/>
    <xf numFmtId="0" fontId="28" fillId="0" borderId="30" xfId="39" applyFont="1" applyBorder="1"/>
    <xf numFmtId="3" fontId="28" fillId="0" borderId="31" xfId="39" applyNumberFormat="1" applyFont="1" applyBorder="1"/>
    <xf numFmtId="3" fontId="28" fillId="0" borderId="46" xfId="39" applyNumberFormat="1" applyFont="1" applyBorder="1"/>
    <xf numFmtId="3" fontId="28" fillId="23" borderId="17" xfId="0" applyNumberFormat="1" applyFont="1" applyFill="1" applyBorder="1"/>
    <xf numFmtId="3" fontId="27" fillId="23" borderId="17" xfId="0" applyNumberFormat="1" applyFont="1" applyFill="1" applyBorder="1"/>
    <xf numFmtId="0" fontId="19" fillId="0" borderId="0" xfId="0" applyFont="1"/>
    <xf numFmtId="3" fontId="62" fillId="0" borderId="17" xfId="46" applyNumberFormat="1" applyFont="1" applyFill="1" applyBorder="1" applyAlignment="1" applyProtection="1">
      <alignment horizontal="right" vertical="center" wrapText="1"/>
      <protection locked="0"/>
    </xf>
    <xf numFmtId="164" fontId="62" fillId="0" borderId="18" xfId="46" applyNumberFormat="1" applyFont="1" applyFill="1" applyBorder="1" applyAlignment="1" applyProtection="1">
      <alignment horizontal="right" vertical="center" wrapText="1"/>
    </xf>
    <xf numFmtId="3" fontId="61" fillId="0" borderId="22" xfId="46" applyNumberFormat="1" applyFont="1" applyFill="1" applyBorder="1" applyAlignment="1" applyProtection="1">
      <alignment horizontal="right" vertical="center" wrapText="1"/>
      <protection locked="0"/>
    </xf>
    <xf numFmtId="3" fontId="27" fillId="0" borderId="23" xfId="48" applyNumberFormat="1" applyFont="1" applyBorder="1" applyAlignment="1">
      <alignment vertical="center"/>
    </xf>
    <xf numFmtId="0" fontId="57" fillId="0" borderId="43" xfId="46" applyFont="1" applyFill="1" applyBorder="1" applyAlignment="1" applyProtection="1">
      <alignment vertical="center" wrapText="1"/>
    </xf>
    <xf numFmtId="3" fontId="62" fillId="20" borderId="44" xfId="46" applyNumberFormat="1" applyFont="1" applyFill="1" applyBorder="1" applyAlignment="1" applyProtection="1">
      <alignment horizontal="right" vertical="center" wrapText="1"/>
    </xf>
    <xf numFmtId="164" fontId="62" fillId="0" borderId="45" xfId="46" applyNumberFormat="1" applyFont="1" applyFill="1" applyBorder="1" applyAlignment="1" applyProtection="1">
      <alignment horizontal="right" vertical="center" wrapText="1"/>
    </xf>
    <xf numFmtId="0" fontId="20" fillId="0" borderId="16" xfId="0" applyFont="1" applyBorder="1"/>
    <xf numFmtId="0" fontId="25" fillId="0" borderId="16" xfId="0" applyFont="1" applyBorder="1"/>
    <xf numFmtId="0" fontId="37" fillId="0" borderId="16" xfId="48" applyFont="1" applyBorder="1" applyAlignment="1">
      <alignment vertical="center" wrapText="1"/>
    </xf>
    <xf numFmtId="3" fontId="27" fillId="0" borderId="18" xfId="48" applyNumberFormat="1" applyFont="1" applyBorder="1" applyAlignment="1">
      <alignment vertical="center"/>
    </xf>
    <xf numFmtId="0" fontId="37" fillId="0" borderId="42" xfId="48" applyFont="1" applyBorder="1" applyAlignment="1">
      <alignment vertical="center" wrapText="1"/>
    </xf>
    <xf numFmtId="0" fontId="27" fillId="0" borderId="0" xfId="0" applyFont="1" applyAlignment="1">
      <alignment horizontal="right"/>
    </xf>
    <xf numFmtId="0" fontId="48" fillId="0" borderId="0" xfId="0" applyFont="1" applyAlignment="1">
      <alignment horizontal="center"/>
    </xf>
    <xf numFmtId="0" fontId="28" fillId="0" borderId="17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31" fillId="0" borderId="17" xfId="0" applyFont="1" applyBorder="1" applyAlignment="1">
      <alignment horizontal="center"/>
    </xf>
    <xf numFmtId="0" fontId="57" fillId="0" borderId="13" xfId="46" applyFont="1" applyFill="1" applyBorder="1" applyAlignment="1" applyProtection="1">
      <alignment horizontal="center" vertical="center" wrapText="1"/>
    </xf>
    <xf numFmtId="0" fontId="57" fillId="0" borderId="42" xfId="46" applyFont="1" applyFill="1" applyBorder="1" applyAlignment="1" applyProtection="1">
      <alignment horizontal="center" vertical="center" wrapText="1"/>
    </xf>
    <xf numFmtId="0" fontId="57" fillId="0" borderId="43" xfId="46" applyFont="1" applyFill="1" applyBorder="1" applyAlignment="1" applyProtection="1">
      <alignment horizontal="center" vertical="center" wrapText="1"/>
    </xf>
    <xf numFmtId="0" fontId="58" fillId="0" borderId="14" xfId="46" applyFont="1" applyFill="1" applyBorder="1" applyAlignment="1" applyProtection="1">
      <alignment horizontal="center" vertical="center" wrapText="1"/>
    </xf>
    <xf numFmtId="0" fontId="58" fillId="0" borderId="22" xfId="46" applyFont="1" applyFill="1" applyBorder="1" applyAlignment="1" applyProtection="1">
      <alignment horizontal="center" vertical="center" wrapText="1"/>
    </xf>
    <xf numFmtId="0" fontId="58" fillId="0" borderId="15" xfId="46" applyFont="1" applyFill="1" applyBorder="1" applyAlignment="1" applyProtection="1">
      <alignment horizontal="center" vertical="center" wrapText="1"/>
    </xf>
    <xf numFmtId="0" fontId="58" fillId="0" borderId="23" xfId="46" applyFont="1" applyFill="1" applyBorder="1" applyAlignment="1" applyProtection="1">
      <alignment horizontal="center" vertical="center" wrapText="1"/>
    </xf>
    <xf numFmtId="3" fontId="28" fillId="0" borderId="34" xfId="0" applyNumberFormat="1" applyFont="1" applyBorder="1" applyAlignment="1">
      <alignment horizontal="center"/>
    </xf>
    <xf numFmtId="3" fontId="28" fillId="0" borderId="40" xfId="0" applyNumberFormat="1" applyFont="1" applyBorder="1" applyAlignment="1">
      <alignment horizontal="center"/>
    </xf>
    <xf numFmtId="3" fontId="28" fillId="0" borderId="32" xfId="0" applyNumberFormat="1" applyFont="1" applyBorder="1" applyAlignment="1">
      <alignment horizontal="center"/>
    </xf>
    <xf numFmtId="3" fontId="28" fillId="0" borderId="17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7" fillId="0" borderId="0" xfId="0" applyFont="1" applyAlignment="1">
      <alignment horizontal="right"/>
    </xf>
    <xf numFmtId="0" fontId="35" fillId="0" borderId="34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0" fontId="35" fillId="0" borderId="34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63" fillId="0" borderId="0" xfId="0" applyFont="1" applyBorder="1" applyAlignment="1">
      <alignment horizontal="right"/>
    </xf>
    <xf numFmtId="0" fontId="33" fillId="0" borderId="0" xfId="0" applyFont="1" applyAlignment="1">
      <alignment horizontal="right"/>
    </xf>
    <xf numFmtId="0" fontId="63" fillId="0" borderId="38" xfId="0" applyFont="1" applyBorder="1" applyAlignment="1">
      <alignment horizontal="right"/>
    </xf>
    <xf numFmtId="0" fontId="53" fillId="0" borderId="0" xfId="41" applyFont="1" applyFill="1" applyAlignment="1" applyProtection="1">
      <alignment horizontal="center" wrapText="1"/>
    </xf>
    <xf numFmtId="0" fontId="53" fillId="0" borderId="0" xfId="41" applyFont="1" applyFill="1" applyAlignment="1" applyProtection="1">
      <alignment horizontal="center"/>
    </xf>
    <xf numFmtId="0" fontId="29" fillId="0" borderId="0" xfId="41" applyFont="1" applyFill="1" applyAlignment="1" applyProtection="1">
      <alignment horizontal="center" textRotation="180"/>
      <protection locked="0"/>
    </xf>
    <xf numFmtId="0" fontId="51" fillId="0" borderId="33" xfId="41" applyFont="1" applyFill="1" applyBorder="1" applyAlignment="1" applyProtection="1">
      <alignment horizontal="left" vertical="center" indent="1"/>
    </xf>
    <xf numFmtId="0" fontId="51" fillId="0" borderId="36" xfId="41" applyFont="1" applyFill="1" applyBorder="1" applyAlignment="1" applyProtection="1">
      <alignment horizontal="left" vertical="center" indent="1"/>
    </xf>
    <xf numFmtId="0" fontId="51" fillId="0" borderId="37" xfId="41" applyFont="1" applyFill="1" applyBorder="1" applyAlignment="1" applyProtection="1">
      <alignment horizontal="left" vertical="center" indent="1"/>
    </xf>
    <xf numFmtId="0" fontId="42" fillId="0" borderId="0" xfId="0" applyFont="1" applyFill="1" applyAlignment="1">
      <alignment horizontal="center"/>
    </xf>
    <xf numFmtId="0" fontId="27" fillId="0" borderId="0" xfId="39" applyAlignment="1">
      <alignment horizontal="center"/>
    </xf>
    <xf numFmtId="0" fontId="28" fillId="0" borderId="0" xfId="39" applyFont="1" applyAlignment="1">
      <alignment horizontal="center"/>
    </xf>
    <xf numFmtId="0" fontId="29" fillId="0" borderId="0" xfId="39" applyFont="1" applyBorder="1" applyAlignment="1">
      <alignment horizontal="center" textRotation="180"/>
    </xf>
    <xf numFmtId="0" fontId="28" fillId="0" borderId="0" xfId="39" applyFont="1" applyBorder="1" applyAlignment="1">
      <alignment horizontal="center"/>
    </xf>
    <xf numFmtId="0" fontId="46" fillId="0" borderId="0" xfId="0" applyFont="1" applyAlignment="1">
      <alignment horizontal="center"/>
    </xf>
    <xf numFmtId="0" fontId="49" fillId="0" borderId="0" xfId="40" applyFont="1" applyFill="1" applyAlignment="1">
      <alignment horizontal="left"/>
    </xf>
    <xf numFmtId="164" fontId="48" fillId="0" borderId="0" xfId="4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right"/>
    </xf>
    <xf numFmtId="0" fontId="28" fillId="0" borderId="21" xfId="40" applyFont="1" applyFill="1" applyBorder="1" applyAlignment="1">
      <alignment horizontal="center" vertical="center" wrapText="1"/>
    </xf>
    <xf numFmtId="0" fontId="28" fillId="0" borderId="28" xfId="40" applyFont="1" applyFill="1" applyBorder="1" applyAlignment="1">
      <alignment horizontal="center" vertical="center" wrapText="1"/>
    </xf>
    <xf numFmtId="0" fontId="28" fillId="0" borderId="19" xfId="40" applyFont="1" applyFill="1" applyBorder="1" applyAlignment="1">
      <alignment horizontal="center" vertical="center" wrapText="1"/>
    </xf>
    <xf numFmtId="0" fontId="28" fillId="0" borderId="27" xfId="40" applyFont="1" applyFill="1" applyBorder="1" applyAlignment="1">
      <alignment horizontal="center" vertical="center" wrapText="1"/>
    </xf>
    <xf numFmtId="0" fontId="28" fillId="0" borderId="20" xfId="40" applyFont="1" applyFill="1" applyBorder="1" applyAlignment="1">
      <alignment horizontal="center" vertical="center" wrapText="1"/>
    </xf>
    <xf numFmtId="0" fontId="28" fillId="0" borderId="29" xfId="40" applyFont="1" applyFill="1" applyBorder="1" applyAlignment="1">
      <alignment horizontal="center" vertical="center" wrapText="1"/>
    </xf>
    <xf numFmtId="0" fontId="51" fillId="0" borderId="0" xfId="0" applyFont="1" applyFill="1" applyBorder="1" applyAlignment="1" applyProtection="1">
      <alignment horizontal="right"/>
    </xf>
    <xf numFmtId="0" fontId="34" fillId="0" borderId="17" xfId="0" applyFont="1" applyBorder="1" applyAlignment="1">
      <alignment horizontal="center"/>
    </xf>
    <xf numFmtId="0" fontId="34" fillId="0" borderId="35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27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5" fillId="0" borderId="0" xfId="0" applyFont="1" applyFill="1" applyAlignment="1" applyProtection="1">
      <alignment horizontal="left" wrapText="1"/>
    </xf>
    <xf numFmtId="0" fontId="26" fillId="0" borderId="0" xfId="0" applyFont="1" applyFill="1" applyBorder="1" applyAlignment="1" applyProtection="1">
      <alignment horizontal="right"/>
    </xf>
    <xf numFmtId="0" fontId="25" fillId="0" borderId="0" xfId="0" applyFont="1" applyFill="1" applyAlignment="1" applyProtection="1">
      <alignment horizontal="left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/>
    </xf>
    <xf numFmtId="0" fontId="28" fillId="0" borderId="0" xfId="0" applyFont="1" applyAlignment="1"/>
    <xf numFmtId="0" fontId="38" fillId="0" borderId="17" xfId="0" applyFont="1" applyBorder="1" applyAlignment="1">
      <alignment vertical="top" wrapText="1"/>
    </xf>
    <xf numFmtId="0" fontId="38" fillId="0" borderId="17" xfId="0" applyFont="1" applyBorder="1" applyAlignment="1">
      <alignment wrapText="1"/>
    </xf>
    <xf numFmtId="0" fontId="38" fillId="0" borderId="17" xfId="0" applyFont="1" applyBorder="1" applyAlignment="1">
      <alignment horizontal="center"/>
    </xf>
    <xf numFmtId="0" fontId="38" fillId="0" borderId="17" xfId="0" applyFont="1" applyBorder="1"/>
  </cellXfs>
  <cellStyles count="4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48"/>
    <cellStyle name="Normál_1. olvasat-1" xfId="46"/>
    <cellStyle name="Normál_köteleő,önként vállalt feladat megoszlása" xfId="39"/>
    <cellStyle name="Normál_KVRENMUNKA" xfId="40"/>
    <cellStyle name="Normál_mellékletek a rendelethez" xfId="47"/>
    <cellStyle name="Normál_SEGEDLETEK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LG_H~1/AppData/Local/Temp/mell&#233;klet%20a%20rendeleth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2"/>
      <sheetName val="2.1"/>
      <sheetName val="2.2"/>
      <sheetName val="2.3.-2.6."/>
      <sheetName val="2.7.-2.10"/>
      <sheetName val="3"/>
      <sheetName val="3.1"/>
      <sheetName val="4"/>
      <sheetName val="5"/>
      <sheetName val="5.1"/>
      <sheetName val="5.2"/>
      <sheetName val="5.3-5.5"/>
      <sheetName val="6"/>
      <sheetName val="6.1"/>
      <sheetName val="7"/>
      <sheetName val="8,9"/>
      <sheetName val="10,11"/>
      <sheetName val="12"/>
      <sheetName val="13"/>
      <sheetName val="14-16"/>
      <sheetName val="17"/>
      <sheetName val="18"/>
      <sheetName val="19"/>
      <sheetName val="20"/>
      <sheetName val="21"/>
      <sheetName val="22"/>
      <sheetName val="23"/>
      <sheetName val="24.1"/>
      <sheetName val="24.2"/>
      <sheetName val="24.3"/>
      <sheetName val="24.4"/>
      <sheetName val="24.5"/>
      <sheetName val="24.6."/>
      <sheetName val="25"/>
    </sheetNames>
    <sheetDataSet>
      <sheetData sheetId="0" refreshError="1">
        <row r="7">
          <cell r="B7">
            <v>457806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  <cell r="D12">
            <v>0</v>
          </cell>
        </row>
        <row r="13">
          <cell r="B13">
            <v>0</v>
          </cell>
          <cell r="D13">
            <v>0</v>
          </cell>
        </row>
        <row r="14">
          <cell r="B14">
            <v>0</v>
          </cell>
          <cell r="D14">
            <v>0</v>
          </cell>
        </row>
        <row r="16">
          <cell r="B16">
            <v>0</v>
          </cell>
          <cell r="D16">
            <v>0</v>
          </cell>
        </row>
        <row r="17">
          <cell r="D17">
            <v>0</v>
          </cell>
        </row>
        <row r="18">
          <cell r="B18">
            <v>0</v>
          </cell>
          <cell r="D18">
            <v>0</v>
          </cell>
        </row>
        <row r="20">
          <cell r="D20">
            <v>0</v>
          </cell>
        </row>
        <row r="22">
          <cell r="B22">
            <v>0</v>
          </cell>
        </row>
        <row r="23">
          <cell r="B23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B28">
            <v>0</v>
          </cell>
          <cell r="D28">
            <v>0</v>
          </cell>
        </row>
        <row r="30">
          <cell r="B30">
            <v>0</v>
          </cell>
          <cell r="D30">
            <v>0</v>
          </cell>
        </row>
        <row r="31">
          <cell r="D31">
            <v>580006</v>
          </cell>
        </row>
        <row r="32">
          <cell r="D32">
            <v>0</v>
          </cell>
        </row>
        <row r="33">
          <cell r="D33">
            <v>0</v>
          </cell>
        </row>
        <row r="34">
          <cell r="B34">
            <v>0</v>
          </cell>
          <cell r="D34">
            <v>0</v>
          </cell>
        </row>
      </sheetData>
      <sheetData sheetId="1" refreshError="1"/>
      <sheetData sheetId="2" refreshError="1">
        <row r="19">
          <cell r="E19">
            <v>26200</v>
          </cell>
        </row>
        <row r="36">
          <cell r="E36">
            <v>0</v>
          </cell>
        </row>
        <row r="55">
          <cell r="E55">
            <v>0</v>
          </cell>
        </row>
        <row r="69">
          <cell r="B69">
            <v>0</v>
          </cell>
        </row>
      </sheetData>
      <sheetData sheetId="3" refreshError="1"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9">
          <cell r="B19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6">
          <cell r="B46">
            <v>0</v>
          </cell>
        </row>
        <row r="47">
          <cell r="B47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9">
          <cell r="B69">
            <v>0</v>
          </cell>
        </row>
        <row r="71">
          <cell r="B71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9">
          <cell r="B79">
            <v>0</v>
          </cell>
        </row>
        <row r="82">
          <cell r="B82">
            <v>0</v>
          </cell>
        </row>
        <row r="84">
          <cell r="B84">
            <v>0</v>
          </cell>
        </row>
      </sheetData>
      <sheetData sheetId="4" refreshError="1"/>
      <sheetData sheetId="5" refreshError="1"/>
      <sheetData sheetId="6" refreshError="1">
        <row r="26">
          <cell r="B26">
            <v>0</v>
          </cell>
        </row>
        <row r="36">
          <cell r="B36">
            <v>0</v>
          </cell>
        </row>
      </sheetData>
      <sheetData sheetId="7" refreshError="1">
        <row r="17">
          <cell r="D17">
            <v>0</v>
          </cell>
        </row>
        <row r="36">
          <cell r="D36">
            <v>0</v>
          </cell>
        </row>
        <row r="47">
          <cell r="D47">
            <v>0</v>
          </cell>
        </row>
        <row r="55">
          <cell r="D55">
            <v>0</v>
          </cell>
        </row>
        <row r="63">
          <cell r="D63">
            <v>0</v>
          </cell>
        </row>
        <row r="69">
          <cell r="D69">
            <v>0</v>
          </cell>
        </row>
        <row r="75">
          <cell r="D75">
            <v>0</v>
          </cell>
        </row>
        <row r="80">
          <cell r="D80">
            <v>0</v>
          </cell>
        </row>
      </sheetData>
      <sheetData sheetId="8" refreshError="1"/>
      <sheetData sheetId="9" refreshError="1">
        <row r="31">
          <cell r="B31">
            <v>0</v>
          </cell>
        </row>
        <row r="36">
          <cell r="B36">
            <v>0</v>
          </cell>
        </row>
        <row r="47">
          <cell r="B47">
            <v>0</v>
          </cell>
        </row>
        <row r="55">
          <cell r="B55">
            <v>0</v>
          </cell>
        </row>
        <row r="63">
          <cell r="B63">
            <v>0</v>
          </cell>
        </row>
        <row r="69">
          <cell r="B69">
            <v>0</v>
          </cell>
        </row>
        <row r="80">
          <cell r="B80">
            <v>0</v>
          </cell>
        </row>
      </sheetData>
      <sheetData sheetId="10" refreshError="1">
        <row r="6">
          <cell r="E6">
            <v>133477</v>
          </cell>
        </row>
        <row r="12">
          <cell r="E12">
            <v>0</v>
          </cell>
        </row>
        <row r="23">
          <cell r="E23">
            <v>0</v>
          </cell>
        </row>
        <row r="29">
          <cell r="E29">
            <v>0</v>
          </cell>
        </row>
      </sheetData>
      <sheetData sheetId="11" refreshError="1"/>
      <sheetData sheetId="12" refreshError="1"/>
      <sheetData sheetId="13" refreshError="1"/>
      <sheetData sheetId="14" refreshError="1">
        <row r="8">
          <cell r="D8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25">
          <cell r="D25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41">
          <cell r="D41">
            <v>0</v>
          </cell>
        </row>
      </sheetData>
      <sheetData sheetId="15" refreshError="1"/>
      <sheetData sheetId="16" refreshError="1">
        <row r="8">
          <cell r="B8">
            <v>37992</v>
          </cell>
        </row>
        <row r="25">
          <cell r="B25">
            <v>0</v>
          </cell>
        </row>
        <row r="41">
          <cell r="B41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6">
          <cell r="B16">
            <v>0</v>
          </cell>
          <cell r="C16">
            <v>0</v>
          </cell>
          <cell r="D16">
            <v>0</v>
          </cell>
          <cell r="F16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84"/>
  <sheetViews>
    <sheetView topLeftCell="A64" workbookViewId="0">
      <selection activeCell="I13" sqref="I13"/>
    </sheetView>
  </sheetViews>
  <sheetFormatPr defaultRowHeight="12.75" x14ac:dyDescent="0.2"/>
  <cols>
    <col min="1" max="1" width="103.5" style="239" customWidth="1"/>
    <col min="2" max="2" width="16.6640625" style="239" customWidth="1"/>
    <col min="3" max="3" width="9.33203125" style="239"/>
    <col min="4" max="4" width="16.33203125" style="239" customWidth="1"/>
    <col min="5" max="16384" width="9.33203125" style="239"/>
  </cols>
  <sheetData>
    <row r="1" spans="1:7" ht="13.5" customHeight="1" x14ac:dyDescent="0.2">
      <c r="A1" s="347" t="s">
        <v>97</v>
      </c>
      <c r="B1" s="347"/>
      <c r="C1" s="347"/>
      <c r="D1" s="347"/>
    </row>
    <row r="2" spans="1:7" ht="9" customHeight="1" x14ac:dyDescent="0.2"/>
    <row r="3" spans="1:7" ht="15" x14ac:dyDescent="0.25">
      <c r="A3" s="348" t="s">
        <v>316</v>
      </c>
      <c r="B3" s="348"/>
      <c r="C3" s="348"/>
      <c r="D3" s="238"/>
    </row>
    <row r="4" spans="1:7" ht="13.5" customHeight="1" x14ac:dyDescent="0.2">
      <c r="D4" s="240" t="s">
        <v>98</v>
      </c>
    </row>
    <row r="5" spans="1:7" ht="12.75" customHeight="1" x14ac:dyDescent="0.2">
      <c r="A5" s="349" t="s">
        <v>99</v>
      </c>
      <c r="B5" s="349" t="s">
        <v>100</v>
      </c>
      <c r="C5" s="350" t="s">
        <v>156</v>
      </c>
      <c r="D5" s="349" t="s">
        <v>101</v>
      </c>
    </row>
    <row r="6" spans="1:7" ht="9.75" customHeight="1" x14ac:dyDescent="0.2">
      <c r="A6" s="349"/>
      <c r="B6" s="349"/>
      <c r="C6" s="351"/>
      <c r="D6" s="349"/>
    </row>
    <row r="7" spans="1:7" ht="16.5" customHeight="1" x14ac:dyDescent="0.2">
      <c r="A7" s="241" t="s">
        <v>308</v>
      </c>
      <c r="B7" s="242">
        <v>119108</v>
      </c>
      <c r="C7" s="243">
        <f>+'[1]2.1'!B7</f>
        <v>0</v>
      </c>
      <c r="D7" s="244">
        <f t="shared" ref="D7:D17" si="0">SUM(B7:C7)</f>
        <v>119108</v>
      </c>
      <c r="G7" s="245"/>
    </row>
    <row r="8" spans="1:7" ht="16.5" customHeight="1" x14ac:dyDescent="0.2">
      <c r="A8" s="246" t="s">
        <v>102</v>
      </c>
      <c r="B8" s="242">
        <v>104988</v>
      </c>
      <c r="C8" s="243">
        <f>+'[1]2.1'!B8</f>
        <v>0</v>
      </c>
      <c r="D8" s="244">
        <f t="shared" si="0"/>
        <v>104988</v>
      </c>
    </row>
    <row r="9" spans="1:7" ht="16.5" customHeight="1" x14ac:dyDescent="0.2">
      <c r="A9" s="247" t="s">
        <v>103</v>
      </c>
      <c r="B9" s="242">
        <v>123364</v>
      </c>
      <c r="C9" s="243">
        <f>+'[1]2.1'!B9</f>
        <v>0</v>
      </c>
      <c r="D9" s="244">
        <f t="shared" si="0"/>
        <v>123364</v>
      </c>
    </row>
    <row r="10" spans="1:7" ht="16.5" customHeight="1" x14ac:dyDescent="0.2">
      <c r="A10" s="248" t="s">
        <v>104</v>
      </c>
      <c r="B10" s="242">
        <v>4127</v>
      </c>
      <c r="C10" s="243">
        <f>+'[1]2.1'!B10</f>
        <v>0</v>
      </c>
      <c r="D10" s="244">
        <f t="shared" si="0"/>
        <v>4127</v>
      </c>
    </row>
    <row r="11" spans="1:7" ht="16.5" customHeight="1" x14ac:dyDescent="0.2">
      <c r="A11" s="248" t="s">
        <v>105</v>
      </c>
      <c r="B11" s="242">
        <v>16772</v>
      </c>
      <c r="C11" s="243">
        <f>+'[1]2.1'!B11</f>
        <v>0</v>
      </c>
      <c r="D11" s="244">
        <f t="shared" si="0"/>
        <v>16772</v>
      </c>
      <c r="E11" s="50"/>
      <c r="G11" s="245"/>
    </row>
    <row r="12" spans="1:7" ht="16.5" customHeight="1" x14ac:dyDescent="0.2">
      <c r="A12" s="248" t="s">
        <v>339</v>
      </c>
      <c r="B12" s="242">
        <v>3014</v>
      </c>
      <c r="C12" s="243">
        <f>+'[1]2.1'!B12</f>
        <v>0</v>
      </c>
      <c r="D12" s="244">
        <f t="shared" si="0"/>
        <v>3014</v>
      </c>
    </row>
    <row r="13" spans="1:7" ht="16.5" customHeight="1" x14ac:dyDescent="0.2">
      <c r="A13" s="247" t="s">
        <v>106</v>
      </c>
      <c r="B13" s="242"/>
      <c r="C13" s="243">
        <f>+'[1]2.1'!B13</f>
        <v>0</v>
      </c>
      <c r="D13" s="244">
        <f t="shared" si="0"/>
        <v>0</v>
      </c>
      <c r="E13" s="245"/>
    </row>
    <row r="14" spans="1:7" s="249" customFormat="1" ht="16.5" customHeight="1" x14ac:dyDescent="0.2">
      <c r="A14" s="247" t="s">
        <v>107</v>
      </c>
      <c r="B14" s="242"/>
      <c r="C14" s="243">
        <f>+'[1]2.1'!B14</f>
        <v>0</v>
      </c>
      <c r="D14" s="244">
        <f t="shared" si="0"/>
        <v>0</v>
      </c>
    </row>
    <row r="15" spans="1:7" ht="16.5" customHeight="1" x14ac:dyDescent="0.2">
      <c r="A15" s="247" t="s">
        <v>108</v>
      </c>
      <c r="B15" s="242"/>
      <c r="C15" s="243">
        <f>+'[1]2.1'!B15</f>
        <v>0</v>
      </c>
      <c r="D15" s="244">
        <f t="shared" si="0"/>
        <v>0</v>
      </c>
    </row>
    <row r="16" spans="1:7" ht="16.5" customHeight="1" x14ac:dyDescent="0.2">
      <c r="A16" s="247" t="s">
        <v>109</v>
      </c>
      <c r="B16" s="242">
        <v>159623</v>
      </c>
      <c r="C16" s="243">
        <f>+'[1]2.1'!B16</f>
        <v>0</v>
      </c>
      <c r="D16" s="244">
        <f t="shared" si="0"/>
        <v>159623</v>
      </c>
    </row>
    <row r="17" spans="1:51" ht="16.5" customHeight="1" x14ac:dyDescent="0.2">
      <c r="A17" s="250" t="s">
        <v>110</v>
      </c>
      <c r="B17" s="332">
        <f>SUM(B7:B16)</f>
        <v>530996</v>
      </c>
      <c r="C17" s="243">
        <f>+'[1]2.1'!B17</f>
        <v>0</v>
      </c>
      <c r="D17" s="244">
        <f t="shared" si="0"/>
        <v>530996</v>
      </c>
    </row>
    <row r="18" spans="1:51" s="249" customFormat="1" ht="5.25" customHeight="1" x14ac:dyDescent="0.2">
      <c r="A18" s="246"/>
      <c r="B18" s="242"/>
      <c r="C18" s="243"/>
      <c r="D18" s="244"/>
    </row>
    <row r="19" spans="1:51" s="249" customFormat="1" ht="16.5" customHeight="1" x14ac:dyDescent="0.2">
      <c r="A19" s="251" t="s">
        <v>111</v>
      </c>
      <c r="B19" s="71">
        <v>33950</v>
      </c>
      <c r="C19" s="243">
        <f>+'[1]2.1'!B19</f>
        <v>0</v>
      </c>
      <c r="D19" s="244">
        <f>SUM(B19:C19)</f>
        <v>33950</v>
      </c>
    </row>
    <row r="20" spans="1:51" s="249" customFormat="1" ht="5.25" customHeight="1" x14ac:dyDescent="0.2">
      <c r="A20" s="252"/>
      <c r="B20" s="242"/>
      <c r="C20" s="243"/>
      <c r="D20" s="244"/>
    </row>
    <row r="21" spans="1:51" ht="16.5" customHeight="1" x14ac:dyDescent="0.2">
      <c r="A21" s="253" t="s">
        <v>112</v>
      </c>
      <c r="B21" s="242"/>
      <c r="C21" s="243">
        <f>+'[1]2.1'!B21</f>
        <v>0</v>
      </c>
      <c r="D21" s="244">
        <f t="shared" ref="D21:D52" si="1">SUM(B21:C21)</f>
        <v>0</v>
      </c>
    </row>
    <row r="22" spans="1:51" ht="16.5" customHeight="1" x14ac:dyDescent="0.2">
      <c r="A22" s="254" t="s">
        <v>113</v>
      </c>
      <c r="B22" s="242">
        <v>13500</v>
      </c>
      <c r="C22" s="243">
        <f>+'[1]2.1'!B22</f>
        <v>0</v>
      </c>
      <c r="D22" s="244">
        <f t="shared" si="1"/>
        <v>13500</v>
      </c>
    </row>
    <row r="23" spans="1:51" ht="16.5" customHeight="1" x14ac:dyDescent="0.2">
      <c r="A23" s="246" t="s">
        <v>114</v>
      </c>
      <c r="B23" s="71">
        <v>2200</v>
      </c>
      <c r="C23" s="243">
        <f>+'[1]2.1'!B23</f>
        <v>0</v>
      </c>
      <c r="D23" s="244">
        <f t="shared" si="1"/>
        <v>2200</v>
      </c>
      <c r="G23" s="245"/>
    </row>
    <row r="24" spans="1:51" ht="16.5" customHeight="1" x14ac:dyDescent="0.2">
      <c r="A24" s="253" t="s">
        <v>115</v>
      </c>
      <c r="B24" s="242">
        <v>0</v>
      </c>
      <c r="C24" s="243">
        <f>+'[1]2.1'!B24</f>
        <v>0</v>
      </c>
      <c r="D24" s="244">
        <f t="shared" si="1"/>
        <v>0</v>
      </c>
      <c r="G24" s="245"/>
    </row>
    <row r="25" spans="1:51" ht="16.5" customHeight="1" x14ac:dyDescent="0.2">
      <c r="A25" s="253" t="s">
        <v>116</v>
      </c>
      <c r="B25" s="242">
        <v>0</v>
      </c>
      <c r="C25" s="243">
        <f>+'[1]2.1'!B25</f>
        <v>0</v>
      </c>
      <c r="D25" s="244">
        <f t="shared" si="1"/>
        <v>0</v>
      </c>
    </row>
    <row r="26" spans="1:51" ht="16.5" customHeight="1" x14ac:dyDescent="0.2">
      <c r="A26" s="246" t="s">
        <v>117</v>
      </c>
      <c r="B26" s="242">
        <v>3986</v>
      </c>
      <c r="C26" s="243">
        <f>+'[1]2.1'!B26</f>
        <v>0</v>
      </c>
      <c r="D26" s="244">
        <f t="shared" si="1"/>
        <v>3986</v>
      </c>
    </row>
    <row r="27" spans="1:51" ht="16.5" customHeight="1" x14ac:dyDescent="0.2">
      <c r="A27" s="248" t="s">
        <v>118</v>
      </c>
      <c r="B27" s="242"/>
      <c r="C27" s="243">
        <f>+'[1]2.1'!B27</f>
        <v>0</v>
      </c>
      <c r="D27" s="244">
        <f t="shared" si="1"/>
        <v>0</v>
      </c>
    </row>
    <row r="28" spans="1:51" ht="16.5" customHeight="1" x14ac:dyDescent="0.2">
      <c r="A28" s="246" t="s">
        <v>119</v>
      </c>
      <c r="B28" s="242"/>
      <c r="C28" s="243">
        <f>+'[1]2.1'!B28</f>
        <v>0</v>
      </c>
      <c r="D28" s="244">
        <f t="shared" si="1"/>
        <v>0</v>
      </c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49"/>
      <c r="AH28" s="249"/>
      <c r="AI28" s="249"/>
      <c r="AJ28" s="249"/>
      <c r="AK28" s="249"/>
      <c r="AL28" s="249"/>
      <c r="AM28" s="249"/>
      <c r="AN28" s="249"/>
      <c r="AO28" s="249"/>
      <c r="AP28" s="249"/>
      <c r="AQ28" s="249"/>
      <c r="AR28" s="249"/>
      <c r="AS28" s="249"/>
      <c r="AT28" s="249"/>
      <c r="AU28" s="249"/>
      <c r="AV28" s="249"/>
      <c r="AW28" s="249"/>
      <c r="AX28" s="249"/>
      <c r="AY28" s="249"/>
    </row>
    <row r="29" spans="1:51" s="256" customFormat="1" ht="16.5" customHeight="1" x14ac:dyDescent="0.2">
      <c r="A29" s="246" t="s">
        <v>120</v>
      </c>
      <c r="B29" s="71"/>
      <c r="C29" s="243">
        <f>+'[1]2.1'!B29</f>
        <v>0</v>
      </c>
      <c r="D29" s="244">
        <f t="shared" si="1"/>
        <v>0</v>
      </c>
      <c r="E29" s="249"/>
      <c r="F29" s="249"/>
      <c r="G29" s="255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49"/>
      <c r="AD29" s="249"/>
      <c r="AE29" s="249"/>
      <c r="AF29" s="249"/>
      <c r="AG29" s="249"/>
      <c r="AH29" s="249"/>
      <c r="AI29" s="249"/>
      <c r="AJ29" s="249"/>
      <c r="AK29" s="249"/>
      <c r="AL29" s="249"/>
      <c r="AM29" s="249"/>
      <c r="AN29" s="249"/>
      <c r="AO29" s="249"/>
      <c r="AP29" s="249"/>
      <c r="AQ29" s="249"/>
      <c r="AR29" s="249"/>
      <c r="AS29" s="249"/>
      <c r="AT29" s="249"/>
      <c r="AU29" s="249"/>
      <c r="AV29" s="249"/>
      <c r="AW29" s="249"/>
      <c r="AX29" s="249"/>
      <c r="AY29" s="249"/>
    </row>
    <row r="30" spans="1:51" ht="16.5" customHeight="1" x14ac:dyDescent="0.2">
      <c r="A30" s="248" t="s">
        <v>121</v>
      </c>
      <c r="B30" s="333">
        <v>75</v>
      </c>
      <c r="C30" s="243">
        <f>+'[1]2.1'!B30</f>
        <v>0</v>
      </c>
      <c r="D30" s="244">
        <f t="shared" si="1"/>
        <v>75</v>
      </c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  <c r="AF30" s="249"/>
      <c r="AG30" s="249"/>
      <c r="AH30" s="249"/>
      <c r="AI30" s="249"/>
      <c r="AJ30" s="249"/>
      <c r="AK30" s="249"/>
      <c r="AL30" s="249"/>
      <c r="AM30" s="249"/>
      <c r="AN30" s="249"/>
      <c r="AO30" s="249"/>
      <c r="AP30" s="249"/>
      <c r="AQ30" s="249"/>
      <c r="AR30" s="249"/>
      <c r="AS30" s="249"/>
      <c r="AT30" s="249"/>
      <c r="AU30" s="249"/>
      <c r="AV30" s="249"/>
      <c r="AW30" s="249"/>
      <c r="AX30" s="249"/>
      <c r="AY30" s="249"/>
    </row>
    <row r="31" spans="1:51" ht="16.5" customHeight="1" x14ac:dyDescent="0.2">
      <c r="A31" s="252" t="s">
        <v>122</v>
      </c>
      <c r="B31" s="71">
        <f>SUM(B21:B30)</f>
        <v>19761</v>
      </c>
      <c r="C31" s="243">
        <f>+'[1]2.1'!B31</f>
        <v>0</v>
      </c>
      <c r="D31" s="244">
        <f t="shared" si="1"/>
        <v>19761</v>
      </c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49"/>
      <c r="AH31" s="249"/>
      <c r="AI31" s="249"/>
      <c r="AJ31" s="249"/>
      <c r="AK31" s="249"/>
      <c r="AL31" s="249"/>
      <c r="AM31" s="249"/>
      <c r="AN31" s="249"/>
      <c r="AO31" s="249"/>
      <c r="AP31" s="249"/>
      <c r="AQ31" s="249"/>
      <c r="AR31" s="249"/>
      <c r="AS31" s="249"/>
      <c r="AT31" s="249"/>
      <c r="AU31" s="249"/>
      <c r="AV31" s="249"/>
      <c r="AW31" s="249"/>
      <c r="AX31" s="249"/>
      <c r="AY31" s="249"/>
    </row>
    <row r="32" spans="1:51" ht="16.5" customHeight="1" x14ac:dyDescent="0.2">
      <c r="A32" s="257"/>
      <c r="B32" s="71"/>
      <c r="C32" s="243">
        <f>+'[1]2.1'!B32</f>
        <v>0</v>
      </c>
      <c r="D32" s="244">
        <f t="shared" si="1"/>
        <v>0</v>
      </c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49"/>
      <c r="AK32" s="249"/>
      <c r="AL32" s="249"/>
      <c r="AM32" s="249"/>
      <c r="AN32" s="249"/>
      <c r="AO32" s="249"/>
      <c r="AP32" s="249"/>
      <c r="AQ32" s="249"/>
      <c r="AR32" s="249"/>
      <c r="AS32" s="249"/>
      <c r="AT32" s="249"/>
      <c r="AU32" s="249"/>
      <c r="AV32" s="249"/>
      <c r="AW32" s="249"/>
      <c r="AX32" s="249"/>
      <c r="AY32" s="249"/>
    </row>
    <row r="33" spans="1:4" ht="16.5" customHeight="1" x14ac:dyDescent="0.2">
      <c r="A33" s="254" t="s">
        <v>123</v>
      </c>
      <c r="B33" s="71"/>
      <c r="C33" s="243">
        <f>+'[1]2.1'!B33</f>
        <v>0</v>
      </c>
      <c r="D33" s="244">
        <f t="shared" si="1"/>
        <v>0</v>
      </c>
    </row>
    <row r="34" spans="1:4" ht="16.5" customHeight="1" x14ac:dyDescent="0.2">
      <c r="A34" s="254" t="s">
        <v>124</v>
      </c>
      <c r="B34" s="242"/>
      <c r="C34" s="243">
        <f>+'[1]2.1'!B34</f>
        <v>0</v>
      </c>
      <c r="D34" s="244">
        <f t="shared" si="1"/>
        <v>0</v>
      </c>
    </row>
    <row r="35" spans="1:4" ht="16.5" customHeight="1" x14ac:dyDescent="0.2">
      <c r="A35" s="246" t="s">
        <v>125</v>
      </c>
      <c r="B35" s="242">
        <v>0</v>
      </c>
      <c r="C35" s="243">
        <f>+'[1]2.1'!B35</f>
        <v>0</v>
      </c>
      <c r="D35" s="244">
        <f t="shared" si="1"/>
        <v>0</v>
      </c>
    </row>
    <row r="36" spans="1:4" ht="16.5" customHeight="1" x14ac:dyDescent="0.2">
      <c r="A36" s="252" t="s">
        <v>126</v>
      </c>
      <c r="B36" s="71">
        <f>SUM(B33:B35)</f>
        <v>0</v>
      </c>
      <c r="C36" s="243">
        <f>+'[1]2.1'!B36</f>
        <v>0</v>
      </c>
      <c r="D36" s="244">
        <f t="shared" si="1"/>
        <v>0</v>
      </c>
    </row>
    <row r="37" spans="1:4" ht="16.5" customHeight="1" x14ac:dyDescent="0.2">
      <c r="A37" s="246"/>
      <c r="B37" s="242"/>
      <c r="C37" s="243">
        <f>+'[1]2.1'!B37</f>
        <v>0</v>
      </c>
      <c r="D37" s="244">
        <f t="shared" si="1"/>
        <v>0</v>
      </c>
    </row>
    <row r="38" spans="1:4" ht="16.5" customHeight="1" x14ac:dyDescent="0.2">
      <c r="A38" s="252" t="s">
        <v>127</v>
      </c>
      <c r="B38" s="71">
        <f>+B17+B19+B31+B36</f>
        <v>584707</v>
      </c>
      <c r="C38" s="243">
        <f>+'[1]2.1'!B38</f>
        <v>0</v>
      </c>
      <c r="D38" s="244">
        <f t="shared" si="1"/>
        <v>584707</v>
      </c>
    </row>
    <row r="39" spans="1:4" ht="16.5" customHeight="1" x14ac:dyDescent="0.2">
      <c r="A39" s="246"/>
      <c r="B39" s="242"/>
      <c r="C39" s="243">
        <f>+'[1]2.1'!B39</f>
        <v>0</v>
      </c>
      <c r="D39" s="244">
        <f t="shared" si="1"/>
        <v>0</v>
      </c>
    </row>
    <row r="40" spans="1:4" ht="16.5" customHeight="1" x14ac:dyDescent="0.2">
      <c r="A40" s="246" t="s">
        <v>128</v>
      </c>
      <c r="B40" s="242"/>
      <c r="C40" s="243">
        <f>+'[1]2.1'!B40</f>
        <v>0</v>
      </c>
      <c r="D40" s="244">
        <f t="shared" si="1"/>
        <v>0</v>
      </c>
    </row>
    <row r="41" spans="1:4" ht="16.5" customHeight="1" x14ac:dyDescent="0.2">
      <c r="A41" s="246" t="s">
        <v>129</v>
      </c>
      <c r="B41" s="242"/>
      <c r="C41" s="243">
        <f>+'[1]2.1'!B41</f>
        <v>0</v>
      </c>
      <c r="D41" s="244">
        <f t="shared" si="1"/>
        <v>0</v>
      </c>
    </row>
    <row r="42" spans="1:4" ht="16.5" customHeight="1" x14ac:dyDescent="0.2">
      <c r="A42" s="246" t="s">
        <v>130</v>
      </c>
      <c r="B42" s="242">
        <v>38266</v>
      </c>
      <c r="C42" s="243">
        <f>+'[1]2.1'!B42</f>
        <v>0</v>
      </c>
      <c r="D42" s="244">
        <f t="shared" si="1"/>
        <v>38266</v>
      </c>
    </row>
    <row r="43" spans="1:4" ht="16.5" customHeight="1" x14ac:dyDescent="0.2">
      <c r="A43" s="246" t="s">
        <v>131</v>
      </c>
      <c r="B43" s="242">
        <v>0</v>
      </c>
      <c r="C43" s="243">
        <f>+'[1]2.1'!B43</f>
        <v>0</v>
      </c>
      <c r="D43" s="244">
        <f t="shared" si="1"/>
        <v>0</v>
      </c>
    </row>
    <row r="44" spans="1:4" ht="16.5" customHeight="1" x14ac:dyDescent="0.2">
      <c r="A44" s="246" t="s">
        <v>132</v>
      </c>
      <c r="B44" s="71"/>
      <c r="C44" s="243">
        <f>+'[1]2.1'!B44</f>
        <v>0</v>
      </c>
      <c r="D44" s="244">
        <f t="shared" si="1"/>
        <v>0</v>
      </c>
    </row>
    <row r="45" spans="1:4" ht="16.5" customHeight="1" x14ac:dyDescent="0.2">
      <c r="A45" s="248" t="s">
        <v>133</v>
      </c>
      <c r="B45" s="71"/>
      <c r="C45" s="243">
        <v>59632</v>
      </c>
      <c r="D45" s="244">
        <f t="shared" si="1"/>
        <v>59632</v>
      </c>
    </row>
    <row r="46" spans="1:4" ht="16.5" customHeight="1" x14ac:dyDescent="0.2">
      <c r="A46" s="248" t="s">
        <v>134</v>
      </c>
      <c r="B46" s="71"/>
      <c r="C46" s="243">
        <f>+'[1]2.1'!B46</f>
        <v>0</v>
      </c>
      <c r="D46" s="244">
        <f t="shared" si="1"/>
        <v>0</v>
      </c>
    </row>
    <row r="47" spans="1:4" ht="16.5" customHeight="1" x14ac:dyDescent="0.2">
      <c r="A47" s="252" t="s">
        <v>135</v>
      </c>
      <c r="B47" s="71">
        <f>SUM(B40:B46)</f>
        <v>38266</v>
      </c>
      <c r="C47" s="243">
        <f>+'[1]2.1'!B47</f>
        <v>0</v>
      </c>
      <c r="D47" s="244">
        <f t="shared" si="1"/>
        <v>38266</v>
      </c>
    </row>
    <row r="48" spans="1:4" ht="4.5" customHeight="1" x14ac:dyDescent="0.2">
      <c r="A48" s="246"/>
      <c r="B48" s="71"/>
      <c r="C48" s="243"/>
      <c r="D48" s="244">
        <f t="shared" si="1"/>
        <v>0</v>
      </c>
    </row>
    <row r="49" spans="1:4" ht="16.5" customHeight="1" x14ac:dyDescent="0.2">
      <c r="A49" s="252" t="s">
        <v>136</v>
      </c>
      <c r="B49" s="71">
        <f>+B38+B47</f>
        <v>622973</v>
      </c>
      <c r="C49" s="243">
        <f>+'[1]2.1'!B49</f>
        <v>0</v>
      </c>
      <c r="D49" s="244">
        <f t="shared" si="1"/>
        <v>622973</v>
      </c>
    </row>
    <row r="50" spans="1:4" ht="16.5" customHeight="1" x14ac:dyDescent="0.2">
      <c r="A50" s="253" t="s">
        <v>137</v>
      </c>
      <c r="B50" s="242"/>
      <c r="C50" s="243">
        <f>+'[1]2.1'!B50</f>
        <v>0</v>
      </c>
      <c r="D50" s="244">
        <f t="shared" si="1"/>
        <v>0</v>
      </c>
    </row>
    <row r="51" spans="1:4" ht="16.5" customHeight="1" x14ac:dyDescent="0.2">
      <c r="A51" s="258" t="s">
        <v>138</v>
      </c>
      <c r="B51" s="242"/>
      <c r="C51" s="243">
        <f>+'[1]2.1'!B51</f>
        <v>0</v>
      </c>
      <c r="D51" s="244">
        <f t="shared" si="1"/>
        <v>0</v>
      </c>
    </row>
    <row r="52" spans="1:4" ht="16.5" customHeight="1" x14ac:dyDescent="0.2">
      <c r="A52" s="253" t="s">
        <v>139</v>
      </c>
      <c r="B52" s="242"/>
      <c r="C52" s="243">
        <f>+'[1]2.1'!B52</f>
        <v>0</v>
      </c>
      <c r="D52" s="244">
        <f t="shared" si="1"/>
        <v>0</v>
      </c>
    </row>
    <row r="53" spans="1:4" ht="16.5" customHeight="1" x14ac:dyDescent="0.2">
      <c r="A53" s="253" t="s">
        <v>140</v>
      </c>
      <c r="B53" s="242"/>
      <c r="C53" s="243">
        <f>+'[1]2.1'!B53</f>
        <v>0</v>
      </c>
      <c r="D53" s="244">
        <f t="shared" ref="D53:D84" si="2">SUM(B53:C53)</f>
        <v>0</v>
      </c>
    </row>
    <row r="54" spans="1:4" ht="16.5" customHeight="1" x14ac:dyDescent="0.2">
      <c r="A54" s="259" t="s">
        <v>141</v>
      </c>
      <c r="B54" s="333">
        <v>403252</v>
      </c>
      <c r="C54" s="243">
        <f>+'[1]2.1'!B54</f>
        <v>0</v>
      </c>
      <c r="D54" s="244">
        <f t="shared" si="2"/>
        <v>403252</v>
      </c>
    </row>
    <row r="55" spans="1:4" ht="16.5" customHeight="1" x14ac:dyDescent="0.2">
      <c r="A55" s="260" t="s">
        <v>142</v>
      </c>
      <c r="B55" s="71">
        <f>SUM(B50:B54)</f>
        <v>403252</v>
      </c>
      <c r="C55" s="243">
        <f>+'[1]2.1'!B55</f>
        <v>0</v>
      </c>
      <c r="D55" s="244">
        <f t="shared" si="2"/>
        <v>403252</v>
      </c>
    </row>
    <row r="56" spans="1:4" ht="6.75" customHeight="1" x14ac:dyDescent="0.2">
      <c r="A56" s="261"/>
      <c r="B56" s="71"/>
      <c r="C56" s="243">
        <f>+'[1]2.1'!B56</f>
        <v>0</v>
      </c>
      <c r="D56" s="244">
        <f t="shared" si="2"/>
        <v>0</v>
      </c>
    </row>
    <row r="57" spans="1:4" ht="16.5" customHeight="1" x14ac:dyDescent="0.2">
      <c r="A57" s="253" t="s">
        <v>143</v>
      </c>
      <c r="B57" s="262">
        <v>0</v>
      </c>
      <c r="C57" s="243">
        <f>+'[1]2.1'!B57</f>
        <v>0</v>
      </c>
      <c r="D57" s="244">
        <f t="shared" si="2"/>
        <v>0</v>
      </c>
    </row>
    <row r="58" spans="1:4" ht="16.5" customHeight="1" x14ac:dyDescent="0.2">
      <c r="A58" s="253" t="s">
        <v>144</v>
      </c>
      <c r="B58" s="242">
        <v>1600</v>
      </c>
      <c r="C58" s="243">
        <f>+'[1]2.1'!B58</f>
        <v>0</v>
      </c>
      <c r="D58" s="244">
        <f t="shared" si="2"/>
        <v>1600</v>
      </c>
    </row>
    <row r="59" spans="1:4" ht="16.5" customHeight="1" x14ac:dyDescent="0.2">
      <c r="A59" s="246" t="s">
        <v>145</v>
      </c>
      <c r="B59" s="262">
        <v>100</v>
      </c>
      <c r="C59" s="243">
        <f>+'[1]2.1'!B59</f>
        <v>0</v>
      </c>
      <c r="D59" s="244">
        <f t="shared" si="2"/>
        <v>100</v>
      </c>
    </row>
    <row r="60" spans="1:4" ht="16.5" customHeight="1" x14ac:dyDescent="0.2">
      <c r="A60" s="248" t="s">
        <v>146</v>
      </c>
      <c r="B60" s="242"/>
      <c r="C60" s="243">
        <f>+'[1]2.1'!B60</f>
        <v>0</v>
      </c>
      <c r="D60" s="244">
        <f t="shared" si="2"/>
        <v>0</v>
      </c>
    </row>
    <row r="61" spans="1:4" ht="16.5" customHeight="1" x14ac:dyDescent="0.2">
      <c r="A61" s="248" t="s">
        <v>147</v>
      </c>
      <c r="B61" s="242"/>
      <c r="C61" s="243">
        <f>+'[1]2.1'!B61</f>
        <v>0</v>
      </c>
      <c r="D61" s="244">
        <f t="shared" si="2"/>
        <v>0</v>
      </c>
    </row>
    <row r="62" spans="1:4" ht="4.5" customHeight="1" x14ac:dyDescent="0.2">
      <c r="A62" s="263"/>
      <c r="B62" s="242"/>
      <c r="C62" s="243"/>
      <c r="D62" s="244">
        <f t="shared" si="2"/>
        <v>0</v>
      </c>
    </row>
    <row r="63" spans="1:4" ht="16.5" customHeight="1" x14ac:dyDescent="0.2">
      <c r="A63" s="264" t="s">
        <v>148</v>
      </c>
      <c r="B63" s="71">
        <f>SUM(B57:B61)</f>
        <v>1700</v>
      </c>
      <c r="C63" s="243">
        <f>+'[1]2.1'!B63</f>
        <v>0</v>
      </c>
      <c r="D63" s="244">
        <f t="shared" si="2"/>
        <v>1700</v>
      </c>
    </row>
    <row r="64" spans="1:4" ht="10.5" customHeight="1" x14ac:dyDescent="0.2">
      <c r="A64" s="263"/>
      <c r="B64" s="262"/>
      <c r="C64" s="243">
        <f>+'[1]2.1'!B64</f>
        <v>0</v>
      </c>
      <c r="D64" s="244">
        <f t="shared" si="2"/>
        <v>0</v>
      </c>
    </row>
    <row r="65" spans="1:4" ht="16.5" customHeight="1" x14ac:dyDescent="0.2">
      <c r="A65" s="258" t="s">
        <v>149</v>
      </c>
      <c r="B65" s="262"/>
      <c r="C65" s="243">
        <f>+'[1]2.1'!B65</f>
        <v>0</v>
      </c>
      <c r="D65" s="244">
        <f t="shared" si="2"/>
        <v>0</v>
      </c>
    </row>
    <row r="66" spans="1:4" ht="16.5" customHeight="1" x14ac:dyDescent="0.2">
      <c r="A66" s="253" t="s">
        <v>150</v>
      </c>
      <c r="B66" s="262">
        <f>+'[1]2.7.-2.10'!B36</f>
        <v>0</v>
      </c>
      <c r="C66" s="243">
        <f>+'[1]2.1'!B66</f>
        <v>0</v>
      </c>
      <c r="D66" s="244">
        <f t="shared" si="2"/>
        <v>0</v>
      </c>
    </row>
    <row r="67" spans="1:4" ht="16.5" customHeight="1" x14ac:dyDescent="0.2">
      <c r="A67" s="253" t="s">
        <v>151</v>
      </c>
      <c r="B67" s="262"/>
      <c r="C67" s="243">
        <f>+'[1]2.1'!B67</f>
        <v>0</v>
      </c>
      <c r="D67" s="244">
        <f t="shared" si="2"/>
        <v>0</v>
      </c>
    </row>
    <row r="68" spans="1:4" ht="5.25" customHeight="1" x14ac:dyDescent="0.2">
      <c r="A68" s="246"/>
      <c r="B68" s="262"/>
      <c r="C68" s="243"/>
      <c r="D68" s="244">
        <f t="shared" si="2"/>
        <v>0</v>
      </c>
    </row>
    <row r="69" spans="1:4" ht="16.5" customHeight="1" x14ac:dyDescent="0.2">
      <c r="A69" s="265" t="s">
        <v>152</v>
      </c>
      <c r="B69" s="266">
        <f>SUM(B65:B67)</f>
        <v>0</v>
      </c>
      <c r="C69" s="243">
        <f>+'[1]2.1'!B69</f>
        <v>0</v>
      </c>
      <c r="D69" s="244">
        <f t="shared" si="2"/>
        <v>0</v>
      </c>
    </row>
    <row r="70" spans="1:4" ht="5.25" customHeight="1" x14ac:dyDescent="0.2">
      <c r="A70" s="246"/>
      <c r="B70" s="262"/>
      <c r="C70" s="243"/>
      <c r="D70" s="244">
        <f t="shared" si="2"/>
        <v>0</v>
      </c>
    </row>
    <row r="71" spans="1:4" ht="16.5" customHeight="1" x14ac:dyDescent="0.2">
      <c r="A71" s="250" t="s">
        <v>153</v>
      </c>
      <c r="B71" s="71">
        <f>+B55+B63+B69</f>
        <v>404952</v>
      </c>
      <c r="C71" s="243">
        <f>+'[1]2.1'!B71</f>
        <v>0</v>
      </c>
      <c r="D71" s="244">
        <f t="shared" si="2"/>
        <v>404952</v>
      </c>
    </row>
    <row r="72" spans="1:4" ht="3.75" customHeight="1" x14ac:dyDescent="0.2">
      <c r="A72" s="246"/>
      <c r="B72" s="262"/>
      <c r="C72" s="243"/>
      <c r="D72" s="244">
        <f t="shared" si="2"/>
        <v>0</v>
      </c>
    </row>
    <row r="73" spans="1:4" ht="16.5" customHeight="1" x14ac:dyDescent="0.2">
      <c r="A73" s="246" t="s">
        <v>128</v>
      </c>
      <c r="B73" s="242"/>
      <c r="C73" s="243">
        <f>+'[1]2.1'!B73</f>
        <v>0</v>
      </c>
      <c r="D73" s="244">
        <f t="shared" si="2"/>
        <v>0</v>
      </c>
    </row>
    <row r="74" spans="1:4" ht="16.5" customHeight="1" x14ac:dyDescent="0.2">
      <c r="A74" s="246" t="s">
        <v>129</v>
      </c>
      <c r="B74" s="262"/>
      <c r="C74" s="243">
        <f>+'[1]2.1'!B74</f>
        <v>0</v>
      </c>
      <c r="D74" s="244">
        <f t="shared" si="2"/>
        <v>0</v>
      </c>
    </row>
    <row r="75" spans="1:4" ht="16.5" customHeight="1" x14ac:dyDescent="0.2">
      <c r="A75" s="246" t="s">
        <v>130</v>
      </c>
      <c r="B75" s="242">
        <v>0</v>
      </c>
      <c r="C75" s="243">
        <f>+'[1]2.1'!B75</f>
        <v>0</v>
      </c>
      <c r="D75" s="244">
        <f t="shared" si="2"/>
        <v>0</v>
      </c>
    </row>
    <row r="76" spans="1:4" ht="16.5" customHeight="1" x14ac:dyDescent="0.2">
      <c r="A76" s="246" t="s">
        <v>131</v>
      </c>
      <c r="B76" s="242"/>
      <c r="C76" s="243">
        <f>+'[1]2.1'!B76</f>
        <v>0</v>
      </c>
      <c r="D76" s="244">
        <f t="shared" si="2"/>
        <v>0</v>
      </c>
    </row>
    <row r="77" spans="1:4" ht="16.5" customHeight="1" x14ac:dyDescent="0.2">
      <c r="A77" s="246" t="s">
        <v>132</v>
      </c>
      <c r="B77" s="242"/>
      <c r="C77" s="243">
        <f>+'[1]2.1'!B77</f>
        <v>0</v>
      </c>
      <c r="D77" s="244">
        <f t="shared" si="2"/>
        <v>0</v>
      </c>
    </row>
    <row r="78" spans="1:4" ht="16.5" customHeight="1" x14ac:dyDescent="0.2">
      <c r="A78" s="248" t="s">
        <v>133</v>
      </c>
      <c r="B78" s="242"/>
      <c r="C78" s="243">
        <v>0</v>
      </c>
      <c r="D78" s="244">
        <f t="shared" si="2"/>
        <v>0</v>
      </c>
    </row>
    <row r="79" spans="1:4" ht="16.5" customHeight="1" x14ac:dyDescent="0.2">
      <c r="A79" s="248" t="s">
        <v>134</v>
      </c>
      <c r="B79" s="242"/>
      <c r="C79" s="243">
        <f>+'[1]2.1'!B79</f>
        <v>0</v>
      </c>
      <c r="D79" s="244">
        <f t="shared" si="2"/>
        <v>0</v>
      </c>
    </row>
    <row r="80" spans="1:4" ht="16.5" customHeight="1" x14ac:dyDescent="0.2">
      <c r="A80" s="252" t="s">
        <v>135</v>
      </c>
      <c r="B80" s="71">
        <f>SUM(B73:B79)</f>
        <v>0</v>
      </c>
      <c r="C80" s="243">
        <f>SUM(C73:C79)</f>
        <v>0</v>
      </c>
      <c r="D80" s="244">
        <f t="shared" si="2"/>
        <v>0</v>
      </c>
    </row>
    <row r="81" spans="1:4" ht="6.75" customHeight="1" x14ac:dyDescent="0.2">
      <c r="A81" s="257"/>
      <c r="B81" s="262"/>
      <c r="C81" s="243"/>
      <c r="D81" s="244">
        <f t="shared" si="2"/>
        <v>0</v>
      </c>
    </row>
    <row r="82" spans="1:4" ht="16.5" customHeight="1" x14ac:dyDescent="0.2">
      <c r="A82" s="252" t="s">
        <v>154</v>
      </c>
      <c r="B82" s="267">
        <f>+B71+B80</f>
        <v>404952</v>
      </c>
      <c r="C82" s="243">
        <f>+'[1]2.1'!B82</f>
        <v>0</v>
      </c>
      <c r="D82" s="244">
        <f t="shared" si="2"/>
        <v>404952</v>
      </c>
    </row>
    <row r="83" spans="1:4" ht="7.5" customHeight="1" x14ac:dyDescent="0.2">
      <c r="A83" s="268"/>
      <c r="B83" s="269"/>
      <c r="C83" s="243"/>
      <c r="D83" s="244">
        <f t="shared" si="2"/>
        <v>0</v>
      </c>
    </row>
    <row r="84" spans="1:4" ht="16.5" customHeight="1" x14ac:dyDescent="0.2">
      <c r="A84" s="270" t="s">
        <v>155</v>
      </c>
      <c r="B84" s="267">
        <f>+B49+B82</f>
        <v>1027925</v>
      </c>
      <c r="C84" s="243">
        <f>+'[1]2.1'!B84</f>
        <v>0</v>
      </c>
      <c r="D84" s="244">
        <f t="shared" si="2"/>
        <v>1027925</v>
      </c>
    </row>
  </sheetData>
  <mergeCells count="6">
    <mergeCell ref="A1:D1"/>
    <mergeCell ref="A3:C3"/>
    <mergeCell ref="A5:A6"/>
    <mergeCell ref="B5:B6"/>
    <mergeCell ref="C5:C6"/>
    <mergeCell ref="D5:D6"/>
  </mergeCells>
  <pageMargins left="0.23622047244094491" right="0.23622047244094491" top="0.35433070866141736" bottom="0.35433070866141736" header="0.31496062992125984" footer="0.31496062992125984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Layout" zoomScaleNormal="120" workbookViewId="0">
      <selection activeCell="G3" sqref="G3:G4"/>
    </sheetView>
  </sheetViews>
  <sheetFormatPr defaultRowHeight="14.25" x14ac:dyDescent="0.2"/>
  <cols>
    <col min="1" max="1" width="5.6640625" style="99" customWidth="1"/>
    <col min="2" max="2" width="30.1640625" style="99" customWidth="1"/>
    <col min="3" max="5" width="11.6640625" style="99" customWidth="1"/>
    <col min="6" max="6" width="13" style="99" customWidth="1"/>
    <col min="7" max="7" width="15.1640625" style="99" customWidth="1"/>
    <col min="8" max="16384" width="9.33203125" style="99"/>
  </cols>
  <sheetData>
    <row r="1" spans="1:8" ht="33" customHeight="1" x14ac:dyDescent="0.2">
      <c r="A1" s="390" t="s">
        <v>32</v>
      </c>
      <c r="B1" s="390"/>
      <c r="C1" s="390"/>
      <c r="D1" s="390"/>
      <c r="E1" s="390"/>
      <c r="F1" s="390"/>
      <c r="G1" s="390"/>
    </row>
    <row r="2" spans="1:8" ht="15.95" customHeight="1" thickBot="1" x14ac:dyDescent="0.25">
      <c r="A2" s="100"/>
      <c r="B2" s="100"/>
      <c r="C2" s="100"/>
      <c r="D2" s="391"/>
      <c r="E2" s="391"/>
      <c r="F2" s="398" t="s">
        <v>33</v>
      </c>
      <c r="G2" s="398"/>
      <c r="H2" s="101"/>
    </row>
    <row r="3" spans="1:8" ht="63" customHeight="1" x14ac:dyDescent="0.2">
      <c r="A3" s="394" t="s">
        <v>10</v>
      </c>
      <c r="B3" s="396" t="s">
        <v>34</v>
      </c>
      <c r="C3" s="396" t="s">
        <v>35</v>
      </c>
      <c r="D3" s="396"/>
      <c r="E3" s="396"/>
      <c r="F3" s="396"/>
      <c r="G3" s="392" t="s">
        <v>36</v>
      </c>
    </row>
    <row r="4" spans="1:8" ht="15" thickBot="1" x14ac:dyDescent="0.25">
      <c r="A4" s="395"/>
      <c r="B4" s="397"/>
      <c r="C4" s="215" t="s">
        <v>217</v>
      </c>
      <c r="D4" s="215" t="s">
        <v>218</v>
      </c>
      <c r="E4" s="215" t="s">
        <v>311</v>
      </c>
      <c r="F4" s="215" t="s">
        <v>332</v>
      </c>
      <c r="G4" s="393"/>
    </row>
    <row r="5" spans="1:8" ht="15" thickBot="1" x14ac:dyDescent="0.25">
      <c r="A5" s="102">
        <v>1</v>
      </c>
      <c r="B5" s="103">
        <v>2</v>
      </c>
      <c r="C5" s="103">
        <v>3</v>
      </c>
      <c r="D5" s="103">
        <v>4</v>
      </c>
      <c r="E5" s="103">
        <v>5</v>
      </c>
      <c r="F5" s="103">
        <v>6</v>
      </c>
      <c r="G5" s="104">
        <v>7</v>
      </c>
    </row>
    <row r="6" spans="1:8" x14ac:dyDescent="0.2">
      <c r="A6" s="105" t="s">
        <v>0</v>
      </c>
      <c r="B6" s="106"/>
      <c r="C6" s="107">
        <v>0</v>
      </c>
      <c r="D6" s="107">
        <v>0</v>
      </c>
      <c r="E6" s="107">
        <v>0</v>
      </c>
      <c r="F6" s="107">
        <v>0</v>
      </c>
      <c r="G6" s="108">
        <f>SUM(C6:F6)</f>
        <v>0</v>
      </c>
    </row>
    <row r="7" spans="1:8" x14ac:dyDescent="0.2">
      <c r="A7" s="109" t="s">
        <v>1</v>
      </c>
      <c r="B7" s="110"/>
      <c r="C7" s="111"/>
      <c r="D7" s="111"/>
      <c r="E7" s="111"/>
      <c r="F7" s="111"/>
      <c r="G7" s="112">
        <f>SUM(C7:F7)</f>
        <v>0</v>
      </c>
    </row>
    <row r="8" spans="1:8" x14ac:dyDescent="0.2">
      <c r="A8" s="109" t="s">
        <v>2</v>
      </c>
      <c r="B8" s="110"/>
      <c r="C8" s="111"/>
      <c r="D8" s="111"/>
      <c r="E8" s="111"/>
      <c r="F8" s="111"/>
      <c r="G8" s="112">
        <f>SUM(C8:F8)</f>
        <v>0</v>
      </c>
    </row>
    <row r="9" spans="1:8" x14ac:dyDescent="0.2">
      <c r="A9" s="109" t="s">
        <v>14</v>
      </c>
      <c r="B9" s="110"/>
      <c r="C9" s="111"/>
      <c r="D9" s="111"/>
      <c r="E9" s="111"/>
      <c r="F9" s="111"/>
      <c r="G9" s="112">
        <f>SUM(C9:F9)</f>
        <v>0</v>
      </c>
    </row>
    <row r="10" spans="1:8" ht="15" thickBot="1" x14ac:dyDescent="0.25">
      <c r="A10" s="113" t="s">
        <v>3</v>
      </c>
      <c r="B10" s="114"/>
      <c r="C10" s="115"/>
      <c r="D10" s="115"/>
      <c r="E10" s="115"/>
      <c r="F10" s="115"/>
      <c r="G10" s="112">
        <f>SUM(C10:F10)</f>
        <v>0</v>
      </c>
    </row>
    <row r="11" spans="1:8" ht="15" thickBot="1" x14ac:dyDescent="0.25">
      <c r="A11" s="102" t="s">
        <v>4</v>
      </c>
      <c r="B11" s="116" t="s">
        <v>37</v>
      </c>
      <c r="C11" s="117">
        <f>SUM(C6:C10)</f>
        <v>0</v>
      </c>
      <c r="D11" s="117">
        <f>SUM(D6:D10)</f>
        <v>0</v>
      </c>
      <c r="E11" s="117">
        <f>SUM(E6:E10)</f>
        <v>0</v>
      </c>
      <c r="F11" s="117">
        <f>SUM(F6:F10)</f>
        <v>0</v>
      </c>
      <c r="G11" s="118">
        <f>SUM(G6:G10)</f>
        <v>0</v>
      </c>
    </row>
    <row r="14" spans="1:8" x14ac:dyDescent="0.2">
      <c r="A14" s="389" t="s">
        <v>78</v>
      </c>
      <c r="B14" s="389"/>
      <c r="C14" s="389"/>
      <c r="D14" s="389"/>
      <c r="E14" s="389"/>
      <c r="F14" s="389"/>
      <c r="G14" s="389"/>
    </row>
    <row r="15" spans="1:8" x14ac:dyDescent="0.2">
      <c r="A15" s="389"/>
      <c r="B15" s="389"/>
      <c r="C15" s="389"/>
      <c r="D15" s="389"/>
      <c r="E15" s="389"/>
      <c r="F15" s="389"/>
      <c r="G15" s="389"/>
    </row>
  </sheetData>
  <mergeCells count="8">
    <mergeCell ref="A14:G15"/>
    <mergeCell ref="A1:G1"/>
    <mergeCell ref="D2:E2"/>
    <mergeCell ref="G3:G4"/>
    <mergeCell ref="A3:A4"/>
    <mergeCell ref="B3:B4"/>
    <mergeCell ref="C3:F3"/>
    <mergeCell ref="F2:G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&amp;R&amp;"Times New Roman CE,Félkövér dőlt"&amp;11 10. melléklet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opLeftCell="A16" workbookViewId="0">
      <selection activeCell="F12" sqref="F12"/>
    </sheetView>
  </sheetViews>
  <sheetFormatPr defaultRowHeight="12.75" x14ac:dyDescent="0.2"/>
  <cols>
    <col min="1" max="1" width="37.33203125" customWidth="1"/>
    <col min="2" max="4" width="11.33203125" customWidth="1"/>
    <col min="5" max="5" width="42.33203125" customWidth="1"/>
    <col min="6" max="8" width="11.33203125" customWidth="1"/>
    <col min="9" max="256" width="24.83203125" customWidth="1"/>
  </cols>
  <sheetData>
    <row r="1" spans="1:9" x14ac:dyDescent="0.2">
      <c r="G1" s="59"/>
      <c r="H1" s="59" t="s">
        <v>76</v>
      </c>
      <c r="I1" s="59"/>
    </row>
    <row r="2" spans="1:9" x14ac:dyDescent="0.2">
      <c r="A2" s="388" t="s">
        <v>256</v>
      </c>
      <c r="B2" s="388"/>
      <c r="C2" s="388"/>
      <c r="D2" s="388"/>
      <c r="E2" s="388"/>
      <c r="F2" s="388"/>
      <c r="G2" s="388"/>
      <c r="H2" s="388"/>
      <c r="I2" s="88"/>
    </row>
    <row r="3" spans="1:9" x14ac:dyDescent="0.2">
      <c r="A3" s="119"/>
      <c r="B3" s="120"/>
      <c r="C3" s="120"/>
      <c r="D3" s="74"/>
      <c r="E3" s="120"/>
      <c r="G3" s="75"/>
      <c r="H3" s="75" t="s">
        <v>159</v>
      </c>
      <c r="I3" s="75"/>
    </row>
    <row r="4" spans="1:9" x14ac:dyDescent="0.2">
      <c r="A4" s="399" t="s">
        <v>160</v>
      </c>
      <c r="B4" s="399"/>
      <c r="C4" s="399"/>
      <c r="D4" s="399"/>
      <c r="E4" s="399" t="s">
        <v>161</v>
      </c>
      <c r="F4" s="399"/>
      <c r="G4" s="399"/>
      <c r="H4" s="399"/>
      <c r="I4" s="121"/>
    </row>
    <row r="5" spans="1:9" x14ac:dyDescent="0.2">
      <c r="A5" s="400" t="s">
        <v>162</v>
      </c>
      <c r="B5" s="402" t="s">
        <v>257</v>
      </c>
      <c r="C5" s="403"/>
      <c r="D5" s="404"/>
      <c r="E5" s="400" t="s">
        <v>162</v>
      </c>
      <c r="F5" s="405" t="s">
        <v>257</v>
      </c>
      <c r="G5" s="405"/>
      <c r="H5" s="405"/>
      <c r="I5" s="122"/>
    </row>
    <row r="6" spans="1:9" x14ac:dyDescent="0.2">
      <c r="A6" s="401"/>
      <c r="B6" s="123">
        <v>2018</v>
      </c>
      <c r="C6" s="123">
        <v>2019</v>
      </c>
      <c r="D6" s="123">
        <v>2020</v>
      </c>
      <c r="E6" s="401"/>
      <c r="F6" s="123">
        <v>2018</v>
      </c>
      <c r="G6" s="123">
        <v>2019</v>
      </c>
      <c r="H6" s="123">
        <v>2020</v>
      </c>
      <c r="I6" s="122"/>
    </row>
    <row r="7" spans="1:9" ht="24.75" customHeight="1" x14ac:dyDescent="0.2">
      <c r="A7" s="69" t="s">
        <v>163</v>
      </c>
      <c r="B7" s="124">
        <v>475870</v>
      </c>
      <c r="C7" s="124">
        <f t="shared" ref="C7:D9" si="0">+B7*1.02</f>
        <v>485387.4</v>
      </c>
      <c r="D7" s="124">
        <f t="shared" si="0"/>
        <v>495095.14800000004</v>
      </c>
      <c r="E7" s="31" t="s">
        <v>164</v>
      </c>
      <c r="F7" s="124">
        <v>112315</v>
      </c>
      <c r="G7" s="124">
        <f>+F7*1.02</f>
        <v>114561.3</v>
      </c>
      <c r="H7" s="124">
        <f>+G7*1.02</f>
        <v>116852.526</v>
      </c>
      <c r="I7" s="125"/>
    </row>
    <row r="8" spans="1:9" ht="24" customHeight="1" x14ac:dyDescent="0.2">
      <c r="A8" s="32" t="s">
        <v>165</v>
      </c>
      <c r="B8" s="124">
        <v>34629</v>
      </c>
      <c r="C8" s="124">
        <f t="shared" si="0"/>
        <v>35321.58</v>
      </c>
      <c r="D8" s="124">
        <f t="shared" si="0"/>
        <v>36028.011600000005</v>
      </c>
      <c r="E8" s="37" t="s">
        <v>166</v>
      </c>
      <c r="F8" s="124">
        <v>32606</v>
      </c>
      <c r="G8" s="124">
        <f t="shared" ref="G8:H35" si="1">+F8*1.02</f>
        <v>33258.120000000003</v>
      </c>
      <c r="H8" s="124">
        <f t="shared" si="1"/>
        <v>33923.282400000004</v>
      </c>
      <c r="I8" s="125"/>
    </row>
    <row r="9" spans="1:9" ht="12.75" customHeight="1" x14ac:dyDescent="0.2">
      <c r="A9" s="214" t="s">
        <v>167</v>
      </c>
      <c r="B9" s="124">
        <v>44162</v>
      </c>
      <c r="C9" s="124">
        <f t="shared" si="0"/>
        <v>45045.24</v>
      </c>
      <c r="D9" s="124">
        <f t="shared" si="0"/>
        <v>45946.144800000002</v>
      </c>
      <c r="E9" s="31" t="s">
        <v>168</v>
      </c>
      <c r="F9" s="124">
        <f>'2.'!D9*1.02</f>
        <v>109735.68000000001</v>
      </c>
      <c r="G9" s="124">
        <f t="shared" si="1"/>
        <v>111930.39360000001</v>
      </c>
      <c r="H9" s="124">
        <f t="shared" si="1"/>
        <v>114169.00147200002</v>
      </c>
      <c r="I9" s="125"/>
    </row>
    <row r="10" spans="1:9" ht="12.75" customHeight="1" x14ac:dyDescent="0.2">
      <c r="A10" s="214" t="s">
        <v>169</v>
      </c>
      <c r="B10" s="124">
        <f>+'[1]1'!B10*1.02</f>
        <v>0</v>
      </c>
      <c r="C10" s="124">
        <f t="shared" ref="C10:D34" si="2">+B10*1.02</f>
        <v>0</v>
      </c>
      <c r="D10" s="124">
        <f t="shared" si="2"/>
        <v>0</v>
      </c>
      <c r="E10" s="31" t="s">
        <v>170</v>
      </c>
      <c r="F10" s="124">
        <f>'2.'!D10*1.02</f>
        <v>31572.06</v>
      </c>
      <c r="G10" s="124">
        <f t="shared" si="1"/>
        <v>32203.501200000002</v>
      </c>
      <c r="H10" s="124">
        <f t="shared" si="1"/>
        <v>32847.571224000007</v>
      </c>
      <c r="I10" s="125"/>
    </row>
    <row r="11" spans="1:9" ht="12.75" customHeight="1" x14ac:dyDescent="0.2">
      <c r="A11" s="31"/>
      <c r="B11" s="124">
        <f>+'[1]1'!B11*1.02</f>
        <v>0</v>
      </c>
      <c r="C11" s="124">
        <f t="shared" si="2"/>
        <v>0</v>
      </c>
      <c r="D11" s="124">
        <f t="shared" si="2"/>
        <v>0</v>
      </c>
      <c r="E11" s="31" t="s">
        <v>171</v>
      </c>
      <c r="F11" s="124">
        <v>307463</v>
      </c>
      <c r="G11" s="124">
        <f t="shared" si="1"/>
        <v>313612.26</v>
      </c>
      <c r="H11" s="124">
        <f t="shared" si="1"/>
        <v>319884.50520000001</v>
      </c>
      <c r="I11" s="125"/>
    </row>
    <row r="12" spans="1:9" ht="12.75" customHeight="1" x14ac:dyDescent="0.2">
      <c r="A12" s="35"/>
      <c r="B12" s="124">
        <f>+'[1]1'!B12*1.02</f>
        <v>0</v>
      </c>
      <c r="C12" s="124">
        <f t="shared" si="2"/>
        <v>0</v>
      </c>
      <c r="D12" s="124">
        <f t="shared" si="2"/>
        <v>0</v>
      </c>
      <c r="E12" s="61" t="s">
        <v>172</v>
      </c>
      <c r="F12" s="124">
        <f>+'[1]1'!D12*1.02</f>
        <v>0</v>
      </c>
      <c r="G12" s="124">
        <f t="shared" si="1"/>
        <v>0</v>
      </c>
      <c r="H12" s="124">
        <f t="shared" si="1"/>
        <v>0</v>
      </c>
      <c r="I12" s="125"/>
    </row>
    <row r="13" spans="1:9" ht="12.75" customHeight="1" x14ac:dyDescent="0.2">
      <c r="A13" s="62"/>
      <c r="B13" s="124">
        <f>+'[1]1'!B13*1.02</f>
        <v>0</v>
      </c>
      <c r="C13" s="124">
        <f t="shared" si="2"/>
        <v>0</v>
      </c>
      <c r="D13" s="124">
        <f t="shared" si="2"/>
        <v>0</v>
      </c>
      <c r="E13" s="33" t="s">
        <v>173</v>
      </c>
      <c r="F13" s="124">
        <f>+'[1]1'!D13*1.02</f>
        <v>0</v>
      </c>
      <c r="G13" s="124">
        <f t="shared" si="1"/>
        <v>0</v>
      </c>
      <c r="H13" s="124">
        <f t="shared" si="1"/>
        <v>0</v>
      </c>
      <c r="I13" s="125"/>
    </row>
    <row r="14" spans="1:9" ht="12.75" customHeight="1" x14ac:dyDescent="0.2">
      <c r="A14" s="33"/>
      <c r="B14" s="124">
        <f>+'[1]1'!B14*1.02</f>
        <v>0</v>
      </c>
      <c r="C14" s="124">
        <f t="shared" si="2"/>
        <v>0</v>
      </c>
      <c r="D14" s="124">
        <f t="shared" si="2"/>
        <v>0</v>
      </c>
      <c r="E14" s="63"/>
      <c r="F14" s="124">
        <f>+'[1]1'!D14*1.02</f>
        <v>0</v>
      </c>
      <c r="G14" s="124">
        <f t="shared" si="1"/>
        <v>0</v>
      </c>
      <c r="H14" s="124">
        <f t="shared" si="1"/>
        <v>0</v>
      </c>
      <c r="I14" s="125"/>
    </row>
    <row r="15" spans="1:9" ht="12.75" customHeight="1" x14ac:dyDescent="0.2">
      <c r="A15" s="126" t="s">
        <v>174</v>
      </c>
      <c r="B15" s="124">
        <f>SUM(B7:B14)</f>
        <v>554661</v>
      </c>
      <c r="C15" s="124">
        <f t="shared" ref="C15:D15" si="3">SUM(C7:C14)</f>
        <v>565754.22000000009</v>
      </c>
      <c r="D15" s="124">
        <f t="shared" si="3"/>
        <v>577069.30440000002</v>
      </c>
      <c r="E15" s="127" t="s">
        <v>175</v>
      </c>
      <c r="F15" s="124">
        <f>SUM(F7:F14)</f>
        <v>593691.74</v>
      </c>
      <c r="G15" s="124">
        <f t="shared" si="1"/>
        <v>605565.57479999994</v>
      </c>
      <c r="H15" s="124">
        <f t="shared" si="1"/>
        <v>617676.88629599998</v>
      </c>
      <c r="I15" s="125"/>
    </row>
    <row r="16" spans="1:9" ht="12.75" customHeight="1" x14ac:dyDescent="0.2">
      <c r="A16" s="33"/>
      <c r="B16" s="124">
        <f>+'[1]1'!B16*1.02</f>
        <v>0</v>
      </c>
      <c r="C16" s="124">
        <f t="shared" si="2"/>
        <v>0</v>
      </c>
      <c r="D16" s="124">
        <f t="shared" si="2"/>
        <v>0</v>
      </c>
      <c r="E16" s="33"/>
      <c r="F16" s="124">
        <f>+'[1]1'!D16*1.02</f>
        <v>0</v>
      </c>
      <c r="G16" s="124">
        <f t="shared" si="1"/>
        <v>0</v>
      </c>
      <c r="H16" s="124">
        <f t="shared" si="1"/>
        <v>0</v>
      </c>
      <c r="I16" s="125"/>
    </row>
    <row r="17" spans="1:9" ht="12.75" customHeight="1" x14ac:dyDescent="0.2">
      <c r="A17" s="65" t="s">
        <v>176</v>
      </c>
      <c r="B17" s="124">
        <f>'1.'!D47*1.02</f>
        <v>39031.32</v>
      </c>
      <c r="C17" s="124">
        <f t="shared" si="2"/>
        <v>39811.946400000001</v>
      </c>
      <c r="D17" s="124">
        <f t="shared" si="2"/>
        <v>40608.185328</v>
      </c>
      <c r="E17" s="65" t="s">
        <v>177</v>
      </c>
      <c r="F17" s="124">
        <f>+'[1]1'!D17*1.02</f>
        <v>0</v>
      </c>
      <c r="G17" s="124">
        <f t="shared" si="1"/>
        <v>0</v>
      </c>
      <c r="H17" s="124">
        <f t="shared" si="1"/>
        <v>0</v>
      </c>
      <c r="I17" s="125"/>
    </row>
    <row r="18" spans="1:9" ht="12.75" customHeight="1" x14ac:dyDescent="0.2">
      <c r="A18" s="62"/>
      <c r="B18" s="124">
        <f>+'[1]1'!B18*1.02</f>
        <v>0</v>
      </c>
      <c r="C18" s="124">
        <f t="shared" si="2"/>
        <v>0</v>
      </c>
      <c r="D18" s="124">
        <f t="shared" si="2"/>
        <v>0</v>
      </c>
      <c r="E18" s="66"/>
      <c r="F18" s="124">
        <f>+'[1]1'!D18*1.02</f>
        <v>0</v>
      </c>
      <c r="G18" s="124">
        <f t="shared" si="1"/>
        <v>0</v>
      </c>
      <c r="H18" s="124">
        <f t="shared" si="1"/>
        <v>0</v>
      </c>
      <c r="I18" s="125"/>
    </row>
    <row r="19" spans="1:9" ht="23.25" customHeight="1" x14ac:dyDescent="0.2">
      <c r="A19" s="67" t="s">
        <v>178</v>
      </c>
      <c r="B19" s="124">
        <f>B15+B17</f>
        <v>593692.31999999995</v>
      </c>
      <c r="C19" s="124">
        <f t="shared" ref="C19:D19" si="4">C15+C17</f>
        <v>605566.1664000001</v>
      </c>
      <c r="D19" s="124">
        <f t="shared" si="4"/>
        <v>617677.48972800002</v>
      </c>
      <c r="E19" s="127" t="s">
        <v>179</v>
      </c>
      <c r="F19" s="124">
        <f>F15+F17</f>
        <v>593691.74</v>
      </c>
      <c r="G19" s="124">
        <f t="shared" si="1"/>
        <v>605565.57479999994</v>
      </c>
      <c r="H19" s="124">
        <f t="shared" si="1"/>
        <v>617676.88629599998</v>
      </c>
      <c r="I19" s="125"/>
    </row>
    <row r="20" spans="1:9" ht="12.75" customHeight="1" x14ac:dyDescent="0.2">
      <c r="A20" s="37"/>
      <c r="B20" s="124"/>
      <c r="C20" s="124"/>
      <c r="D20" s="124"/>
      <c r="E20" s="33"/>
      <c r="F20" s="124">
        <f>+'[1]1'!D20*1.02</f>
        <v>0</v>
      </c>
      <c r="G20" s="124">
        <f t="shared" si="1"/>
        <v>0</v>
      </c>
      <c r="H20" s="124">
        <f t="shared" si="1"/>
        <v>0</v>
      </c>
      <c r="I20" s="125"/>
    </row>
    <row r="21" spans="1:9" ht="18" customHeight="1" x14ac:dyDescent="0.2">
      <c r="A21" s="32" t="s">
        <v>180</v>
      </c>
      <c r="B21" s="124">
        <v>423289</v>
      </c>
      <c r="C21" s="124">
        <f t="shared" si="2"/>
        <v>431754.78</v>
      </c>
      <c r="D21" s="124">
        <f t="shared" si="2"/>
        <v>440389.87560000003</v>
      </c>
      <c r="E21" s="33" t="s">
        <v>181</v>
      </c>
      <c r="F21" s="124">
        <v>423289</v>
      </c>
      <c r="G21" s="124">
        <f t="shared" si="1"/>
        <v>431754.78</v>
      </c>
      <c r="H21" s="124">
        <f t="shared" si="1"/>
        <v>440389.87560000003</v>
      </c>
      <c r="I21" s="125"/>
    </row>
    <row r="22" spans="1:9" ht="12.75" customHeight="1" x14ac:dyDescent="0.2">
      <c r="A22" s="32" t="s">
        <v>182</v>
      </c>
      <c r="B22" s="124">
        <f>+'[1]1'!B22*1.02</f>
        <v>0</v>
      </c>
      <c r="C22" s="124">
        <f t="shared" si="2"/>
        <v>0</v>
      </c>
      <c r="D22" s="124">
        <f t="shared" si="2"/>
        <v>0</v>
      </c>
      <c r="E22" s="33" t="s">
        <v>183</v>
      </c>
      <c r="F22" s="124">
        <f>'2.'!D22*1.02</f>
        <v>0</v>
      </c>
      <c r="G22" s="124">
        <f t="shared" si="1"/>
        <v>0</v>
      </c>
      <c r="H22" s="124">
        <f t="shared" si="1"/>
        <v>0</v>
      </c>
      <c r="I22" s="125"/>
    </row>
    <row r="23" spans="1:9" ht="12.75" customHeight="1" x14ac:dyDescent="0.2">
      <c r="A23" s="31" t="s">
        <v>152</v>
      </c>
      <c r="B23" s="124">
        <f>+'[1]1'!B23*1.02</f>
        <v>0</v>
      </c>
      <c r="C23" s="124">
        <f t="shared" si="2"/>
        <v>0</v>
      </c>
      <c r="D23" s="124">
        <f t="shared" si="2"/>
        <v>0</v>
      </c>
      <c r="E23" s="33" t="s">
        <v>184</v>
      </c>
      <c r="F23" s="124">
        <v>0</v>
      </c>
      <c r="G23" s="124">
        <f t="shared" si="1"/>
        <v>0</v>
      </c>
      <c r="H23" s="124">
        <f t="shared" si="1"/>
        <v>0</v>
      </c>
      <c r="I23" s="125"/>
    </row>
    <row r="24" spans="1:9" ht="12.75" customHeight="1" x14ac:dyDescent="0.2">
      <c r="A24" s="126" t="s">
        <v>185</v>
      </c>
      <c r="B24" s="124">
        <f>SUM(B21:B23)</f>
        <v>423289</v>
      </c>
      <c r="C24" s="124">
        <f t="shared" si="2"/>
        <v>431754.78</v>
      </c>
      <c r="D24" s="124">
        <f t="shared" si="2"/>
        <v>440389.87560000003</v>
      </c>
      <c r="E24" s="127" t="s">
        <v>186</v>
      </c>
      <c r="F24" s="124">
        <f>SUM(F21:F23)</f>
        <v>423289</v>
      </c>
      <c r="G24" s="124">
        <f t="shared" si="1"/>
        <v>431754.78</v>
      </c>
      <c r="H24" s="124">
        <f t="shared" si="1"/>
        <v>440389.87560000003</v>
      </c>
      <c r="I24" s="125"/>
    </row>
    <row r="25" spans="1:9" ht="12.75" customHeight="1" x14ac:dyDescent="0.2">
      <c r="A25" s="31"/>
      <c r="B25" s="124"/>
      <c r="C25" s="124"/>
      <c r="D25" s="124"/>
      <c r="E25" s="33"/>
      <c r="F25" s="124">
        <f>+'[1]1'!D25*1.02</f>
        <v>0</v>
      </c>
      <c r="G25" s="124">
        <f t="shared" si="1"/>
        <v>0</v>
      </c>
      <c r="H25" s="124">
        <f t="shared" si="1"/>
        <v>0</v>
      </c>
      <c r="I25" s="125"/>
    </row>
    <row r="26" spans="1:9" ht="12.75" customHeight="1" x14ac:dyDescent="0.2">
      <c r="A26" s="65" t="s">
        <v>187</v>
      </c>
      <c r="B26" s="124">
        <f>'1.'!D80*1.02</f>
        <v>0</v>
      </c>
      <c r="C26" s="124">
        <f t="shared" si="2"/>
        <v>0</v>
      </c>
      <c r="D26" s="124">
        <f t="shared" si="2"/>
        <v>0</v>
      </c>
      <c r="E26" s="65" t="s">
        <v>188</v>
      </c>
      <c r="F26" s="124">
        <f>+'[1]1'!D26*1.02</f>
        <v>0</v>
      </c>
      <c r="G26" s="124">
        <f t="shared" si="1"/>
        <v>0</v>
      </c>
      <c r="H26" s="124">
        <f t="shared" si="1"/>
        <v>0</v>
      </c>
      <c r="I26" s="125"/>
    </row>
    <row r="27" spans="1:9" ht="12.75" customHeight="1" x14ac:dyDescent="0.2">
      <c r="A27" s="68" t="s">
        <v>189</v>
      </c>
      <c r="B27" s="124">
        <v>0</v>
      </c>
      <c r="C27" s="124">
        <v>0</v>
      </c>
      <c r="D27" s="124">
        <f t="shared" si="2"/>
        <v>0</v>
      </c>
      <c r="E27" s="65"/>
      <c r="F27" s="124">
        <f>+'[1]1'!D27*1.02</f>
        <v>0</v>
      </c>
      <c r="G27" s="124">
        <f t="shared" si="1"/>
        <v>0</v>
      </c>
      <c r="H27" s="124">
        <f t="shared" si="1"/>
        <v>0</v>
      </c>
      <c r="I27" s="125"/>
    </row>
    <row r="28" spans="1:9" ht="12.75" customHeight="1" x14ac:dyDescent="0.2">
      <c r="A28" s="31"/>
      <c r="B28" s="124">
        <f>+'[1]1'!B28*1.02</f>
        <v>0</v>
      </c>
      <c r="C28" s="124">
        <f t="shared" si="2"/>
        <v>0</v>
      </c>
      <c r="D28" s="124">
        <f t="shared" si="2"/>
        <v>0</v>
      </c>
      <c r="E28" s="33"/>
      <c r="F28" s="124">
        <f>+'[1]1'!D28*1.02</f>
        <v>0</v>
      </c>
      <c r="G28" s="124">
        <f t="shared" si="1"/>
        <v>0</v>
      </c>
      <c r="H28" s="124">
        <f t="shared" si="1"/>
        <v>0</v>
      </c>
      <c r="I28" s="125"/>
    </row>
    <row r="29" spans="1:9" ht="23.25" customHeight="1" x14ac:dyDescent="0.2">
      <c r="A29" s="67" t="s">
        <v>190</v>
      </c>
      <c r="B29" s="124">
        <f>SUM(B24:B26)</f>
        <v>423289</v>
      </c>
      <c r="C29" s="124">
        <f t="shared" si="2"/>
        <v>431754.78</v>
      </c>
      <c r="D29" s="124">
        <f t="shared" si="2"/>
        <v>440389.87560000003</v>
      </c>
      <c r="E29" s="65" t="s">
        <v>191</v>
      </c>
      <c r="F29" s="124">
        <f>F24+F26</f>
        <v>423289</v>
      </c>
      <c r="G29" s="124">
        <f t="shared" si="1"/>
        <v>431754.78</v>
      </c>
      <c r="H29" s="124">
        <f t="shared" si="1"/>
        <v>440389.87560000003</v>
      </c>
    </row>
    <row r="30" spans="1:9" ht="12.75" customHeight="1" x14ac:dyDescent="0.2">
      <c r="A30" s="69"/>
      <c r="B30" s="124">
        <f>+'[1]1'!B30*1.02</f>
        <v>0</v>
      </c>
      <c r="C30" s="124">
        <f t="shared" si="2"/>
        <v>0</v>
      </c>
      <c r="D30" s="124">
        <f t="shared" si="2"/>
        <v>0</v>
      </c>
      <c r="E30" s="63"/>
      <c r="F30" s="124">
        <f>+'[1]1'!D30*1.02</f>
        <v>0</v>
      </c>
      <c r="G30" s="124">
        <f t="shared" si="1"/>
        <v>0</v>
      </c>
      <c r="H30" s="124">
        <f t="shared" si="1"/>
        <v>0</v>
      </c>
    </row>
    <row r="31" spans="1:9" ht="23.25" customHeight="1" x14ac:dyDescent="0.2">
      <c r="A31" s="34" t="s">
        <v>192</v>
      </c>
      <c r="B31" s="124">
        <f>B15</f>
        <v>554661</v>
      </c>
      <c r="C31" s="124">
        <f t="shared" si="2"/>
        <v>565754.22</v>
      </c>
      <c r="D31" s="124">
        <f t="shared" si="2"/>
        <v>577069.30440000002</v>
      </c>
      <c r="E31" s="65" t="s">
        <v>193</v>
      </c>
      <c r="F31" s="124">
        <f>+'[1]1'!D31*1.02</f>
        <v>591606.12</v>
      </c>
      <c r="G31" s="124">
        <f t="shared" si="1"/>
        <v>603438.24239999999</v>
      </c>
      <c r="H31" s="124">
        <f t="shared" si="1"/>
        <v>615507.00724800001</v>
      </c>
    </row>
    <row r="32" spans="1:9" ht="12.75" customHeight="1" x14ac:dyDescent="0.2">
      <c r="A32" s="70"/>
      <c r="B32" s="124" t="e">
        <f>+'[1]1'!B32*1.02</f>
        <v>#REF!</v>
      </c>
      <c r="C32" s="124" t="e">
        <f t="shared" si="2"/>
        <v>#REF!</v>
      </c>
      <c r="D32" s="124" t="e">
        <f t="shared" si="2"/>
        <v>#REF!</v>
      </c>
      <c r="E32" s="66"/>
      <c r="F32" s="124">
        <f>+'[1]1'!D32*1.02</f>
        <v>0</v>
      </c>
      <c r="G32" s="124">
        <f t="shared" si="1"/>
        <v>0</v>
      </c>
      <c r="H32" s="124">
        <f t="shared" si="1"/>
        <v>0</v>
      </c>
    </row>
    <row r="33" spans="1:8" ht="22.5" customHeight="1" x14ac:dyDescent="0.2">
      <c r="A33" s="34" t="s">
        <v>194</v>
      </c>
      <c r="B33" s="124">
        <f>B17+B26</f>
        <v>39031.32</v>
      </c>
      <c r="C33" s="124">
        <f t="shared" si="2"/>
        <v>39811.946400000001</v>
      </c>
      <c r="D33" s="124">
        <f t="shared" si="2"/>
        <v>40608.185328</v>
      </c>
      <c r="E33" s="65" t="s">
        <v>195</v>
      </c>
      <c r="F33" s="124">
        <f>+'[1]1'!D33*1.02</f>
        <v>0</v>
      </c>
      <c r="G33" s="124">
        <f t="shared" si="1"/>
        <v>0</v>
      </c>
      <c r="H33" s="124">
        <f t="shared" si="1"/>
        <v>0</v>
      </c>
    </row>
    <row r="34" spans="1:8" ht="12.75" customHeight="1" x14ac:dyDescent="0.2">
      <c r="A34" s="69"/>
      <c r="B34" s="124">
        <f>+'[1]1'!B34*1.02</f>
        <v>0</v>
      </c>
      <c r="C34" s="124">
        <f t="shared" si="2"/>
        <v>0</v>
      </c>
      <c r="D34" s="124">
        <f t="shared" si="2"/>
        <v>0</v>
      </c>
      <c r="E34" s="63"/>
      <c r="F34" s="124">
        <f>+'[1]1'!D34*1.02</f>
        <v>0</v>
      </c>
      <c r="G34" s="124">
        <f t="shared" si="1"/>
        <v>0</v>
      </c>
      <c r="H34" s="124">
        <f t="shared" si="1"/>
        <v>0</v>
      </c>
    </row>
    <row r="35" spans="1:8" ht="12.75" customHeight="1" x14ac:dyDescent="0.2">
      <c r="A35" s="47" t="s">
        <v>196</v>
      </c>
      <c r="B35" s="124">
        <f>B19+B29</f>
        <v>1016981.32</v>
      </c>
      <c r="C35" s="124">
        <f t="shared" ref="C35:D35" si="5">C19+C29</f>
        <v>1037320.9464000001</v>
      </c>
      <c r="D35" s="124">
        <f t="shared" si="5"/>
        <v>1058067.3653279999</v>
      </c>
      <c r="E35" s="47" t="s">
        <v>197</v>
      </c>
      <c r="F35" s="124">
        <f>F19+F29</f>
        <v>1016980.74</v>
      </c>
      <c r="G35" s="124">
        <f t="shared" si="1"/>
        <v>1037320.3548</v>
      </c>
      <c r="H35" s="124">
        <f t="shared" si="1"/>
        <v>1058066.761896</v>
      </c>
    </row>
  </sheetData>
  <mergeCells count="7">
    <mergeCell ref="A2:H2"/>
    <mergeCell ref="A4:D4"/>
    <mergeCell ref="E4:H4"/>
    <mergeCell ref="A5:A6"/>
    <mergeCell ref="B5:D5"/>
    <mergeCell ref="E5:E6"/>
    <mergeCell ref="F5:H5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>
      <selection activeCell="G22" sqref="G22"/>
    </sheetView>
  </sheetViews>
  <sheetFormatPr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5" x14ac:dyDescent="0.2">
      <c r="A1" s="3"/>
      <c r="B1" s="3"/>
      <c r="C1" s="3"/>
      <c r="D1" s="3"/>
      <c r="E1" s="3" t="s">
        <v>73</v>
      </c>
    </row>
    <row r="2" spans="1:5" ht="17.25" customHeight="1" x14ac:dyDescent="0.2">
      <c r="A2" s="406" t="s">
        <v>277</v>
      </c>
      <c r="B2" s="407"/>
      <c r="C2" s="407"/>
      <c r="D2" s="407"/>
      <c r="E2" s="407"/>
    </row>
    <row r="3" spans="1:5" ht="15.75" customHeight="1" x14ac:dyDescent="0.25">
      <c r="A3" s="1" t="s">
        <v>38</v>
      </c>
      <c r="B3" s="410" t="s">
        <v>314</v>
      </c>
      <c r="C3" s="410"/>
      <c r="D3" s="410"/>
      <c r="E3" s="410"/>
    </row>
    <row r="4" spans="1:5" ht="10.5" customHeight="1" thickBot="1" x14ac:dyDescent="0.3">
      <c r="A4" s="3"/>
      <c r="B4" s="3"/>
      <c r="C4" s="3"/>
      <c r="D4" s="409" t="s">
        <v>39</v>
      </c>
      <c r="E4" s="409"/>
    </row>
    <row r="5" spans="1:5" ht="10.5" customHeight="1" thickBot="1" x14ac:dyDescent="0.25">
      <c r="A5" s="4" t="s">
        <v>40</v>
      </c>
      <c r="B5" s="5" t="s">
        <v>217</v>
      </c>
      <c r="C5" s="5" t="s">
        <v>218</v>
      </c>
      <c r="D5" s="5" t="s">
        <v>333</v>
      </c>
      <c r="E5" s="6" t="s">
        <v>41</v>
      </c>
    </row>
    <row r="6" spans="1:5" ht="10.5" customHeight="1" x14ac:dyDescent="0.2">
      <c r="A6" s="7" t="s">
        <v>42</v>
      </c>
      <c r="B6" s="8"/>
      <c r="C6" s="8"/>
      <c r="D6" s="8"/>
      <c r="E6" s="9">
        <f t="shared" ref="E6:E12" si="0">SUM(B6:D6)</f>
        <v>0</v>
      </c>
    </row>
    <row r="7" spans="1:5" ht="10.5" customHeight="1" x14ac:dyDescent="0.2">
      <c r="A7" s="10" t="s">
        <v>43</v>
      </c>
      <c r="B7" s="11"/>
      <c r="C7" s="11"/>
      <c r="D7" s="11"/>
      <c r="E7" s="12">
        <f t="shared" si="0"/>
        <v>0</v>
      </c>
    </row>
    <row r="8" spans="1:5" ht="10.5" customHeight="1" x14ac:dyDescent="0.2">
      <c r="A8" s="13" t="s">
        <v>44</v>
      </c>
      <c r="B8" s="14">
        <v>197350</v>
      </c>
      <c r="C8" s="14"/>
      <c r="D8" s="14"/>
      <c r="E8" s="15">
        <f t="shared" si="0"/>
        <v>197350</v>
      </c>
    </row>
    <row r="9" spans="1:5" ht="10.5" customHeight="1" x14ac:dyDescent="0.2">
      <c r="A9" s="13" t="s">
        <v>45</v>
      </c>
      <c r="B9" s="14"/>
      <c r="C9" s="14"/>
      <c r="D9" s="14"/>
      <c r="E9" s="15">
        <f t="shared" si="0"/>
        <v>0</v>
      </c>
    </row>
    <row r="10" spans="1:5" ht="10.5" customHeight="1" x14ac:dyDescent="0.2">
      <c r="A10" s="13" t="s">
        <v>46</v>
      </c>
      <c r="B10" s="14"/>
      <c r="C10" s="14"/>
      <c r="D10" s="14"/>
      <c r="E10" s="15">
        <f t="shared" si="0"/>
        <v>0</v>
      </c>
    </row>
    <row r="11" spans="1:5" ht="10.5" customHeight="1" x14ac:dyDescent="0.2">
      <c r="A11" s="13" t="s">
        <v>47</v>
      </c>
      <c r="B11" s="14"/>
      <c r="C11" s="14"/>
      <c r="D11" s="14"/>
      <c r="E11" s="15">
        <f t="shared" si="0"/>
        <v>0</v>
      </c>
    </row>
    <row r="12" spans="1:5" ht="10.5" customHeight="1" thickBot="1" x14ac:dyDescent="0.25">
      <c r="A12" s="16"/>
      <c r="B12" s="17"/>
      <c r="C12" s="17"/>
      <c r="D12" s="17"/>
      <c r="E12" s="15">
        <f t="shared" si="0"/>
        <v>0</v>
      </c>
    </row>
    <row r="13" spans="1:5" ht="10.5" customHeight="1" thickBot="1" x14ac:dyDescent="0.25">
      <c r="A13" s="18" t="s">
        <v>48</v>
      </c>
      <c r="B13" s="19">
        <f>B6+SUM(B8:B12)</f>
        <v>197350</v>
      </c>
      <c r="C13" s="19">
        <f>C6+SUM(C8:C12)</f>
        <v>0</v>
      </c>
      <c r="D13" s="19">
        <f>D6+SUM(D8:D12)</f>
        <v>0</v>
      </c>
      <c r="E13" s="20">
        <f>E6+SUM(E8:E12)</f>
        <v>197350</v>
      </c>
    </row>
    <row r="14" spans="1:5" ht="10.5" customHeight="1" thickBot="1" x14ac:dyDescent="0.25">
      <c r="A14" s="21"/>
      <c r="B14" s="21"/>
      <c r="C14" s="21"/>
      <c r="D14" s="21"/>
      <c r="E14" s="21"/>
    </row>
    <row r="15" spans="1:5" ht="10.5" customHeight="1" thickBot="1" x14ac:dyDescent="0.25">
      <c r="A15" s="4" t="s">
        <v>49</v>
      </c>
      <c r="B15" s="5" t="str">
        <f>B5</f>
        <v>2017.</v>
      </c>
      <c r="C15" s="5" t="str">
        <f>C5</f>
        <v>2018.</v>
      </c>
      <c r="D15" s="5" t="str">
        <f>D5</f>
        <v>2019. után</v>
      </c>
      <c r="E15" s="6" t="s">
        <v>41</v>
      </c>
    </row>
    <row r="16" spans="1:5" ht="10.5" customHeight="1" x14ac:dyDescent="0.2">
      <c r="A16" s="7" t="s">
        <v>50</v>
      </c>
      <c r="B16" s="8"/>
      <c r="C16" s="8"/>
      <c r="D16" s="8"/>
      <c r="E16" s="9">
        <f>SUM(B16:D16)</f>
        <v>0</v>
      </c>
    </row>
    <row r="17" spans="1:5" ht="10.5" customHeight="1" x14ac:dyDescent="0.2">
      <c r="A17" s="22" t="s">
        <v>51</v>
      </c>
      <c r="B17" s="14">
        <v>197350</v>
      </c>
      <c r="C17" s="14"/>
      <c r="D17" s="14"/>
      <c r="E17" s="15">
        <f>SUM(B17:D17)</f>
        <v>197350</v>
      </c>
    </row>
    <row r="18" spans="1:5" ht="10.5" customHeight="1" x14ac:dyDescent="0.2">
      <c r="A18" s="13" t="s">
        <v>52</v>
      </c>
      <c r="B18" s="14"/>
      <c r="C18" s="14"/>
      <c r="D18" s="14"/>
      <c r="E18" s="15">
        <f>SUM(B18:D18)</f>
        <v>0</v>
      </c>
    </row>
    <row r="19" spans="1:5" ht="10.5" customHeight="1" x14ac:dyDescent="0.2">
      <c r="A19" s="13" t="s">
        <v>53</v>
      </c>
      <c r="B19" s="14"/>
      <c r="C19" s="14"/>
      <c r="D19" s="14"/>
      <c r="E19" s="15">
        <f>SUM(B19:D19)</f>
        <v>0</v>
      </c>
    </row>
    <row r="20" spans="1:5" ht="10.5" customHeight="1" thickBot="1" x14ac:dyDescent="0.25">
      <c r="A20" s="16"/>
      <c r="B20" s="17"/>
      <c r="C20" s="17"/>
      <c r="D20" s="17"/>
      <c r="E20" s="15">
        <f>SUM(B20:D20)</f>
        <v>0</v>
      </c>
    </row>
    <row r="21" spans="1:5" ht="10.5" customHeight="1" thickBot="1" x14ac:dyDescent="0.25">
      <c r="A21" s="18" t="s">
        <v>54</v>
      </c>
      <c r="B21" s="19">
        <f>SUM(B16:B20)</f>
        <v>197350</v>
      </c>
      <c r="C21" s="19">
        <f>SUM(C16:C20)</f>
        <v>0</v>
      </c>
      <c r="D21" s="19">
        <f>SUM(D16:D20)</f>
        <v>0</v>
      </c>
      <c r="E21" s="20">
        <f>SUM(E16:E20)</f>
        <v>197350</v>
      </c>
    </row>
    <row r="22" spans="1:5" ht="10.5" customHeight="1" x14ac:dyDescent="0.2">
      <c r="A22" s="3"/>
      <c r="B22" s="3"/>
      <c r="C22" s="3"/>
      <c r="D22" s="3"/>
      <c r="E22" s="3"/>
    </row>
    <row r="23" spans="1:5" ht="16.5" customHeight="1" x14ac:dyDescent="0.25">
      <c r="A23" s="1" t="s">
        <v>38</v>
      </c>
      <c r="B23" s="410" t="s">
        <v>315</v>
      </c>
      <c r="C23" s="410"/>
      <c r="D23" s="410"/>
      <c r="E23" s="410"/>
    </row>
    <row r="24" spans="1:5" ht="10.5" customHeight="1" thickBot="1" x14ac:dyDescent="0.3">
      <c r="A24" s="3"/>
      <c r="B24" s="3"/>
      <c r="C24" s="3"/>
      <c r="D24" s="409" t="s">
        <v>39</v>
      </c>
      <c r="E24" s="409"/>
    </row>
    <row r="25" spans="1:5" ht="10.5" customHeight="1" thickBot="1" x14ac:dyDescent="0.25">
      <c r="A25" s="4" t="s">
        <v>40</v>
      </c>
      <c r="B25" s="5" t="s">
        <v>217</v>
      </c>
      <c r="C25" s="5" t="s">
        <v>218</v>
      </c>
      <c r="D25" s="5" t="s">
        <v>333</v>
      </c>
      <c r="E25" s="6" t="s">
        <v>41</v>
      </c>
    </row>
    <row r="26" spans="1:5" ht="10.5" customHeight="1" x14ac:dyDescent="0.2">
      <c r="A26" s="7" t="s">
        <v>42</v>
      </c>
      <c r="B26" s="8"/>
      <c r="C26" s="8"/>
      <c r="D26" s="8"/>
      <c r="E26" s="9">
        <f t="shared" ref="E26:E32" si="1">SUM(B26:D26)</f>
        <v>0</v>
      </c>
    </row>
    <row r="27" spans="1:5" ht="10.5" customHeight="1" x14ac:dyDescent="0.2">
      <c r="A27" s="10" t="s">
        <v>43</v>
      </c>
      <c r="B27" s="11"/>
      <c r="C27" s="11"/>
      <c r="D27" s="11"/>
      <c r="E27" s="12">
        <f t="shared" si="1"/>
        <v>0</v>
      </c>
    </row>
    <row r="28" spans="1:5" ht="10.5" customHeight="1" x14ac:dyDescent="0.2">
      <c r="A28" s="13" t="s">
        <v>44</v>
      </c>
      <c r="B28" s="14">
        <v>140851</v>
      </c>
      <c r="C28" s="14"/>
      <c r="D28" s="14"/>
      <c r="E28" s="15">
        <f t="shared" si="1"/>
        <v>140851</v>
      </c>
    </row>
    <row r="29" spans="1:5" ht="10.5" customHeight="1" x14ac:dyDescent="0.2">
      <c r="A29" s="13" t="s">
        <v>45</v>
      </c>
      <c r="B29" s="14"/>
      <c r="C29" s="14"/>
      <c r="D29" s="14"/>
      <c r="E29" s="15">
        <f t="shared" si="1"/>
        <v>0</v>
      </c>
    </row>
    <row r="30" spans="1:5" ht="10.5" customHeight="1" x14ac:dyDescent="0.2">
      <c r="A30" s="13" t="s">
        <v>46</v>
      </c>
      <c r="B30" s="14"/>
      <c r="C30" s="14"/>
      <c r="D30" s="14"/>
      <c r="E30" s="15">
        <f t="shared" si="1"/>
        <v>0</v>
      </c>
    </row>
    <row r="31" spans="1:5" ht="10.5" customHeight="1" x14ac:dyDescent="0.2">
      <c r="A31" s="13" t="s">
        <v>47</v>
      </c>
      <c r="B31" s="14"/>
      <c r="C31" s="14"/>
      <c r="D31" s="14"/>
      <c r="E31" s="15">
        <f t="shared" si="1"/>
        <v>0</v>
      </c>
    </row>
    <row r="32" spans="1:5" ht="10.5" customHeight="1" thickBot="1" x14ac:dyDescent="0.25">
      <c r="A32" s="16"/>
      <c r="B32" s="17"/>
      <c r="C32" s="17"/>
      <c r="D32" s="17"/>
      <c r="E32" s="15">
        <f t="shared" si="1"/>
        <v>0</v>
      </c>
    </row>
    <row r="33" spans="1:5" ht="10.5" customHeight="1" thickBot="1" x14ac:dyDescent="0.25">
      <c r="A33" s="18" t="s">
        <v>48</v>
      </c>
      <c r="B33" s="19">
        <f>B26+SUM(B28:B32)</f>
        <v>140851</v>
      </c>
      <c r="C33" s="19">
        <f>C26+SUM(C28:C32)</f>
        <v>0</v>
      </c>
      <c r="D33" s="19">
        <f>D26+SUM(D28:D32)</f>
        <v>0</v>
      </c>
      <c r="E33" s="20">
        <f>E26+SUM(E28:E32)</f>
        <v>140851</v>
      </c>
    </row>
    <row r="34" spans="1:5" ht="10.5" customHeight="1" thickBot="1" x14ac:dyDescent="0.25">
      <c r="A34" s="21"/>
      <c r="B34" s="21"/>
      <c r="C34" s="21"/>
      <c r="D34" s="21"/>
      <c r="E34" s="21"/>
    </row>
    <row r="35" spans="1:5" ht="10.5" customHeight="1" thickBot="1" x14ac:dyDescent="0.25">
      <c r="A35" s="4" t="s">
        <v>49</v>
      </c>
      <c r="B35" s="5" t="str">
        <f>B25</f>
        <v>2017.</v>
      </c>
      <c r="C35" s="5" t="str">
        <f>C25</f>
        <v>2018.</v>
      </c>
      <c r="D35" s="5" t="str">
        <f>D25</f>
        <v>2019. után</v>
      </c>
      <c r="E35" s="6" t="s">
        <v>41</v>
      </c>
    </row>
    <row r="36" spans="1:5" ht="10.5" customHeight="1" x14ac:dyDescent="0.2">
      <c r="A36" s="7" t="s">
        <v>50</v>
      </c>
      <c r="B36" s="8"/>
      <c r="C36" s="8"/>
      <c r="D36" s="8"/>
      <c r="E36" s="9">
        <f>SUM(B36:D36)</f>
        <v>0</v>
      </c>
    </row>
    <row r="37" spans="1:5" ht="10.5" customHeight="1" x14ac:dyDescent="0.2">
      <c r="A37" s="22" t="s">
        <v>51</v>
      </c>
      <c r="B37" s="14">
        <v>140851</v>
      </c>
      <c r="C37" s="14"/>
      <c r="D37" s="14"/>
      <c r="E37" s="15">
        <f>SUM(B37:D37)</f>
        <v>140851</v>
      </c>
    </row>
    <row r="38" spans="1:5" ht="10.5" customHeight="1" x14ac:dyDescent="0.2">
      <c r="A38" s="13" t="s">
        <v>52</v>
      </c>
      <c r="B38" s="14"/>
      <c r="C38" s="14"/>
      <c r="D38" s="14"/>
      <c r="E38" s="15">
        <f>SUM(B38:D38)</f>
        <v>0</v>
      </c>
    </row>
    <row r="39" spans="1:5" ht="10.5" customHeight="1" x14ac:dyDescent="0.2">
      <c r="A39" s="13" t="s">
        <v>53</v>
      </c>
      <c r="B39" s="14"/>
      <c r="C39" s="14"/>
      <c r="D39" s="14"/>
      <c r="E39" s="15">
        <f>SUM(B39:D39)</f>
        <v>0</v>
      </c>
    </row>
    <row r="40" spans="1:5" ht="10.5" customHeight="1" thickBot="1" x14ac:dyDescent="0.25">
      <c r="A40" s="16"/>
      <c r="B40" s="17"/>
      <c r="C40" s="17"/>
      <c r="D40" s="17"/>
      <c r="E40" s="15">
        <f>SUM(B40:D40)</f>
        <v>0</v>
      </c>
    </row>
    <row r="41" spans="1:5" ht="10.5" customHeight="1" thickBot="1" x14ac:dyDescent="0.25">
      <c r="A41" s="18" t="s">
        <v>54</v>
      </c>
      <c r="B41" s="19">
        <f>SUM(B36:B40)</f>
        <v>140851</v>
      </c>
      <c r="C41" s="19">
        <f>SUM(C36:C40)</f>
        <v>0</v>
      </c>
      <c r="D41" s="19">
        <f>SUM(D36:D40)</f>
        <v>0</v>
      </c>
      <c r="E41" s="20">
        <f>SUM(E36:E40)</f>
        <v>140851</v>
      </c>
    </row>
    <row r="42" spans="1:5" ht="10.5" customHeight="1" x14ac:dyDescent="0.2">
      <c r="A42" s="23"/>
      <c r="B42" s="24"/>
      <c r="C42" s="24"/>
      <c r="D42" s="24"/>
      <c r="E42" s="24"/>
    </row>
    <row r="43" spans="1:5" ht="30" customHeight="1" x14ac:dyDescent="0.25">
      <c r="A43" s="1" t="s">
        <v>38</v>
      </c>
      <c r="B43" s="408" t="s">
        <v>338</v>
      </c>
      <c r="C43" s="408"/>
      <c r="D43" s="408"/>
      <c r="E43" s="408"/>
    </row>
    <row r="44" spans="1:5" ht="10.5" customHeight="1" thickBot="1" x14ac:dyDescent="0.3">
      <c r="A44" s="3"/>
      <c r="B44" s="3"/>
      <c r="C44" s="3"/>
      <c r="D44" s="409" t="s">
        <v>39</v>
      </c>
      <c r="E44" s="409"/>
    </row>
    <row r="45" spans="1:5" ht="10.5" customHeight="1" thickBot="1" x14ac:dyDescent="0.25">
      <c r="A45" s="4" t="s">
        <v>40</v>
      </c>
      <c r="B45" s="5" t="s">
        <v>217</v>
      </c>
      <c r="C45" s="5" t="s">
        <v>218</v>
      </c>
      <c r="D45" s="5" t="s">
        <v>333</v>
      </c>
      <c r="E45" s="6" t="s">
        <v>41</v>
      </c>
    </row>
    <row r="46" spans="1:5" ht="10.5" customHeight="1" x14ac:dyDescent="0.2">
      <c r="A46" s="7" t="s">
        <v>42</v>
      </c>
      <c r="B46" s="8"/>
      <c r="C46" s="8"/>
      <c r="D46" s="8"/>
      <c r="E46" s="9">
        <f t="shared" ref="E46:E52" si="2">SUM(B46:D46)</f>
        <v>0</v>
      </c>
    </row>
    <row r="47" spans="1:5" ht="10.5" customHeight="1" x14ac:dyDescent="0.2">
      <c r="A47" s="10" t="s">
        <v>43</v>
      </c>
      <c r="B47" s="11"/>
      <c r="C47" s="11"/>
      <c r="D47" s="11"/>
      <c r="E47" s="12">
        <f t="shared" si="2"/>
        <v>0</v>
      </c>
    </row>
    <row r="48" spans="1:5" ht="10.5" customHeight="1" x14ac:dyDescent="0.2">
      <c r="A48" s="13" t="s">
        <v>44</v>
      </c>
      <c r="B48" s="14">
        <v>60000</v>
      </c>
      <c r="C48" s="14"/>
      <c r="D48" s="14"/>
      <c r="E48" s="15">
        <f t="shared" si="2"/>
        <v>60000</v>
      </c>
    </row>
    <row r="49" spans="1:5" ht="10.5" customHeight="1" x14ac:dyDescent="0.2">
      <c r="A49" s="13" t="s">
        <v>45</v>
      </c>
      <c r="B49" s="14"/>
      <c r="C49" s="14"/>
      <c r="D49" s="14"/>
      <c r="E49" s="15">
        <f>SUM(B49:D49)</f>
        <v>0</v>
      </c>
    </row>
    <row r="50" spans="1:5" ht="10.5" customHeight="1" x14ac:dyDescent="0.2">
      <c r="A50" s="13" t="s">
        <v>46</v>
      </c>
      <c r="B50" s="14"/>
      <c r="C50" s="14"/>
      <c r="D50" s="14"/>
      <c r="E50" s="15">
        <f t="shared" si="2"/>
        <v>0</v>
      </c>
    </row>
    <row r="51" spans="1:5" ht="10.5" customHeight="1" x14ac:dyDescent="0.2">
      <c r="A51" s="13" t="s">
        <v>47</v>
      </c>
      <c r="B51" s="14"/>
      <c r="C51" s="14"/>
      <c r="D51" s="14"/>
      <c r="E51" s="15"/>
    </row>
    <row r="52" spans="1:5" ht="10.5" customHeight="1" thickBot="1" x14ac:dyDescent="0.25">
      <c r="A52" s="16"/>
      <c r="B52" s="17"/>
      <c r="C52" s="17"/>
      <c r="D52" s="17"/>
      <c r="E52" s="15">
        <f t="shared" si="2"/>
        <v>0</v>
      </c>
    </row>
    <row r="53" spans="1:5" ht="10.5" customHeight="1" thickBot="1" x14ac:dyDescent="0.25">
      <c r="A53" s="18" t="s">
        <v>48</v>
      </c>
      <c r="B53" s="19">
        <f>B46+SUM(B48:B52)</f>
        <v>60000</v>
      </c>
      <c r="C53" s="19">
        <f>C46+SUM(C48:C52)</f>
        <v>0</v>
      </c>
      <c r="D53" s="19">
        <f>D46+SUM(D48:D52)</f>
        <v>0</v>
      </c>
      <c r="E53" s="20">
        <f>E46+SUM(E48:E52)</f>
        <v>60000</v>
      </c>
    </row>
    <row r="54" spans="1:5" ht="10.5" customHeight="1" thickBot="1" x14ac:dyDescent="0.25">
      <c r="A54" s="21"/>
      <c r="B54" s="21"/>
      <c r="C54" s="21"/>
      <c r="D54" s="21"/>
      <c r="E54" s="21"/>
    </row>
    <row r="55" spans="1:5" ht="10.5" customHeight="1" thickBot="1" x14ac:dyDescent="0.25">
      <c r="A55" s="4" t="s">
        <v>49</v>
      </c>
      <c r="B55" s="5" t="str">
        <f>B45</f>
        <v>2017.</v>
      </c>
      <c r="C55" s="5" t="str">
        <f>C45</f>
        <v>2018.</v>
      </c>
      <c r="D55" s="5" t="str">
        <f>D45</f>
        <v>2019. után</v>
      </c>
      <c r="E55" s="6" t="s">
        <v>41</v>
      </c>
    </row>
    <row r="56" spans="1:5" ht="10.5" customHeight="1" x14ac:dyDescent="0.2">
      <c r="A56" s="7" t="s">
        <v>50</v>
      </c>
      <c r="B56" s="8"/>
      <c r="C56" s="8"/>
      <c r="D56" s="8"/>
      <c r="E56" s="9">
        <f>SUM(B56:D56)</f>
        <v>0</v>
      </c>
    </row>
    <row r="57" spans="1:5" ht="10.5" customHeight="1" x14ac:dyDescent="0.2">
      <c r="A57" s="22" t="s">
        <v>51</v>
      </c>
      <c r="B57" s="14">
        <v>60000</v>
      </c>
      <c r="C57" s="14"/>
      <c r="D57" s="14"/>
      <c r="E57" s="15">
        <f>SUM(B57:D57)</f>
        <v>60000</v>
      </c>
    </row>
    <row r="58" spans="1:5" ht="10.5" customHeight="1" x14ac:dyDescent="0.2">
      <c r="A58" s="13" t="s">
        <v>52</v>
      </c>
      <c r="B58" s="14"/>
      <c r="C58" s="14"/>
      <c r="D58" s="14"/>
      <c r="E58" s="15">
        <f>SUM(B58:D58)</f>
        <v>0</v>
      </c>
    </row>
    <row r="59" spans="1:5" ht="10.5" customHeight="1" x14ac:dyDescent="0.2">
      <c r="A59" s="13" t="s">
        <v>53</v>
      </c>
      <c r="B59" s="14"/>
      <c r="C59" s="14"/>
      <c r="D59" s="14"/>
      <c r="E59" s="15">
        <f>SUM(B59:D59)</f>
        <v>0</v>
      </c>
    </row>
    <row r="60" spans="1:5" ht="10.5" customHeight="1" thickBot="1" x14ac:dyDescent="0.25">
      <c r="A60" s="16"/>
      <c r="B60" s="17"/>
      <c r="C60" s="17"/>
      <c r="D60" s="17"/>
      <c r="E60" s="15">
        <f>SUM(B60:D60)</f>
        <v>0</v>
      </c>
    </row>
    <row r="61" spans="1:5" ht="10.5" customHeight="1" thickBot="1" x14ac:dyDescent="0.25">
      <c r="A61" s="18" t="s">
        <v>54</v>
      </c>
      <c r="B61" s="19">
        <f>SUM(B56:B60)</f>
        <v>60000</v>
      </c>
      <c r="C61" s="19">
        <f>SUM(C56:C60)</f>
        <v>0</v>
      </c>
      <c r="D61" s="19">
        <f>SUM(D56:D60)</f>
        <v>0</v>
      </c>
      <c r="E61" s="20">
        <f>SUM(E56:E60)</f>
        <v>60000</v>
      </c>
    </row>
    <row r="63" spans="1:5" x14ac:dyDescent="0.2">
      <c r="E63" s="38"/>
    </row>
  </sheetData>
  <mergeCells count="7">
    <mergeCell ref="A2:E2"/>
    <mergeCell ref="B43:E43"/>
    <mergeCell ref="D44:E44"/>
    <mergeCell ref="B3:E3"/>
    <mergeCell ref="D4:E4"/>
    <mergeCell ref="B23:E23"/>
    <mergeCell ref="D24:E24"/>
  </mergeCells>
  <conditionalFormatting sqref="B21:D21 E6:E13 B13:D13 E16:E21 B41:E42 E26:E33 B33:D33 E36:E41">
    <cfRule type="cellIs" dxfId="1" priority="2" stopIfTrue="1" operator="equal">
      <formula>0</formula>
    </cfRule>
  </conditionalFormatting>
  <conditionalFormatting sqref="B61:E61 E46:E53 B53:D53 E56:E60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9"/>
  <sheetViews>
    <sheetView tabSelected="1" topLeftCell="A16" workbookViewId="0">
      <selection activeCell="A30" sqref="A30"/>
    </sheetView>
  </sheetViews>
  <sheetFormatPr defaultRowHeight="12.75" x14ac:dyDescent="0.2"/>
  <cols>
    <col min="1" max="1" width="69" style="49" customWidth="1"/>
    <col min="2" max="2" width="28.1640625" style="49" customWidth="1"/>
    <col min="3" max="16384" width="9.33203125" style="49"/>
  </cols>
  <sheetData>
    <row r="1" spans="1:2" x14ac:dyDescent="0.2">
      <c r="A1" s="89"/>
      <c r="B1" s="87" t="s">
        <v>276</v>
      </c>
    </row>
    <row r="4" spans="1:2" x14ac:dyDescent="0.2">
      <c r="A4" s="411" t="s">
        <v>232</v>
      </c>
      <c r="B4" s="411"/>
    </row>
    <row r="5" spans="1:2" x14ac:dyDescent="0.2">
      <c r="A5" s="412" t="s">
        <v>233</v>
      </c>
      <c r="B5" s="413"/>
    </row>
    <row r="6" spans="1:2" x14ac:dyDescent="0.2">
      <c r="A6" s="90"/>
      <c r="B6" s="91"/>
    </row>
    <row r="8" spans="1:2" x14ac:dyDescent="0.2">
      <c r="B8" s="87" t="s">
        <v>234</v>
      </c>
    </row>
    <row r="9" spans="1:2" ht="36" customHeight="1" x14ac:dyDescent="0.2">
      <c r="A9" s="92" t="s">
        <v>235</v>
      </c>
      <c r="B9" s="93" t="s">
        <v>236</v>
      </c>
    </row>
    <row r="10" spans="1:2" ht="15" customHeight="1" x14ac:dyDescent="0.2">
      <c r="A10" s="414" t="s">
        <v>237</v>
      </c>
      <c r="B10" s="416">
        <v>0</v>
      </c>
    </row>
    <row r="11" spans="1:2" ht="15" customHeight="1" x14ac:dyDescent="0.2">
      <c r="A11" s="415"/>
      <c r="B11" s="416"/>
    </row>
    <row r="12" spans="1:2" ht="15" customHeight="1" x14ac:dyDescent="0.2">
      <c r="A12" s="414" t="s">
        <v>238</v>
      </c>
      <c r="B12" s="416">
        <v>0</v>
      </c>
    </row>
    <row r="13" spans="1:2" ht="15" customHeight="1" x14ac:dyDescent="0.2">
      <c r="A13" s="417"/>
      <c r="B13" s="416"/>
    </row>
    <row r="14" spans="1:2" ht="15" customHeight="1" x14ac:dyDescent="0.2">
      <c r="A14" s="94" t="s">
        <v>239</v>
      </c>
      <c r="B14" s="197">
        <v>0</v>
      </c>
    </row>
    <row r="15" spans="1:2" ht="15" customHeight="1" x14ac:dyDescent="0.2">
      <c r="A15" s="95" t="s">
        <v>240</v>
      </c>
      <c r="B15" s="197">
        <v>0</v>
      </c>
    </row>
    <row r="16" spans="1:2" ht="15" customHeight="1" x14ac:dyDescent="0.2">
      <c r="A16" s="95" t="s">
        <v>241</v>
      </c>
      <c r="B16" s="197">
        <v>0</v>
      </c>
    </row>
    <row r="17" spans="1:2" ht="15" customHeight="1" x14ac:dyDescent="0.2">
      <c r="A17" s="95" t="s">
        <v>242</v>
      </c>
      <c r="B17" s="197">
        <v>0</v>
      </c>
    </row>
    <row r="18" spans="1:2" ht="15" customHeight="1" x14ac:dyDescent="0.2">
      <c r="A18" s="95" t="s">
        <v>243</v>
      </c>
      <c r="B18" s="197">
        <v>0</v>
      </c>
    </row>
    <row r="19" spans="1:2" ht="15" customHeight="1" x14ac:dyDescent="0.2">
      <c r="A19" s="95" t="s">
        <v>244</v>
      </c>
      <c r="B19" s="197">
        <v>0</v>
      </c>
    </row>
    <row r="20" spans="1:2" ht="15" customHeight="1" x14ac:dyDescent="0.2">
      <c r="A20" s="95" t="s">
        <v>245</v>
      </c>
      <c r="B20" s="197">
        <v>0</v>
      </c>
    </row>
    <row r="21" spans="1:2" ht="15" customHeight="1" x14ac:dyDescent="0.2">
      <c r="A21" s="95" t="s">
        <v>246</v>
      </c>
      <c r="B21" s="197">
        <v>0</v>
      </c>
    </row>
    <row r="22" spans="1:2" ht="15" customHeight="1" x14ac:dyDescent="0.2">
      <c r="A22" s="96" t="s">
        <v>247</v>
      </c>
      <c r="B22" s="197">
        <v>0</v>
      </c>
    </row>
    <row r="23" spans="1:2" ht="15" customHeight="1" x14ac:dyDescent="0.2">
      <c r="A23" s="96" t="s">
        <v>248</v>
      </c>
      <c r="B23" s="197">
        <v>0</v>
      </c>
    </row>
    <row r="24" spans="1:2" ht="15" customHeight="1" x14ac:dyDescent="0.2">
      <c r="A24" s="97" t="s">
        <v>249</v>
      </c>
      <c r="B24" s="197">
        <v>0</v>
      </c>
    </row>
    <row r="25" spans="1:2" ht="15" customHeight="1" x14ac:dyDescent="0.2">
      <c r="A25" s="94" t="s">
        <v>250</v>
      </c>
      <c r="B25" s="197">
        <v>0</v>
      </c>
    </row>
    <row r="26" spans="1:2" ht="15" customHeight="1" x14ac:dyDescent="0.2">
      <c r="A26" s="95" t="s">
        <v>240</v>
      </c>
      <c r="B26" s="197">
        <v>0</v>
      </c>
    </row>
    <row r="27" spans="1:2" ht="15" customHeight="1" x14ac:dyDescent="0.2">
      <c r="A27" s="95" t="s">
        <v>241</v>
      </c>
      <c r="B27" s="197">
        <v>0</v>
      </c>
    </row>
    <row r="28" spans="1:2" ht="15" customHeight="1" x14ac:dyDescent="0.2">
      <c r="A28" s="95" t="s">
        <v>242</v>
      </c>
      <c r="B28" s="197">
        <v>0</v>
      </c>
    </row>
    <row r="29" spans="1:2" ht="15" customHeight="1" x14ac:dyDescent="0.2">
      <c r="A29" s="95" t="s">
        <v>243</v>
      </c>
      <c r="B29" s="197">
        <v>0</v>
      </c>
    </row>
    <row r="30" spans="1:2" ht="15" customHeight="1" x14ac:dyDescent="0.2">
      <c r="A30" s="95" t="s">
        <v>244</v>
      </c>
      <c r="B30" s="197">
        <v>0</v>
      </c>
    </row>
    <row r="31" spans="1:2" ht="15" customHeight="1" x14ac:dyDescent="0.2">
      <c r="A31" s="95" t="s">
        <v>245</v>
      </c>
      <c r="B31" s="197">
        <v>0</v>
      </c>
    </row>
    <row r="32" spans="1:2" ht="15" customHeight="1" x14ac:dyDescent="0.2">
      <c r="A32" s="95" t="s">
        <v>246</v>
      </c>
      <c r="B32" s="197">
        <v>0</v>
      </c>
    </row>
    <row r="33" spans="1:2" ht="15" customHeight="1" x14ac:dyDescent="0.2">
      <c r="A33" s="96" t="s">
        <v>247</v>
      </c>
      <c r="B33" s="197">
        <v>0</v>
      </c>
    </row>
    <row r="34" spans="1:2" ht="15" customHeight="1" x14ac:dyDescent="0.2">
      <c r="A34" s="96" t="s">
        <v>248</v>
      </c>
      <c r="B34" s="197">
        <v>0</v>
      </c>
    </row>
    <row r="35" spans="1:2" ht="15" customHeight="1" x14ac:dyDescent="0.2">
      <c r="A35" s="97" t="s">
        <v>251</v>
      </c>
      <c r="B35" s="197">
        <v>0</v>
      </c>
    </row>
    <row r="36" spans="1:2" ht="15" customHeight="1" x14ac:dyDescent="0.2">
      <c r="A36" s="98" t="s">
        <v>252</v>
      </c>
      <c r="B36" s="197">
        <v>0</v>
      </c>
    </row>
    <row r="37" spans="1:2" ht="15" customHeight="1" x14ac:dyDescent="0.2">
      <c r="A37" s="98" t="s">
        <v>253</v>
      </c>
      <c r="B37" s="197">
        <v>0</v>
      </c>
    </row>
    <row r="38" spans="1:2" ht="15" customHeight="1" x14ac:dyDescent="0.2">
      <c r="A38" s="98" t="s">
        <v>254</v>
      </c>
      <c r="B38" s="197">
        <v>0</v>
      </c>
    </row>
    <row r="39" spans="1:2" ht="15" customHeight="1" x14ac:dyDescent="0.2">
      <c r="A39" s="46" t="s">
        <v>255</v>
      </c>
      <c r="B39" s="73">
        <v>0</v>
      </c>
    </row>
  </sheetData>
  <mergeCells count="6">
    <mergeCell ref="A4:B4"/>
    <mergeCell ref="A5:B5"/>
    <mergeCell ref="A10:A11"/>
    <mergeCell ref="B10:B11"/>
    <mergeCell ref="A12:A13"/>
    <mergeCell ref="B12:B1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6" sqref="K26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10" sqref="D10"/>
    </sheetView>
  </sheetViews>
  <sheetFormatPr defaultRowHeight="12.75" x14ac:dyDescent="0.2"/>
  <cols>
    <col min="1" max="1" width="59.1640625" customWidth="1"/>
    <col min="2" max="2" width="15.83203125" customWidth="1"/>
    <col min="3" max="3" width="49.1640625" customWidth="1"/>
    <col min="4" max="4" width="13.83203125" customWidth="1"/>
  </cols>
  <sheetData>
    <row r="1" spans="1:4" x14ac:dyDescent="0.2">
      <c r="D1" s="59" t="s">
        <v>72</v>
      </c>
    </row>
    <row r="2" spans="1:4" x14ac:dyDescent="0.2">
      <c r="A2" s="352" t="s">
        <v>157</v>
      </c>
      <c r="B2" s="352"/>
      <c r="C2" s="352"/>
      <c r="D2" s="352"/>
    </row>
    <row r="3" spans="1:4" x14ac:dyDescent="0.2">
      <c r="A3" s="352" t="s">
        <v>217</v>
      </c>
      <c r="B3" s="352"/>
      <c r="C3" s="352"/>
      <c r="D3" s="352"/>
    </row>
    <row r="4" spans="1:4" x14ac:dyDescent="0.2">
      <c r="A4" t="s">
        <v>158</v>
      </c>
      <c r="D4" s="59" t="s">
        <v>159</v>
      </c>
    </row>
    <row r="5" spans="1:4" ht="13.5" customHeight="1" x14ac:dyDescent="0.2">
      <c r="A5" s="353" t="s">
        <v>160</v>
      </c>
      <c r="B5" s="353"/>
      <c r="C5" s="353" t="s">
        <v>161</v>
      </c>
      <c r="D5" s="353"/>
    </row>
    <row r="6" spans="1:4" ht="13.5" customHeight="1" x14ac:dyDescent="0.2">
      <c r="A6" s="48" t="s">
        <v>162</v>
      </c>
      <c r="B6" s="48" t="s">
        <v>55</v>
      </c>
      <c r="C6" s="48" t="s">
        <v>162</v>
      </c>
      <c r="D6" s="48" t="s">
        <v>55</v>
      </c>
    </row>
    <row r="7" spans="1:4" ht="13.5" customHeight="1" x14ac:dyDescent="0.2">
      <c r="A7" s="31" t="s">
        <v>163</v>
      </c>
      <c r="B7" s="60">
        <v>530996</v>
      </c>
      <c r="C7" s="31" t="s">
        <v>164</v>
      </c>
      <c r="D7" s="60">
        <v>108848</v>
      </c>
    </row>
    <row r="8" spans="1:4" ht="21" customHeight="1" x14ac:dyDescent="0.2">
      <c r="A8" s="32" t="s">
        <v>165</v>
      </c>
      <c r="B8" s="60">
        <v>33950</v>
      </c>
      <c r="C8" s="37" t="s">
        <v>166</v>
      </c>
      <c r="D8" s="60">
        <v>23984</v>
      </c>
    </row>
    <row r="9" spans="1:4" ht="13.5" customHeight="1" x14ac:dyDescent="0.2">
      <c r="A9" s="33" t="s">
        <v>167</v>
      </c>
      <c r="B9" s="60">
        <v>21461</v>
      </c>
      <c r="C9" s="31" t="s">
        <v>168</v>
      </c>
      <c r="D9" s="60">
        <v>107584</v>
      </c>
    </row>
    <row r="10" spans="1:4" ht="13.5" customHeight="1" x14ac:dyDescent="0.2">
      <c r="A10" s="33" t="s">
        <v>169</v>
      </c>
      <c r="B10" s="60">
        <v>0</v>
      </c>
      <c r="C10" s="31" t="s">
        <v>170</v>
      </c>
      <c r="D10" s="60">
        <v>30953</v>
      </c>
    </row>
    <row r="11" spans="1:4" ht="13.5" customHeight="1" x14ac:dyDescent="0.2">
      <c r="A11" s="31"/>
      <c r="B11" s="60">
        <v>0</v>
      </c>
      <c r="C11" s="31" t="s">
        <v>334</v>
      </c>
      <c r="D11" s="60">
        <v>256465</v>
      </c>
    </row>
    <row r="12" spans="1:4" ht="13.5" customHeight="1" x14ac:dyDescent="0.2">
      <c r="A12" s="35"/>
      <c r="B12" s="60">
        <v>0</v>
      </c>
      <c r="C12" s="61" t="s">
        <v>335</v>
      </c>
      <c r="D12" s="60">
        <v>16766</v>
      </c>
    </row>
    <row r="13" spans="1:4" ht="13.5" customHeight="1" x14ac:dyDescent="0.2">
      <c r="A13" s="62"/>
      <c r="B13" s="60">
        <v>0</v>
      </c>
      <c r="C13" s="61" t="s">
        <v>172</v>
      </c>
      <c r="D13" s="60">
        <v>0</v>
      </c>
    </row>
    <row r="14" spans="1:4" ht="13.5" customHeight="1" x14ac:dyDescent="0.2">
      <c r="A14" s="33"/>
      <c r="B14" s="60">
        <v>0</v>
      </c>
      <c r="C14" s="33" t="s">
        <v>173</v>
      </c>
      <c r="D14" s="60">
        <v>0</v>
      </c>
    </row>
    <row r="15" spans="1:4" ht="13.5" customHeight="1" x14ac:dyDescent="0.2">
      <c r="A15" s="35" t="s">
        <v>174</v>
      </c>
      <c r="B15" s="64">
        <f>SUM(B7:B14)</f>
        <v>586407</v>
      </c>
      <c r="C15" s="65" t="s">
        <v>175</v>
      </c>
      <c r="D15" s="64">
        <f>SUM(D7:D14)</f>
        <v>544600</v>
      </c>
    </row>
    <row r="16" spans="1:4" ht="13.5" customHeight="1" x14ac:dyDescent="0.2">
      <c r="A16" s="33"/>
      <c r="B16" s="60">
        <v>0</v>
      </c>
      <c r="C16" s="33"/>
      <c r="D16" s="60"/>
    </row>
    <row r="17" spans="1:4" ht="13.5" customHeight="1" x14ac:dyDescent="0.2">
      <c r="A17" s="65" t="s">
        <v>176</v>
      </c>
      <c r="B17" s="60">
        <v>38266</v>
      </c>
      <c r="C17" s="65" t="s">
        <v>177</v>
      </c>
      <c r="D17" s="64">
        <v>59632</v>
      </c>
    </row>
    <row r="18" spans="1:4" ht="13.5" customHeight="1" x14ac:dyDescent="0.2">
      <c r="A18" s="62"/>
      <c r="B18" s="60">
        <v>0</v>
      </c>
      <c r="C18" s="66"/>
      <c r="D18" s="60">
        <v>0</v>
      </c>
    </row>
    <row r="19" spans="1:4" ht="13.5" customHeight="1" x14ac:dyDescent="0.2">
      <c r="A19" s="67" t="s">
        <v>178</v>
      </c>
      <c r="B19" s="64">
        <f>SUM(B15:B18)</f>
        <v>624673</v>
      </c>
      <c r="C19" s="65" t="s">
        <v>179</v>
      </c>
      <c r="D19" s="64">
        <f>SUM(D15:D18)</f>
        <v>604232</v>
      </c>
    </row>
    <row r="20" spans="1:4" ht="13.5" customHeight="1" x14ac:dyDescent="0.2">
      <c r="A20" s="37"/>
      <c r="B20" s="60">
        <v>0</v>
      </c>
      <c r="C20" s="33"/>
      <c r="D20" s="60">
        <v>0</v>
      </c>
    </row>
    <row r="21" spans="1:4" ht="13.5" customHeight="1" x14ac:dyDescent="0.2">
      <c r="A21" s="32" t="s">
        <v>180</v>
      </c>
      <c r="B21" s="60">
        <v>403252</v>
      </c>
      <c r="C21" s="33" t="s">
        <v>181</v>
      </c>
      <c r="D21" s="60">
        <v>412118</v>
      </c>
    </row>
    <row r="22" spans="1:4" ht="13.5" customHeight="1" x14ac:dyDescent="0.2">
      <c r="A22" s="32" t="s">
        <v>182</v>
      </c>
      <c r="B22" s="60">
        <v>0</v>
      </c>
      <c r="C22" s="33" t="s">
        <v>183</v>
      </c>
      <c r="D22" s="60">
        <v>0</v>
      </c>
    </row>
    <row r="23" spans="1:4" ht="13.5" customHeight="1" x14ac:dyDescent="0.2">
      <c r="A23" s="31" t="s">
        <v>152</v>
      </c>
      <c r="B23" s="60">
        <v>0</v>
      </c>
      <c r="C23" s="33" t="s">
        <v>184</v>
      </c>
      <c r="D23" s="60">
        <v>0</v>
      </c>
    </row>
    <row r="24" spans="1:4" ht="13.5" customHeight="1" x14ac:dyDescent="0.2">
      <c r="A24" s="35" t="s">
        <v>185</v>
      </c>
      <c r="B24" s="64">
        <f>B21+B22+B23</f>
        <v>403252</v>
      </c>
      <c r="C24" s="65" t="s">
        <v>186</v>
      </c>
      <c r="D24" s="64">
        <f>SUM(D20:D23)</f>
        <v>412118</v>
      </c>
    </row>
    <row r="25" spans="1:4" ht="13.5" customHeight="1" x14ac:dyDescent="0.2">
      <c r="A25" s="31"/>
      <c r="B25" s="60">
        <v>0</v>
      </c>
      <c r="C25" s="33"/>
      <c r="D25" s="60">
        <v>0</v>
      </c>
    </row>
    <row r="26" spans="1:4" ht="13.5" customHeight="1" x14ac:dyDescent="0.2">
      <c r="A26" s="65" t="s">
        <v>187</v>
      </c>
      <c r="B26" s="60">
        <v>0</v>
      </c>
      <c r="C26" s="65" t="s">
        <v>188</v>
      </c>
      <c r="D26" s="60">
        <v>0</v>
      </c>
    </row>
    <row r="27" spans="1:4" ht="13.5" customHeight="1" x14ac:dyDescent="0.2">
      <c r="A27" s="68" t="s">
        <v>189</v>
      </c>
      <c r="B27" s="60">
        <v>0</v>
      </c>
      <c r="C27" s="334" t="s">
        <v>340</v>
      </c>
      <c r="D27" s="60">
        <v>11575</v>
      </c>
    </row>
    <row r="28" spans="1:4" ht="13.5" customHeight="1" x14ac:dyDescent="0.2">
      <c r="A28" s="31"/>
      <c r="B28" s="60">
        <v>0</v>
      </c>
      <c r="C28" s="33"/>
      <c r="D28" s="60">
        <v>0</v>
      </c>
    </row>
    <row r="29" spans="1:4" ht="13.5" customHeight="1" x14ac:dyDescent="0.2">
      <c r="A29" s="67" t="s">
        <v>190</v>
      </c>
      <c r="B29" s="64">
        <f>SUM(B24:B28)</f>
        <v>403252</v>
      </c>
      <c r="C29" s="65" t="s">
        <v>191</v>
      </c>
      <c r="D29" s="64">
        <f>SUM(D24:D28)</f>
        <v>423693</v>
      </c>
    </row>
    <row r="30" spans="1:4" ht="13.5" customHeight="1" x14ac:dyDescent="0.2">
      <c r="A30" s="69"/>
      <c r="B30" s="60">
        <v>0</v>
      </c>
      <c r="C30" s="63"/>
      <c r="D30" s="60">
        <v>0</v>
      </c>
    </row>
    <row r="31" spans="1:4" ht="13.5" customHeight="1" x14ac:dyDescent="0.2">
      <c r="A31" s="34" t="s">
        <v>317</v>
      </c>
      <c r="B31" s="64">
        <f>B15+B17+B24</f>
        <v>1027925</v>
      </c>
      <c r="C31" s="65" t="s">
        <v>193</v>
      </c>
      <c r="D31" s="64">
        <f>D15+D24</f>
        <v>956718</v>
      </c>
    </row>
    <row r="32" spans="1:4" ht="13.5" customHeight="1" x14ac:dyDescent="0.2">
      <c r="A32" s="70"/>
      <c r="B32" s="60">
        <v>0</v>
      </c>
      <c r="C32" s="66"/>
      <c r="D32" s="60">
        <v>0</v>
      </c>
    </row>
    <row r="33" spans="1:4" ht="13.5" customHeight="1" x14ac:dyDescent="0.2">
      <c r="A33" s="34" t="s">
        <v>194</v>
      </c>
      <c r="B33" s="60">
        <v>0</v>
      </c>
      <c r="C33" s="65" t="s">
        <v>195</v>
      </c>
      <c r="D33" s="60">
        <v>0</v>
      </c>
    </row>
    <row r="34" spans="1:4" ht="13.5" customHeight="1" x14ac:dyDescent="0.2">
      <c r="A34" s="69"/>
      <c r="B34" s="60">
        <v>0</v>
      </c>
      <c r="C34" s="63"/>
      <c r="D34" s="60">
        <v>0</v>
      </c>
    </row>
    <row r="35" spans="1:4" ht="13.5" customHeight="1" x14ac:dyDescent="0.2">
      <c r="A35" s="47" t="s">
        <v>196</v>
      </c>
      <c r="B35" s="64">
        <f>B19+B29</f>
        <v>1027925</v>
      </c>
      <c r="C35" s="47" t="s">
        <v>197</v>
      </c>
      <c r="D35" s="64">
        <f>D19+D29</f>
        <v>1027925</v>
      </c>
    </row>
    <row r="36" spans="1:4" x14ac:dyDescent="0.2">
      <c r="B36" s="30"/>
      <c r="D36" s="30"/>
    </row>
  </sheetData>
  <mergeCells count="4">
    <mergeCell ref="A2:D2"/>
    <mergeCell ref="A3:D3"/>
    <mergeCell ref="A5:B5"/>
    <mergeCell ref="C5:D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6"/>
  <sheetViews>
    <sheetView workbookViewId="0">
      <selection activeCell="H15" sqref="H15"/>
    </sheetView>
  </sheetViews>
  <sheetFormatPr defaultRowHeight="12.75" x14ac:dyDescent="0.2"/>
  <cols>
    <col min="1" max="1" width="2.5" style="218" customWidth="1"/>
    <col min="2" max="2" width="50.33203125" style="218" customWidth="1"/>
    <col min="3" max="3" width="13" style="218" customWidth="1"/>
    <col min="4" max="4" width="10.1640625" style="218" customWidth="1"/>
    <col min="5" max="5" width="16.5" style="218" customWidth="1"/>
    <col min="6" max="8" width="13" style="218" bestFit="1" customWidth="1"/>
    <col min="9" max="9" width="9.33203125" style="218"/>
    <col min="10" max="10" width="13" style="218" bestFit="1" customWidth="1"/>
    <col min="11" max="16384" width="9.33203125" style="218"/>
  </cols>
  <sheetData>
    <row r="1" spans="2:7" ht="16.5" thickBot="1" x14ac:dyDescent="0.3">
      <c r="B1" s="216" t="s">
        <v>318</v>
      </c>
      <c r="C1" s="217"/>
      <c r="D1" s="217"/>
      <c r="E1" s="217"/>
    </row>
    <row r="2" spans="2:7" x14ac:dyDescent="0.2">
      <c r="B2" s="354" t="s">
        <v>281</v>
      </c>
      <c r="C2" s="357" t="s">
        <v>282</v>
      </c>
      <c r="D2" s="357" t="s">
        <v>283</v>
      </c>
      <c r="E2" s="359" t="s">
        <v>284</v>
      </c>
    </row>
    <row r="3" spans="2:7" x14ac:dyDescent="0.2">
      <c r="B3" s="355"/>
      <c r="C3" s="358"/>
      <c r="D3" s="358"/>
      <c r="E3" s="360"/>
    </row>
    <row r="4" spans="2:7" ht="5.25" customHeight="1" x14ac:dyDescent="0.2">
      <c r="B4" s="355"/>
      <c r="C4" s="358"/>
      <c r="D4" s="358"/>
      <c r="E4" s="360"/>
    </row>
    <row r="5" spans="2:7" ht="17.25" customHeight="1" thickBot="1" x14ac:dyDescent="0.25">
      <c r="B5" s="356"/>
      <c r="C5" s="219" t="s">
        <v>285</v>
      </c>
      <c r="D5" s="219" t="s">
        <v>286</v>
      </c>
      <c r="E5" s="220" t="s">
        <v>287</v>
      </c>
    </row>
    <row r="6" spans="2:7" x14ac:dyDescent="0.2">
      <c r="B6" s="221">
        <v>1</v>
      </c>
      <c r="C6" s="222">
        <v>2</v>
      </c>
      <c r="D6" s="222">
        <v>3</v>
      </c>
      <c r="E6" s="223">
        <v>4</v>
      </c>
    </row>
    <row r="7" spans="2:7" s="228" customFormat="1" ht="20.25" customHeight="1" x14ac:dyDescent="0.2">
      <c r="B7" s="224" t="s">
        <v>288</v>
      </c>
      <c r="C7" s="225">
        <v>4580000</v>
      </c>
      <c r="D7" s="226">
        <v>13.02</v>
      </c>
      <c r="E7" s="227">
        <f>C7*D7</f>
        <v>59631600</v>
      </c>
    </row>
    <row r="8" spans="2:7" s="228" customFormat="1" ht="24" customHeight="1" x14ac:dyDescent="0.2">
      <c r="B8" s="224" t="s">
        <v>289</v>
      </c>
      <c r="C8" s="225">
        <v>22300</v>
      </c>
      <c r="D8" s="225"/>
      <c r="E8" s="227">
        <v>5610680</v>
      </c>
    </row>
    <row r="9" spans="2:7" s="228" customFormat="1" ht="18" customHeight="1" x14ac:dyDescent="0.2">
      <c r="B9" s="224" t="s">
        <v>290</v>
      </c>
      <c r="C9" s="225"/>
      <c r="D9" s="225"/>
      <c r="E9" s="227">
        <v>7104000</v>
      </c>
    </row>
    <row r="10" spans="2:7" s="228" customFormat="1" ht="18" customHeight="1" x14ac:dyDescent="0.2">
      <c r="B10" s="224" t="s">
        <v>291</v>
      </c>
      <c r="C10" s="225"/>
      <c r="D10" s="229"/>
      <c r="E10" s="227">
        <v>100000</v>
      </c>
    </row>
    <row r="11" spans="2:7" s="228" customFormat="1" ht="18" customHeight="1" x14ac:dyDescent="0.2">
      <c r="B11" s="224" t="s">
        <v>292</v>
      </c>
      <c r="C11" s="225"/>
      <c r="D11" s="229"/>
      <c r="E11" s="227">
        <v>4396990</v>
      </c>
    </row>
    <row r="12" spans="2:7" s="228" customFormat="1" ht="18" customHeight="1" x14ac:dyDescent="0.2">
      <c r="B12" s="224" t="s">
        <v>293</v>
      </c>
      <c r="C12" s="225"/>
      <c r="D12" s="225"/>
      <c r="E12" s="227">
        <v>9774000</v>
      </c>
      <c r="G12" s="230"/>
    </row>
    <row r="13" spans="2:7" s="228" customFormat="1" ht="18" customHeight="1" x14ac:dyDescent="0.2">
      <c r="B13" s="342" t="s">
        <v>341</v>
      </c>
      <c r="C13" s="225"/>
      <c r="D13" s="225"/>
      <c r="E13" s="227">
        <v>308610</v>
      </c>
      <c r="G13" s="230"/>
    </row>
    <row r="14" spans="2:7" s="228" customFormat="1" ht="18" customHeight="1" x14ac:dyDescent="0.2">
      <c r="B14" s="342" t="s">
        <v>342</v>
      </c>
      <c r="C14" s="225"/>
      <c r="D14" s="225"/>
      <c r="E14" s="227">
        <v>1000000</v>
      </c>
      <c r="G14" s="230"/>
    </row>
    <row r="15" spans="2:7" s="228" customFormat="1" ht="18" customHeight="1" x14ac:dyDescent="0.2">
      <c r="B15" s="224" t="s">
        <v>294</v>
      </c>
      <c r="C15" s="225"/>
      <c r="D15" s="225"/>
      <c r="E15" s="227">
        <v>31182217</v>
      </c>
      <c r="F15" s="303"/>
      <c r="G15" s="230"/>
    </row>
    <row r="16" spans="2:7" s="228" customFormat="1" ht="18" customHeight="1" x14ac:dyDescent="0.2">
      <c r="B16" s="224" t="s">
        <v>295</v>
      </c>
      <c r="C16" s="225">
        <v>4469900</v>
      </c>
      <c r="D16" s="231">
        <v>15.2</v>
      </c>
      <c r="E16" s="227">
        <f>(C16*D16)/12*8</f>
        <v>45294986.666666664</v>
      </c>
    </row>
    <row r="17" spans="2:10" s="228" customFormat="1" ht="25.5" customHeight="1" x14ac:dyDescent="0.2">
      <c r="B17" s="224" t="s">
        <v>319</v>
      </c>
      <c r="C17" s="225">
        <v>1800000</v>
      </c>
      <c r="D17" s="225">
        <v>10</v>
      </c>
      <c r="E17" s="227">
        <f>(C17*D17)/12*8</f>
        <v>12000000</v>
      </c>
    </row>
    <row r="18" spans="2:10" s="228" customFormat="1" ht="18" customHeight="1" x14ac:dyDescent="0.2">
      <c r="B18" s="224" t="s">
        <v>296</v>
      </c>
      <c r="C18" s="225">
        <v>4469900</v>
      </c>
      <c r="D18" s="231">
        <v>14.1</v>
      </c>
      <c r="E18" s="227">
        <f>(C18*D18)/12*4</f>
        <v>21008530</v>
      </c>
    </row>
    <row r="19" spans="2:10" s="228" customFormat="1" ht="31.5" customHeight="1" x14ac:dyDescent="0.2">
      <c r="B19" s="224" t="s">
        <v>320</v>
      </c>
      <c r="C19" s="225">
        <v>1800000</v>
      </c>
      <c r="D19" s="225">
        <v>9</v>
      </c>
      <c r="E19" s="227">
        <f>(C19*D19)/12*4</f>
        <v>5400000</v>
      </c>
    </row>
    <row r="20" spans="2:10" s="228" customFormat="1" ht="26.25" customHeight="1" x14ac:dyDescent="0.2">
      <c r="B20" s="224" t="s">
        <v>321</v>
      </c>
      <c r="C20" s="225">
        <v>4469900</v>
      </c>
      <c r="D20" s="225">
        <v>1</v>
      </c>
      <c r="E20" s="227">
        <v>1489967</v>
      </c>
    </row>
    <row r="21" spans="2:10" s="228" customFormat="1" ht="18" customHeight="1" x14ac:dyDescent="0.2">
      <c r="B21" s="224" t="s">
        <v>322</v>
      </c>
      <c r="C21" s="225">
        <v>38200</v>
      </c>
      <c r="D21" s="225">
        <v>14.1</v>
      </c>
      <c r="E21" s="227">
        <v>538620</v>
      </c>
    </row>
    <row r="22" spans="2:10" s="228" customFormat="1" ht="18" customHeight="1" x14ac:dyDescent="0.2">
      <c r="B22" s="224" t="s">
        <v>323</v>
      </c>
      <c r="C22" s="225">
        <v>38200</v>
      </c>
      <c r="D22" s="225">
        <v>1</v>
      </c>
      <c r="E22" s="227">
        <v>38200</v>
      </c>
    </row>
    <row r="23" spans="2:10" s="228" customFormat="1" ht="18" customHeight="1" x14ac:dyDescent="0.2">
      <c r="B23" s="224" t="s">
        <v>297</v>
      </c>
      <c r="C23" s="225">
        <v>81700</v>
      </c>
      <c r="D23" s="225">
        <v>170</v>
      </c>
      <c r="E23" s="227">
        <f>(C23*D23)/12*8</f>
        <v>9259333.333333334</v>
      </c>
    </row>
    <row r="24" spans="2:10" s="228" customFormat="1" ht="18" customHeight="1" x14ac:dyDescent="0.2">
      <c r="B24" s="224" t="s">
        <v>298</v>
      </c>
      <c r="C24" s="225">
        <v>81700</v>
      </c>
      <c r="D24" s="225">
        <v>160</v>
      </c>
      <c r="E24" s="227">
        <f>(C24*D24)/12*4</f>
        <v>4357333.333333333</v>
      </c>
    </row>
    <row r="25" spans="2:10" s="228" customFormat="1" ht="34.5" customHeight="1" x14ac:dyDescent="0.2">
      <c r="B25" s="224" t="s">
        <v>324</v>
      </c>
      <c r="C25" s="225">
        <v>418900</v>
      </c>
      <c r="D25" s="225">
        <v>7</v>
      </c>
      <c r="E25" s="227">
        <f>C25*D25</f>
        <v>2932300</v>
      </c>
      <c r="F25" s="303"/>
      <c r="H25" s="230"/>
    </row>
    <row r="26" spans="2:10" s="228" customFormat="1" ht="24.75" customHeight="1" x14ac:dyDescent="0.2">
      <c r="B26" s="224" t="s">
        <v>198</v>
      </c>
      <c r="C26" s="225"/>
      <c r="D26" s="225"/>
      <c r="E26" s="227">
        <v>25933000</v>
      </c>
    </row>
    <row r="27" spans="2:10" s="228" customFormat="1" ht="18" customHeight="1" x14ac:dyDescent="0.2">
      <c r="B27" s="224" t="s">
        <v>299</v>
      </c>
      <c r="C27" s="229"/>
      <c r="D27" s="225">
        <v>3000000</v>
      </c>
      <c r="E27" s="227">
        <f>D27</f>
        <v>3000000</v>
      </c>
    </row>
    <row r="28" spans="2:10" s="228" customFormat="1" ht="18" customHeight="1" x14ac:dyDescent="0.2">
      <c r="B28" s="224" t="s">
        <v>300</v>
      </c>
      <c r="C28" s="225">
        <f>55360*110%</f>
        <v>60896.000000000007</v>
      </c>
      <c r="D28" s="225">
        <v>85</v>
      </c>
      <c r="E28" s="227">
        <f t="shared" ref="E28:E39" si="0">C28*D28</f>
        <v>5176160.0000000009</v>
      </c>
    </row>
    <row r="29" spans="2:10" s="228" customFormat="1" ht="18" customHeight="1" x14ac:dyDescent="0.2">
      <c r="B29" s="224" t="s">
        <v>301</v>
      </c>
      <c r="C29" s="225">
        <v>25000</v>
      </c>
      <c r="D29" s="225">
        <v>41</v>
      </c>
      <c r="E29" s="227">
        <f t="shared" si="0"/>
        <v>1025000</v>
      </c>
    </row>
    <row r="30" spans="2:10" s="228" customFormat="1" ht="25.5" customHeight="1" x14ac:dyDescent="0.2">
      <c r="B30" s="224" t="s">
        <v>325</v>
      </c>
      <c r="C30" s="225">
        <v>273000</v>
      </c>
      <c r="D30" s="225">
        <v>31</v>
      </c>
      <c r="E30" s="227">
        <v>8463000</v>
      </c>
      <c r="F30" s="230"/>
    </row>
    <row r="31" spans="2:10" s="228" customFormat="1" ht="18" customHeight="1" x14ac:dyDescent="0.2">
      <c r="B31" s="224" t="s">
        <v>302</v>
      </c>
      <c r="C31" s="225">
        <v>109000</v>
      </c>
      <c r="D31" s="225">
        <v>20</v>
      </c>
      <c r="E31" s="227">
        <f t="shared" si="0"/>
        <v>2180000</v>
      </c>
    </row>
    <row r="32" spans="2:10" s="228" customFormat="1" ht="18" customHeight="1" x14ac:dyDescent="0.2">
      <c r="B32" s="224" t="s">
        <v>326</v>
      </c>
      <c r="C32" s="225">
        <v>494100</v>
      </c>
      <c r="D32" s="225">
        <v>25</v>
      </c>
      <c r="E32" s="227">
        <f t="shared" si="0"/>
        <v>12352500</v>
      </c>
      <c r="J32" s="230"/>
    </row>
    <row r="33" spans="2:8" s="228" customFormat="1" ht="18" customHeight="1" x14ac:dyDescent="0.2">
      <c r="B33" s="224" t="s">
        <v>303</v>
      </c>
      <c r="C33" s="225">
        <v>518805</v>
      </c>
      <c r="D33" s="225">
        <v>5</v>
      </c>
      <c r="E33" s="227">
        <f>C33*D33</f>
        <v>2594025</v>
      </c>
    </row>
    <row r="34" spans="2:8" s="228" customFormat="1" ht="18" customHeight="1" x14ac:dyDescent="0.2">
      <c r="B34" s="224" t="s">
        <v>304</v>
      </c>
      <c r="C34" s="225">
        <v>543510</v>
      </c>
      <c r="D34" s="225">
        <v>5</v>
      </c>
      <c r="E34" s="227">
        <f>C34*D34</f>
        <v>2717550</v>
      </c>
      <c r="F34" s="230"/>
      <c r="G34" s="230"/>
    </row>
    <row r="35" spans="2:8" s="228" customFormat="1" ht="18" customHeight="1" x14ac:dyDescent="0.2">
      <c r="B35" s="343" t="s">
        <v>343</v>
      </c>
      <c r="C35" s="335">
        <v>475000</v>
      </c>
      <c r="D35" s="335">
        <v>35</v>
      </c>
      <c r="E35" s="336">
        <f>C35*D35</f>
        <v>16625000</v>
      </c>
      <c r="F35" s="230"/>
      <c r="G35" s="230"/>
    </row>
    <row r="36" spans="2:8" s="228" customFormat="1" ht="18" customHeight="1" x14ac:dyDescent="0.2">
      <c r="B36" s="232" t="s">
        <v>305</v>
      </c>
      <c r="C36" s="225">
        <v>1632000</v>
      </c>
      <c r="D36" s="226">
        <v>5.56</v>
      </c>
      <c r="E36" s="227">
        <f t="shared" si="0"/>
        <v>9073920</v>
      </c>
      <c r="F36" s="304"/>
    </row>
    <row r="37" spans="2:8" s="228" customFormat="1" ht="18" customHeight="1" x14ac:dyDescent="0.2">
      <c r="B37" s="232" t="s">
        <v>96</v>
      </c>
      <c r="C37" s="225"/>
      <c r="D37" s="226"/>
      <c r="E37" s="227">
        <v>16350946</v>
      </c>
      <c r="F37" s="303"/>
      <c r="H37" s="230"/>
    </row>
    <row r="38" spans="2:8" s="228" customFormat="1" ht="22.5" customHeight="1" x14ac:dyDescent="0.2">
      <c r="B38" s="232" t="s">
        <v>306</v>
      </c>
      <c r="C38" s="225">
        <v>570</v>
      </c>
      <c r="D38" s="226">
        <v>16346</v>
      </c>
      <c r="E38" s="227">
        <v>9359970</v>
      </c>
      <c r="F38" s="303"/>
    </row>
    <row r="39" spans="2:8" s="228" customFormat="1" ht="22.5" customHeight="1" x14ac:dyDescent="0.2">
      <c r="B39" s="232" t="s">
        <v>307</v>
      </c>
      <c r="C39" s="225">
        <v>1508760</v>
      </c>
      <c r="D39" s="226">
        <v>1</v>
      </c>
      <c r="E39" s="227">
        <f t="shared" si="0"/>
        <v>1508760</v>
      </c>
      <c r="F39" s="303"/>
    </row>
    <row r="40" spans="2:8" s="228" customFormat="1" ht="23.25" customHeight="1" x14ac:dyDescent="0.2">
      <c r="B40" s="344" t="s">
        <v>279</v>
      </c>
      <c r="C40" s="225">
        <v>1140</v>
      </c>
      <c r="D40" s="225"/>
      <c r="E40" s="345">
        <v>4126800</v>
      </c>
      <c r="F40" s="230"/>
    </row>
    <row r="41" spans="2:8" s="228" customFormat="1" ht="23.25" customHeight="1" x14ac:dyDescent="0.2">
      <c r="B41" s="344" t="s">
        <v>344</v>
      </c>
      <c r="C41" s="225"/>
      <c r="D41" s="225"/>
      <c r="E41" s="345">
        <v>3014186</v>
      </c>
      <c r="F41" s="230"/>
    </row>
    <row r="42" spans="2:8" s="228" customFormat="1" ht="23.25" customHeight="1" x14ac:dyDescent="0.2">
      <c r="B42" s="344" t="s">
        <v>345</v>
      </c>
      <c r="C42" s="225"/>
      <c r="D42" s="225"/>
      <c r="E42" s="345">
        <v>10611220</v>
      </c>
      <c r="F42" s="230"/>
    </row>
    <row r="43" spans="2:8" s="228" customFormat="1" ht="23.25" customHeight="1" x14ac:dyDescent="0.2">
      <c r="B43" s="344" t="s">
        <v>346</v>
      </c>
      <c r="C43" s="225"/>
      <c r="D43" s="225"/>
      <c r="E43" s="345">
        <v>4790506</v>
      </c>
      <c r="F43" s="230"/>
    </row>
    <row r="44" spans="2:8" s="228" customFormat="1" ht="23.25" customHeight="1" x14ac:dyDescent="0.2">
      <c r="B44" s="344" t="s">
        <v>347</v>
      </c>
      <c r="C44" s="225"/>
      <c r="D44" s="225"/>
      <c r="E44" s="345">
        <v>1001500</v>
      </c>
      <c r="F44" s="230"/>
    </row>
    <row r="45" spans="2:8" s="228" customFormat="1" ht="23.25" customHeight="1" x14ac:dyDescent="0.2">
      <c r="B45" s="346" t="s">
        <v>348</v>
      </c>
      <c r="C45" s="337"/>
      <c r="D45" s="337"/>
      <c r="E45" s="338">
        <v>10041728</v>
      </c>
      <c r="F45" s="230"/>
    </row>
    <row r="46" spans="2:8" s="228" customFormat="1" ht="13.5" thickBot="1" x14ac:dyDescent="0.25">
      <c r="B46" s="339" t="s">
        <v>54</v>
      </c>
      <c r="C46" s="340"/>
      <c r="D46" s="340"/>
      <c r="E46" s="341">
        <f>SUM(E7:E45)</f>
        <v>371373138.33333337</v>
      </c>
      <c r="F46" s="230"/>
      <c r="H46" s="230"/>
    </row>
    <row r="47" spans="2:8" x14ac:dyDescent="0.2">
      <c r="B47" s="233"/>
      <c r="C47" s="234"/>
      <c r="D47" s="235"/>
      <c r="E47" s="236"/>
    </row>
    <row r="48" spans="2:8" x14ac:dyDescent="0.2">
      <c r="B48" s="233"/>
      <c r="C48" s="234"/>
      <c r="D48" s="234"/>
      <c r="E48" s="236"/>
    </row>
    <row r="49" spans="2:5" x14ac:dyDescent="0.2">
      <c r="B49" s="233"/>
      <c r="C49" s="234"/>
      <c r="D49" s="234"/>
      <c r="E49" s="236"/>
    </row>
    <row r="50" spans="2:5" x14ac:dyDescent="0.2">
      <c r="B50" s="233"/>
      <c r="C50" s="234"/>
      <c r="D50" s="234"/>
      <c r="E50" s="236"/>
    </row>
    <row r="51" spans="2:5" x14ac:dyDescent="0.2">
      <c r="B51" s="233"/>
      <c r="C51" s="234"/>
      <c r="D51" s="234"/>
      <c r="E51" s="236"/>
    </row>
    <row r="52" spans="2:5" x14ac:dyDescent="0.2">
      <c r="B52" s="233"/>
      <c r="C52" s="234"/>
      <c r="D52" s="234"/>
      <c r="E52" s="236"/>
    </row>
    <row r="53" spans="2:5" x14ac:dyDescent="0.2">
      <c r="B53" s="233"/>
      <c r="C53" s="234"/>
      <c r="D53" s="234"/>
      <c r="E53" s="236"/>
    </row>
    <row r="54" spans="2:5" x14ac:dyDescent="0.2">
      <c r="B54" s="233"/>
      <c r="C54" s="234"/>
      <c r="D54" s="234"/>
      <c r="E54" s="236"/>
    </row>
    <row r="55" spans="2:5" x14ac:dyDescent="0.2">
      <c r="B55" s="233"/>
      <c r="C55" s="234"/>
      <c r="D55" s="234"/>
      <c r="E55" s="236"/>
    </row>
    <row r="56" spans="2:5" x14ac:dyDescent="0.2">
      <c r="B56" s="233"/>
      <c r="C56" s="234"/>
      <c r="D56" s="234"/>
      <c r="E56" s="236"/>
    </row>
    <row r="57" spans="2:5" x14ac:dyDescent="0.2">
      <c r="B57" s="233"/>
      <c r="C57" s="234"/>
      <c r="D57" s="234"/>
      <c r="E57" s="236"/>
    </row>
    <row r="58" spans="2:5" x14ac:dyDescent="0.2">
      <c r="B58" s="233"/>
      <c r="C58" s="234"/>
      <c r="D58" s="234"/>
      <c r="E58" s="236"/>
    </row>
    <row r="63" spans="2:5" ht="12.75" customHeight="1" x14ac:dyDescent="0.2"/>
    <row r="64" spans="2: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</sheetData>
  <mergeCells count="4">
    <mergeCell ref="B2:B5"/>
    <mergeCell ref="C2:C4"/>
    <mergeCell ref="D2:D4"/>
    <mergeCell ref="E2:E4"/>
  </mergeCells>
  <pageMargins left="0.25" right="0.25" top="0.75" bottom="0.75" header="0.3" footer="0.3"/>
  <pageSetup paperSize="9" orientation="portrait" r:id="rId1"/>
  <headerFooter alignWithMargins="0">
    <oddHeader>&amp;R&amp;"Times New Roman CE,Félkövér dőlt"3.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workbookViewId="0">
      <selection activeCell="K30" sqref="K30"/>
    </sheetView>
  </sheetViews>
  <sheetFormatPr defaultRowHeight="12.75" x14ac:dyDescent="0.2"/>
  <cols>
    <col min="1" max="1" width="51" style="271" customWidth="1"/>
    <col min="2" max="4" width="13.33203125" style="49" customWidth="1"/>
    <col min="5" max="5" width="51" style="271" customWidth="1"/>
    <col min="6" max="8" width="13.33203125" style="49" customWidth="1"/>
    <col min="9" max="16384" width="9.33203125" style="49"/>
  </cols>
  <sheetData>
    <row r="1" spans="1:8" ht="10.5" customHeight="1" x14ac:dyDescent="0.2">
      <c r="A1" s="366" t="s">
        <v>74</v>
      </c>
      <c r="B1" s="366"/>
      <c r="C1" s="366"/>
      <c r="D1" s="366"/>
      <c r="E1" s="366"/>
      <c r="F1" s="366"/>
      <c r="G1" s="366"/>
      <c r="H1" s="366"/>
    </row>
    <row r="2" spans="1:8" ht="18.75" customHeight="1" x14ac:dyDescent="0.2">
      <c r="A2" s="365" t="s">
        <v>199</v>
      </c>
      <c r="B2" s="365"/>
      <c r="C2" s="365"/>
      <c r="D2" s="365"/>
      <c r="E2" s="365"/>
      <c r="F2" s="365"/>
      <c r="G2" s="365"/>
      <c r="H2" s="365"/>
    </row>
    <row r="3" spans="1:8" ht="18.75" customHeight="1" x14ac:dyDescent="0.2">
      <c r="A3" s="365" t="s">
        <v>217</v>
      </c>
      <c r="B3" s="365"/>
      <c r="C3" s="365"/>
      <c r="D3" s="365"/>
      <c r="E3" s="365"/>
      <c r="F3" s="365"/>
      <c r="G3" s="365"/>
      <c r="H3" s="365"/>
    </row>
    <row r="4" spans="1:8" ht="18.75" customHeight="1" x14ac:dyDescent="0.2">
      <c r="A4" s="271" t="s">
        <v>158</v>
      </c>
      <c r="F4" s="196" t="s">
        <v>159</v>
      </c>
    </row>
    <row r="5" spans="1:8" ht="18.75" customHeight="1" x14ac:dyDescent="0.2">
      <c r="A5" s="367" t="s">
        <v>160</v>
      </c>
      <c r="B5" s="368"/>
      <c r="C5" s="368"/>
      <c r="D5" s="369"/>
      <c r="E5" s="367" t="s">
        <v>161</v>
      </c>
      <c r="F5" s="368"/>
      <c r="G5" s="368"/>
      <c r="H5" s="369"/>
    </row>
    <row r="6" spans="1:8" ht="18.75" customHeight="1" x14ac:dyDescent="0.2">
      <c r="A6" s="272" t="s">
        <v>162</v>
      </c>
      <c r="B6" s="370" t="s">
        <v>55</v>
      </c>
      <c r="C6" s="371"/>
      <c r="D6" s="372"/>
      <c r="E6" s="277" t="s">
        <v>162</v>
      </c>
      <c r="F6" s="370" t="s">
        <v>55</v>
      </c>
      <c r="G6" s="371"/>
      <c r="H6" s="372"/>
    </row>
    <row r="7" spans="1:8" ht="25.5" customHeight="1" x14ac:dyDescent="0.2">
      <c r="A7" s="273"/>
      <c r="B7" s="198" t="s">
        <v>200</v>
      </c>
      <c r="C7" s="198" t="s">
        <v>201</v>
      </c>
      <c r="D7" s="199" t="s">
        <v>202</v>
      </c>
      <c r="E7" s="273"/>
      <c r="F7" s="198" t="s">
        <v>200</v>
      </c>
      <c r="G7" s="198" t="s">
        <v>201</v>
      </c>
      <c r="H7" s="198" t="s">
        <v>202</v>
      </c>
    </row>
    <row r="8" spans="1:8" ht="18.75" customHeight="1" x14ac:dyDescent="0.2">
      <c r="A8" s="51" t="s">
        <v>163</v>
      </c>
      <c r="B8" s="200">
        <v>530996</v>
      </c>
      <c r="C8" s="200"/>
      <c r="D8" s="200">
        <v>0</v>
      </c>
      <c r="E8" s="51" t="s">
        <v>164</v>
      </c>
      <c r="F8" s="201">
        <v>106248</v>
      </c>
      <c r="G8" s="72">
        <v>2600</v>
      </c>
      <c r="H8" s="40">
        <v>0</v>
      </c>
    </row>
    <row r="9" spans="1:8" ht="24" customHeight="1" x14ac:dyDescent="0.2">
      <c r="A9" s="52" t="s">
        <v>165</v>
      </c>
      <c r="B9" s="201">
        <v>33950</v>
      </c>
      <c r="C9" s="201"/>
      <c r="D9" s="200"/>
      <c r="E9" s="56" t="s">
        <v>166</v>
      </c>
      <c r="F9" s="201">
        <v>23412</v>
      </c>
      <c r="G9" s="72">
        <v>572</v>
      </c>
      <c r="H9" s="40">
        <v>0</v>
      </c>
    </row>
    <row r="10" spans="1:8" ht="18.75" customHeight="1" x14ac:dyDescent="0.2">
      <c r="A10" s="53" t="s">
        <v>167</v>
      </c>
      <c r="B10" s="201">
        <v>9461</v>
      </c>
      <c r="C10" s="201">
        <v>12000</v>
      </c>
      <c r="D10" s="200">
        <f>+'[1]4'!B31</f>
        <v>0</v>
      </c>
      <c r="E10" s="51" t="s">
        <v>168</v>
      </c>
      <c r="F10" s="201">
        <v>102084</v>
      </c>
      <c r="G10" s="72">
        <v>5500</v>
      </c>
      <c r="H10" s="40">
        <v>0</v>
      </c>
    </row>
    <row r="11" spans="1:8" ht="18.75" customHeight="1" x14ac:dyDescent="0.2">
      <c r="A11" s="53" t="s">
        <v>169</v>
      </c>
      <c r="B11" s="201">
        <f>+'[1]2'!E36</f>
        <v>0</v>
      </c>
      <c r="C11" s="201">
        <f>+'[1]3'!D36</f>
        <v>0</v>
      </c>
      <c r="D11" s="200">
        <f>+'[1]4'!B36</f>
        <v>0</v>
      </c>
      <c r="E11" s="51" t="s">
        <v>170</v>
      </c>
      <c r="F11" s="201">
        <v>30953</v>
      </c>
      <c r="G11" s="72">
        <f>+'[1]6'!D11</f>
        <v>0</v>
      </c>
      <c r="H11" s="40"/>
    </row>
    <row r="12" spans="1:8" ht="18.75" customHeight="1" x14ac:dyDescent="0.2">
      <c r="A12" s="51"/>
      <c r="B12" s="201"/>
      <c r="C12" s="201"/>
      <c r="D12" s="200"/>
      <c r="E12" s="51" t="s">
        <v>337</v>
      </c>
      <c r="F12" s="201">
        <v>316097</v>
      </c>
      <c r="G12" s="72">
        <v>0</v>
      </c>
      <c r="H12" s="40"/>
    </row>
    <row r="13" spans="1:8" ht="18.75" customHeight="1" x14ac:dyDescent="0.2">
      <c r="A13" s="55"/>
      <c r="B13" s="201"/>
      <c r="C13" s="201"/>
      <c r="D13" s="200"/>
      <c r="E13" s="278" t="s">
        <v>336</v>
      </c>
      <c r="F13" s="201">
        <v>16766</v>
      </c>
      <c r="G13" s="72">
        <f>+'[1]6'!D13</f>
        <v>0</v>
      </c>
      <c r="H13" s="40"/>
    </row>
    <row r="14" spans="1:8" ht="18.75" customHeight="1" x14ac:dyDescent="0.2">
      <c r="A14" s="57"/>
      <c r="B14" s="201"/>
      <c r="C14" s="201"/>
      <c r="D14" s="200"/>
      <c r="E14" s="278" t="s">
        <v>172</v>
      </c>
      <c r="F14" s="201">
        <f>+'[1]5'!E12</f>
        <v>0</v>
      </c>
      <c r="G14" s="72">
        <f>+'[1]6'!D14</f>
        <v>0</v>
      </c>
      <c r="H14" s="40"/>
    </row>
    <row r="15" spans="1:8" ht="17.25" customHeight="1" x14ac:dyDescent="0.2">
      <c r="A15" s="53"/>
      <c r="B15" s="202"/>
      <c r="C15" s="202"/>
      <c r="D15" s="200"/>
      <c r="E15" s="53" t="s">
        <v>173</v>
      </c>
      <c r="F15" s="202"/>
      <c r="G15" s="202"/>
      <c r="H15" s="202"/>
    </row>
    <row r="16" spans="1:8" ht="28.5" customHeight="1" x14ac:dyDescent="0.2">
      <c r="A16" s="55" t="s">
        <v>174</v>
      </c>
      <c r="B16" s="202">
        <f>SUM(B8:B15)</f>
        <v>574407</v>
      </c>
      <c r="C16" s="202">
        <f>SUM(C8:C15)</f>
        <v>12000</v>
      </c>
      <c r="D16" s="202">
        <f>SUM(D8:D15)</f>
        <v>0</v>
      </c>
      <c r="E16" s="274" t="s">
        <v>175</v>
      </c>
      <c r="F16" s="202">
        <f>SUM(F8:F14)</f>
        <v>595560</v>
      </c>
      <c r="G16" s="202">
        <f>SUM(G8:G12)</f>
        <v>8672</v>
      </c>
      <c r="H16" s="202">
        <f>SUM(H8:H12)</f>
        <v>0</v>
      </c>
    </row>
    <row r="17" spans="1:8" ht="17.25" customHeight="1" x14ac:dyDescent="0.2">
      <c r="A17" s="53"/>
      <c r="B17" s="201"/>
      <c r="C17" s="203"/>
      <c r="D17" s="200"/>
      <c r="E17" s="53"/>
      <c r="F17" s="201"/>
      <c r="G17" s="72"/>
      <c r="H17" s="40"/>
    </row>
    <row r="18" spans="1:8" ht="18.75" customHeight="1" x14ac:dyDescent="0.2">
      <c r="A18" s="274" t="s">
        <v>176</v>
      </c>
      <c r="B18" s="204">
        <v>38266</v>
      </c>
      <c r="C18" s="205">
        <f>+'[1]3'!D47</f>
        <v>0</v>
      </c>
      <c r="D18" s="206">
        <f>+'[1]4'!B47</f>
        <v>0</v>
      </c>
      <c r="E18" s="274" t="s">
        <v>177</v>
      </c>
      <c r="F18" s="202">
        <f>+'[1]5'!E23</f>
        <v>0</v>
      </c>
      <c r="G18" s="71">
        <f>+'[1]6'!D25</f>
        <v>0</v>
      </c>
      <c r="H18" s="39">
        <f>+'[1]7'!B25</f>
        <v>0</v>
      </c>
    </row>
    <row r="19" spans="1:8" ht="17.25" customHeight="1" x14ac:dyDescent="0.2">
      <c r="A19" s="57"/>
      <c r="B19" s="201"/>
      <c r="C19" s="203"/>
      <c r="D19" s="200"/>
      <c r="E19" s="280"/>
      <c r="F19" s="201"/>
      <c r="G19" s="72"/>
      <c r="H19" s="40"/>
    </row>
    <row r="20" spans="1:8" ht="18.75" customHeight="1" x14ac:dyDescent="0.2">
      <c r="A20" s="207" t="s">
        <v>178</v>
      </c>
      <c r="B20" s="202">
        <f>+B16+B18</f>
        <v>612673</v>
      </c>
      <c r="C20" s="202">
        <f>+C16+C18</f>
        <v>12000</v>
      </c>
      <c r="D20" s="202">
        <f>+D16+D18</f>
        <v>0</v>
      </c>
      <c r="E20" s="274" t="s">
        <v>179</v>
      </c>
      <c r="F20" s="202">
        <f>+F16+F18</f>
        <v>595560</v>
      </c>
      <c r="G20" s="202">
        <f>+G16+G18</f>
        <v>8672</v>
      </c>
      <c r="H20" s="202">
        <f>+H16+H18</f>
        <v>0</v>
      </c>
    </row>
    <row r="21" spans="1:8" ht="17.25" customHeight="1" x14ac:dyDescent="0.2">
      <c r="A21" s="56"/>
      <c r="B21" s="208"/>
      <c r="C21" s="202"/>
      <c r="D21" s="200"/>
      <c r="E21" s="53"/>
      <c r="F21" s="202"/>
      <c r="G21" s="202"/>
      <c r="H21" s="202"/>
    </row>
    <row r="22" spans="1:8" ht="18.75" customHeight="1" x14ac:dyDescent="0.2">
      <c r="A22" s="52" t="s">
        <v>180</v>
      </c>
      <c r="B22" s="201">
        <f>+'[1]2'!E55</f>
        <v>0</v>
      </c>
      <c r="C22" s="203">
        <f>+'[1]3'!D55</f>
        <v>0</v>
      </c>
      <c r="D22" s="200">
        <f>+'[1]4'!B55</f>
        <v>0</v>
      </c>
      <c r="E22" s="53" t="s">
        <v>181</v>
      </c>
      <c r="F22" s="201">
        <v>412118</v>
      </c>
      <c r="G22" s="72">
        <f>+'[1]6'!D29</f>
        <v>0</v>
      </c>
      <c r="H22" s="40"/>
    </row>
    <row r="23" spans="1:8" ht="18.75" customHeight="1" x14ac:dyDescent="0.2">
      <c r="A23" s="52" t="s">
        <v>182</v>
      </c>
      <c r="B23" s="201">
        <v>403252</v>
      </c>
      <c r="C23" s="201">
        <f>+'[1]3'!D63</f>
        <v>0</v>
      </c>
      <c r="D23" s="200">
        <f>+'[1]4'!B63</f>
        <v>0</v>
      </c>
      <c r="E23" s="53" t="s">
        <v>183</v>
      </c>
      <c r="F23" s="201">
        <v>0</v>
      </c>
      <c r="G23" s="72">
        <f>+'[1]6'!D30</f>
        <v>0</v>
      </c>
      <c r="H23" s="40"/>
    </row>
    <row r="24" spans="1:8" ht="18.75" customHeight="1" x14ac:dyDescent="0.2">
      <c r="A24" s="51" t="s">
        <v>152</v>
      </c>
      <c r="B24" s="209">
        <f>+'[1]2'!B69</f>
        <v>0</v>
      </c>
      <c r="C24" s="203">
        <f>+'[1]3'!D69</f>
        <v>0</v>
      </c>
      <c r="D24" s="200">
        <f>+'[1]4'!B69</f>
        <v>0</v>
      </c>
      <c r="E24" s="53" t="s">
        <v>184</v>
      </c>
      <c r="F24" s="201">
        <f>+'[1]5'!E29</f>
        <v>0</v>
      </c>
      <c r="G24" s="72">
        <f>+'[1]6'!D31</f>
        <v>0</v>
      </c>
      <c r="H24" s="40"/>
    </row>
    <row r="25" spans="1:8" ht="23.25" customHeight="1" x14ac:dyDescent="0.2">
      <c r="A25" s="55" t="s">
        <v>185</v>
      </c>
      <c r="B25" s="202">
        <f>SUM(B22:B24)</f>
        <v>403252</v>
      </c>
      <c r="C25" s="202">
        <f>SUM(C22:C24)</f>
        <v>0</v>
      </c>
      <c r="D25" s="202">
        <f>SUM(D22:D24)</f>
        <v>0</v>
      </c>
      <c r="E25" s="274" t="s">
        <v>186</v>
      </c>
      <c r="F25" s="202">
        <f>SUM(F22:F24)</f>
        <v>412118</v>
      </c>
      <c r="G25" s="202">
        <f>SUM(G22:G24)</f>
        <v>0</v>
      </c>
      <c r="H25" s="202">
        <f>SUM(H22:H24)</f>
        <v>0</v>
      </c>
    </row>
    <row r="26" spans="1:8" ht="17.25" customHeight="1" x14ac:dyDescent="0.2">
      <c r="A26" s="51"/>
      <c r="B26" s="201"/>
      <c r="C26" s="203"/>
      <c r="D26" s="200"/>
      <c r="E26" s="53"/>
      <c r="F26" s="201"/>
      <c r="G26" s="72"/>
      <c r="H26" s="40"/>
    </row>
    <row r="27" spans="1:8" ht="18.75" customHeight="1" x14ac:dyDescent="0.2">
      <c r="A27" s="274" t="s">
        <v>187</v>
      </c>
      <c r="B27" s="201">
        <v>0</v>
      </c>
      <c r="C27" s="210">
        <f>+'[1]3'!D80</f>
        <v>0</v>
      </c>
      <c r="D27" s="211">
        <f>+'[1]4'!B80</f>
        <v>0</v>
      </c>
      <c r="E27" s="274" t="s">
        <v>188</v>
      </c>
      <c r="F27" s="202">
        <v>11575</v>
      </c>
      <c r="G27" s="71">
        <f>+'[1]6'!D41</f>
        <v>0</v>
      </c>
      <c r="H27" s="39">
        <f>+'[1]7'!B41</f>
        <v>0</v>
      </c>
    </row>
    <row r="28" spans="1:8" ht="18.75" customHeight="1" x14ac:dyDescent="0.2">
      <c r="A28" s="275" t="s">
        <v>189</v>
      </c>
      <c r="B28" s="201">
        <v>0</v>
      </c>
      <c r="C28" s="203">
        <f>+'[1]3'!D75</f>
        <v>0</v>
      </c>
      <c r="D28" s="200"/>
      <c r="E28" s="274" t="s">
        <v>349</v>
      </c>
      <c r="F28" s="201">
        <v>11575</v>
      </c>
      <c r="G28" s="72"/>
      <c r="H28" s="40"/>
    </row>
    <row r="29" spans="1:8" ht="17.25" customHeight="1" x14ac:dyDescent="0.2">
      <c r="A29" s="51"/>
      <c r="B29" s="209"/>
      <c r="C29" s="203"/>
      <c r="D29" s="200"/>
      <c r="E29" s="53"/>
      <c r="F29" s="201"/>
      <c r="G29" s="72"/>
      <c r="H29" s="40"/>
    </row>
    <row r="30" spans="1:8" ht="18.75" customHeight="1" x14ac:dyDescent="0.2">
      <c r="A30" s="207" t="s">
        <v>190</v>
      </c>
      <c r="B30" s="202">
        <f>+B25+B27</f>
        <v>403252</v>
      </c>
      <c r="C30" s="202">
        <f>+C25+C27</f>
        <v>0</v>
      </c>
      <c r="D30" s="202">
        <f>+D25+D27</f>
        <v>0</v>
      </c>
      <c r="E30" s="274" t="s">
        <v>191</v>
      </c>
      <c r="F30" s="202">
        <f>+F25+F27</f>
        <v>423693</v>
      </c>
      <c r="G30" s="202">
        <f>+G25+G27</f>
        <v>0</v>
      </c>
      <c r="H30" s="202">
        <f>+H25+H27</f>
        <v>0</v>
      </c>
    </row>
    <row r="31" spans="1:8" ht="17.25" customHeight="1" x14ac:dyDescent="0.2">
      <c r="A31" s="51"/>
      <c r="B31" s="201"/>
      <c r="C31" s="201"/>
      <c r="D31" s="201"/>
      <c r="E31" s="279"/>
      <c r="F31" s="201"/>
      <c r="G31" s="72"/>
      <c r="H31" s="40"/>
    </row>
    <row r="32" spans="1:8" ht="18.75" customHeight="1" x14ac:dyDescent="0.2">
      <c r="A32" s="54" t="s">
        <v>192</v>
      </c>
      <c r="B32" s="202">
        <f>B16+B25</f>
        <v>977659</v>
      </c>
      <c r="C32" s="202">
        <f>+C16+C25</f>
        <v>12000</v>
      </c>
      <c r="D32" s="202">
        <f>+D16+D25</f>
        <v>0</v>
      </c>
      <c r="E32" s="274" t="s">
        <v>193</v>
      </c>
      <c r="F32" s="202">
        <f>+F16+F25</f>
        <v>1007678</v>
      </c>
      <c r="G32" s="202">
        <f>+G16+G25</f>
        <v>8672</v>
      </c>
      <c r="H32" s="202">
        <f>+H16+H25</f>
        <v>0</v>
      </c>
    </row>
    <row r="33" spans="1:8" ht="17.25" customHeight="1" x14ac:dyDescent="0.2">
      <c r="A33" s="199"/>
      <c r="B33" s="202"/>
      <c r="C33" s="202"/>
      <c r="D33" s="202"/>
      <c r="E33" s="280"/>
      <c r="F33" s="202"/>
      <c r="G33" s="202"/>
      <c r="H33" s="202"/>
    </row>
    <row r="34" spans="1:8" ht="18.75" customHeight="1" x14ac:dyDescent="0.2">
      <c r="A34" s="54" t="s">
        <v>194</v>
      </c>
      <c r="B34" s="202">
        <f>B18+B27</f>
        <v>38266</v>
      </c>
      <c r="C34" s="202">
        <f>+C18+C27</f>
        <v>0</v>
      </c>
      <c r="D34" s="202">
        <f>+D18+D27</f>
        <v>0</v>
      </c>
      <c r="E34" s="274" t="s">
        <v>195</v>
      </c>
      <c r="F34" s="202">
        <f>+F18+F27</f>
        <v>11575</v>
      </c>
      <c r="G34" s="202">
        <f>+G18+G27</f>
        <v>0</v>
      </c>
      <c r="H34" s="202">
        <f>+H18+H27</f>
        <v>0</v>
      </c>
    </row>
    <row r="35" spans="1:8" ht="17.25" customHeight="1" x14ac:dyDescent="0.2">
      <c r="A35" s="51"/>
      <c r="B35" s="202"/>
      <c r="C35" s="202"/>
      <c r="D35" s="202"/>
      <c r="E35" s="279"/>
      <c r="F35" s="202"/>
      <c r="G35" s="202"/>
      <c r="H35" s="202"/>
    </row>
    <row r="36" spans="1:8" ht="18.75" customHeight="1" x14ac:dyDescent="0.2">
      <c r="A36" s="58" t="s">
        <v>196</v>
      </c>
      <c r="B36" s="202">
        <f>+B32+B34</f>
        <v>1015925</v>
      </c>
      <c r="C36" s="202">
        <f>+C32+C34</f>
        <v>12000</v>
      </c>
      <c r="D36" s="202">
        <f>+D32+D34</f>
        <v>0</v>
      </c>
      <c r="E36" s="58" t="s">
        <v>197</v>
      </c>
      <c r="F36" s="202">
        <f>+F32+F34</f>
        <v>1019253</v>
      </c>
      <c r="G36" s="202">
        <f>+G32+G34</f>
        <v>8672</v>
      </c>
      <c r="H36" s="202">
        <f>+H32+H34</f>
        <v>0</v>
      </c>
    </row>
    <row r="37" spans="1:8" ht="18.75" customHeight="1" x14ac:dyDescent="0.2">
      <c r="A37" s="276" t="s">
        <v>203</v>
      </c>
      <c r="B37" s="361">
        <f>+B36+C36+D36</f>
        <v>1027925</v>
      </c>
      <c r="C37" s="362"/>
      <c r="D37" s="363"/>
      <c r="E37" s="276" t="s">
        <v>204</v>
      </c>
      <c r="F37" s="364">
        <f>+F36+G36+H36</f>
        <v>1027925</v>
      </c>
      <c r="G37" s="364"/>
      <c r="H37" s="364"/>
    </row>
    <row r="38" spans="1:8" ht="18.75" customHeight="1" x14ac:dyDescent="0.2"/>
  </sheetData>
  <mergeCells count="9">
    <mergeCell ref="B37:D37"/>
    <mergeCell ref="F37:H37"/>
    <mergeCell ref="A2:H2"/>
    <mergeCell ref="A1:H1"/>
    <mergeCell ref="A5:D5"/>
    <mergeCell ref="E5:H5"/>
    <mergeCell ref="B6:D6"/>
    <mergeCell ref="F6:H6"/>
    <mergeCell ref="A3:H3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B12" sqref="B12"/>
    </sheetView>
  </sheetViews>
  <sheetFormatPr defaultRowHeight="15" x14ac:dyDescent="0.25"/>
  <cols>
    <col min="1" max="1" width="52" style="282" customWidth="1"/>
    <col min="2" max="2" width="25.33203125" style="282" customWidth="1"/>
    <col min="3" max="16384" width="9.33203125" style="282"/>
  </cols>
  <sheetData>
    <row r="1" spans="1:2" x14ac:dyDescent="0.25">
      <c r="A1" s="281"/>
      <c r="B1" s="237" t="s">
        <v>75</v>
      </c>
    </row>
    <row r="2" spans="1:2" x14ac:dyDescent="0.25">
      <c r="A2" s="281"/>
      <c r="B2" s="281"/>
    </row>
    <row r="3" spans="1:2" x14ac:dyDescent="0.25">
      <c r="A3" s="373" t="s">
        <v>205</v>
      </c>
      <c r="B3" s="373"/>
    </row>
    <row r="4" spans="1:2" x14ac:dyDescent="0.25">
      <c r="A4" s="283"/>
      <c r="B4" s="284"/>
    </row>
    <row r="5" spans="1:2" x14ac:dyDescent="0.25">
      <c r="A5" s="374" t="s">
        <v>206</v>
      </c>
      <c r="B5" s="374"/>
    </row>
    <row r="6" spans="1:2" x14ac:dyDescent="0.25">
      <c r="A6" s="285" t="s">
        <v>207</v>
      </c>
      <c r="B6" s="286" t="s">
        <v>208</v>
      </c>
    </row>
    <row r="7" spans="1:2" x14ac:dyDescent="0.25">
      <c r="A7" s="287" t="s">
        <v>327</v>
      </c>
      <c r="B7" s="288">
        <v>5051</v>
      </c>
    </row>
    <row r="8" spans="1:2" x14ac:dyDescent="0.25">
      <c r="A8" s="289" t="s">
        <v>309</v>
      </c>
      <c r="B8" s="288">
        <v>197350</v>
      </c>
    </row>
    <row r="9" spans="1:2" x14ac:dyDescent="0.25">
      <c r="A9" s="290" t="s">
        <v>310</v>
      </c>
      <c r="B9" s="291">
        <v>140851</v>
      </c>
    </row>
    <row r="10" spans="1:2" x14ac:dyDescent="0.25">
      <c r="A10" s="290" t="s">
        <v>313</v>
      </c>
      <c r="B10" s="291">
        <v>60000</v>
      </c>
    </row>
    <row r="11" spans="1:2" x14ac:dyDescent="0.25">
      <c r="A11" s="292" t="s">
        <v>350</v>
      </c>
      <c r="B11" s="291">
        <v>6466</v>
      </c>
    </row>
    <row r="12" spans="1:2" x14ac:dyDescent="0.25">
      <c r="A12" s="293" t="s">
        <v>351</v>
      </c>
      <c r="B12" s="291">
        <v>2400</v>
      </c>
    </row>
    <row r="13" spans="1:2" x14ac:dyDescent="0.25">
      <c r="A13" s="294" t="s">
        <v>209</v>
      </c>
      <c r="B13" s="295">
        <f>SUM(B7:B12)</f>
        <v>412118</v>
      </c>
    </row>
    <row r="14" spans="1:2" ht="39.75" customHeight="1" x14ac:dyDescent="0.25">
      <c r="A14" s="281"/>
      <c r="B14" s="281"/>
    </row>
    <row r="15" spans="1:2" x14ac:dyDescent="0.25">
      <c r="A15" s="375" t="s">
        <v>77</v>
      </c>
      <c r="B15" s="375"/>
    </row>
    <row r="16" spans="1:2" x14ac:dyDescent="0.25">
      <c r="A16" s="281"/>
      <c r="B16" s="281"/>
    </row>
    <row r="17" spans="1:2" x14ac:dyDescent="0.25">
      <c r="A17" s="373" t="s">
        <v>211</v>
      </c>
      <c r="B17" s="373"/>
    </row>
    <row r="18" spans="1:2" x14ac:dyDescent="0.25">
      <c r="A18" s="296"/>
      <c r="B18" s="297"/>
    </row>
    <row r="19" spans="1:2" x14ac:dyDescent="0.25">
      <c r="A19" s="376" t="s">
        <v>206</v>
      </c>
      <c r="B19" s="376"/>
    </row>
    <row r="20" spans="1:2" x14ac:dyDescent="0.25">
      <c r="A20" s="298" t="s">
        <v>212</v>
      </c>
      <c r="B20" s="299" t="s">
        <v>208</v>
      </c>
    </row>
    <row r="21" spans="1:2" x14ac:dyDescent="0.25">
      <c r="A21" s="300"/>
      <c r="B21" s="300">
        <v>0</v>
      </c>
    </row>
    <row r="22" spans="1:2" x14ac:dyDescent="0.25">
      <c r="A22" s="300"/>
      <c r="B22" s="300"/>
    </row>
    <row r="23" spans="1:2" x14ac:dyDescent="0.25">
      <c r="A23" s="301" t="s">
        <v>213</v>
      </c>
      <c r="B23" s="302">
        <f>+B21</f>
        <v>0</v>
      </c>
    </row>
  </sheetData>
  <mergeCells count="5">
    <mergeCell ref="A3:B3"/>
    <mergeCell ref="A5:B5"/>
    <mergeCell ref="A15:B15"/>
    <mergeCell ref="A17:B17"/>
    <mergeCell ref="A19:B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N11" sqref="N11"/>
    </sheetView>
  </sheetViews>
  <sheetFormatPr defaultRowHeight="15" x14ac:dyDescent="0.2"/>
  <cols>
    <col min="1" max="1" width="4.83203125" style="170" customWidth="1"/>
    <col min="2" max="2" width="28.6640625" style="169" customWidth="1"/>
    <col min="3" max="14" width="8.83203125" style="169" customWidth="1"/>
    <col min="15" max="15" width="10" style="170" customWidth="1"/>
    <col min="16" max="16" width="6.83203125" style="169" customWidth="1"/>
    <col min="17" max="16384" width="9.33203125" style="169"/>
  </cols>
  <sheetData>
    <row r="1" spans="1:16" ht="30.75" customHeight="1" x14ac:dyDescent="0.25">
      <c r="A1" s="377" t="s">
        <v>329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9" t="s">
        <v>312</v>
      </c>
    </row>
    <row r="2" spans="1:16" ht="12" customHeight="1" thickBot="1" x14ac:dyDescent="0.25">
      <c r="O2" s="171" t="s">
        <v>33</v>
      </c>
      <c r="P2" s="379"/>
    </row>
    <row r="3" spans="1:16" s="170" customFormat="1" ht="26.1" customHeight="1" thickBot="1" x14ac:dyDescent="0.25">
      <c r="A3" s="172" t="s">
        <v>10</v>
      </c>
      <c r="B3" s="173" t="s">
        <v>18</v>
      </c>
      <c r="C3" s="173" t="s">
        <v>56</v>
      </c>
      <c r="D3" s="173" t="s">
        <v>57</v>
      </c>
      <c r="E3" s="173" t="s">
        <v>58</v>
      </c>
      <c r="F3" s="173" t="s">
        <v>59</v>
      </c>
      <c r="G3" s="173" t="s">
        <v>60</v>
      </c>
      <c r="H3" s="173" t="s">
        <v>61</v>
      </c>
      <c r="I3" s="173" t="s">
        <v>62</v>
      </c>
      <c r="J3" s="173" t="s">
        <v>63</v>
      </c>
      <c r="K3" s="173" t="s">
        <v>64</v>
      </c>
      <c r="L3" s="173" t="s">
        <v>65</v>
      </c>
      <c r="M3" s="173" t="s">
        <v>66</v>
      </c>
      <c r="N3" s="173" t="s">
        <v>67</v>
      </c>
      <c r="O3" s="195" t="s">
        <v>54</v>
      </c>
      <c r="P3" s="379"/>
    </row>
    <row r="4" spans="1:16" s="175" customFormat="1" ht="15" customHeight="1" thickBot="1" x14ac:dyDescent="0.25">
      <c r="A4" s="174" t="s">
        <v>0</v>
      </c>
      <c r="B4" s="380" t="s">
        <v>16</v>
      </c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2"/>
      <c r="P4" s="379"/>
    </row>
    <row r="5" spans="1:16" s="175" customFormat="1" ht="27" customHeight="1" thickBot="1" x14ac:dyDescent="0.25">
      <c r="A5" s="174" t="s">
        <v>1</v>
      </c>
      <c r="B5" s="42" t="s">
        <v>163</v>
      </c>
      <c r="C5" s="176">
        <v>44250</v>
      </c>
      <c r="D5" s="176">
        <v>44250</v>
      </c>
      <c r="E5" s="176">
        <v>44249</v>
      </c>
      <c r="F5" s="176">
        <v>44250</v>
      </c>
      <c r="G5" s="176">
        <v>44250</v>
      </c>
      <c r="H5" s="176">
        <v>44250</v>
      </c>
      <c r="I5" s="176">
        <v>44249</v>
      </c>
      <c r="J5" s="176">
        <v>44250</v>
      </c>
      <c r="K5" s="176">
        <v>44250</v>
      </c>
      <c r="L5" s="176">
        <v>44250</v>
      </c>
      <c r="M5" s="176">
        <v>44250</v>
      </c>
      <c r="N5" s="176">
        <v>44248</v>
      </c>
      <c r="O5" s="177">
        <f t="shared" ref="O5:O14" si="0">SUM(C5:N5)</f>
        <v>530996</v>
      </c>
      <c r="P5" s="379"/>
    </row>
    <row r="6" spans="1:16" s="181" customFormat="1" ht="23.25" customHeight="1" thickBot="1" x14ac:dyDescent="0.25">
      <c r="A6" s="174" t="s">
        <v>2</v>
      </c>
      <c r="B6" s="138" t="s">
        <v>165</v>
      </c>
      <c r="C6" s="179">
        <v>50</v>
      </c>
      <c r="D6" s="179">
        <v>150</v>
      </c>
      <c r="E6" s="179">
        <v>12920</v>
      </c>
      <c r="F6" s="179">
        <v>410</v>
      </c>
      <c r="G6" s="179">
        <v>150</v>
      </c>
      <c r="H6" s="179">
        <v>150</v>
      </c>
      <c r="I6" s="179">
        <v>50</v>
      </c>
      <c r="J6" s="179">
        <v>250</v>
      </c>
      <c r="K6" s="179">
        <v>12320</v>
      </c>
      <c r="L6" s="179">
        <v>150</v>
      </c>
      <c r="M6" s="179">
        <v>150</v>
      </c>
      <c r="N6" s="179">
        <v>7200</v>
      </c>
      <c r="O6" s="180">
        <f t="shared" si="0"/>
        <v>33950</v>
      </c>
      <c r="P6" s="379"/>
    </row>
    <row r="7" spans="1:16" s="181" customFormat="1" ht="20.25" customHeight="1" thickBot="1" x14ac:dyDescent="0.25">
      <c r="A7" s="174" t="s">
        <v>14</v>
      </c>
      <c r="B7" s="43" t="s">
        <v>167</v>
      </c>
      <c r="C7" s="183">
        <v>1789</v>
      </c>
      <c r="D7" s="183">
        <v>1788</v>
      </c>
      <c r="E7" s="183">
        <v>1789</v>
      </c>
      <c r="F7" s="183">
        <v>1788</v>
      </c>
      <c r="G7" s="183">
        <v>1789</v>
      </c>
      <c r="H7" s="183">
        <v>1788</v>
      </c>
      <c r="I7" s="183">
        <v>1788</v>
      </c>
      <c r="J7" s="183">
        <v>1789</v>
      </c>
      <c r="K7" s="183">
        <v>1788</v>
      </c>
      <c r="L7" s="183">
        <v>1789</v>
      </c>
      <c r="M7" s="183">
        <v>1788</v>
      </c>
      <c r="N7" s="183">
        <v>1788</v>
      </c>
      <c r="O7" s="184">
        <f t="shared" si="0"/>
        <v>21461</v>
      </c>
      <c r="P7" s="379"/>
    </row>
    <row r="8" spans="1:16" s="181" customFormat="1" ht="25.5" customHeight="1" thickBot="1" x14ac:dyDescent="0.25">
      <c r="A8" s="174" t="s">
        <v>3</v>
      </c>
      <c r="B8" s="43" t="s">
        <v>169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80">
        <f t="shared" si="0"/>
        <v>0</v>
      </c>
      <c r="P8" s="379"/>
    </row>
    <row r="9" spans="1:16" s="181" customFormat="1" ht="14.1" customHeight="1" thickBot="1" x14ac:dyDescent="0.25">
      <c r="A9" s="174" t="s">
        <v>4</v>
      </c>
      <c r="B9" s="138" t="s">
        <v>180</v>
      </c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80">
        <f t="shared" si="0"/>
        <v>0</v>
      </c>
      <c r="P9" s="379"/>
    </row>
    <row r="10" spans="1:16" s="181" customFormat="1" ht="14.1" customHeight="1" thickBot="1" x14ac:dyDescent="0.25">
      <c r="A10" s="174" t="s">
        <v>15</v>
      </c>
      <c r="B10" s="138" t="s">
        <v>182</v>
      </c>
      <c r="C10" s="179"/>
      <c r="D10" s="179"/>
      <c r="E10" s="179"/>
      <c r="F10" s="179"/>
      <c r="G10" s="179"/>
      <c r="H10" s="179">
        <v>5051</v>
      </c>
      <c r="I10" s="179"/>
      <c r="J10" s="179">
        <v>140851</v>
      </c>
      <c r="K10" s="179">
        <v>60000</v>
      </c>
      <c r="L10" s="179">
        <v>197350</v>
      </c>
      <c r="M10" s="179"/>
      <c r="N10" s="179"/>
      <c r="O10" s="180">
        <f t="shared" si="0"/>
        <v>403252</v>
      </c>
      <c r="P10" s="379"/>
    </row>
    <row r="11" spans="1:16" s="181" customFormat="1" ht="23.25" customHeight="1" thickBot="1" x14ac:dyDescent="0.25">
      <c r="A11" s="174" t="s">
        <v>5</v>
      </c>
      <c r="B11" s="42" t="s">
        <v>152</v>
      </c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80">
        <f t="shared" si="0"/>
        <v>0</v>
      </c>
      <c r="P11" s="379"/>
    </row>
    <row r="12" spans="1:16" s="181" customFormat="1" ht="13.5" customHeight="1" thickBot="1" x14ac:dyDescent="0.25">
      <c r="A12" s="174" t="s">
        <v>21</v>
      </c>
      <c r="B12" s="178"/>
      <c r="C12" s="179"/>
      <c r="D12" s="179"/>
      <c r="E12" s="179"/>
      <c r="F12" s="179"/>
      <c r="G12" s="179"/>
      <c r="H12" s="179"/>
      <c r="I12" s="179"/>
      <c r="J12" s="179"/>
      <c r="K12" s="179">
        <v>0</v>
      </c>
      <c r="L12" s="179">
        <v>0</v>
      </c>
      <c r="M12" s="179">
        <v>0</v>
      </c>
      <c r="N12" s="179">
        <v>0</v>
      </c>
      <c r="O12" s="180">
        <f t="shared" si="0"/>
        <v>0</v>
      </c>
      <c r="P12" s="379"/>
    </row>
    <row r="13" spans="1:16" s="181" customFormat="1" ht="14.1" customHeight="1" thickBot="1" x14ac:dyDescent="0.25">
      <c r="A13" s="174" t="s">
        <v>6</v>
      </c>
      <c r="B13" s="144" t="s">
        <v>176</v>
      </c>
      <c r="C13" s="179"/>
      <c r="D13" s="179">
        <v>20000</v>
      </c>
      <c r="E13" s="179">
        <v>10000</v>
      </c>
      <c r="F13" s="179">
        <v>8266</v>
      </c>
      <c r="G13" s="179"/>
      <c r="H13" s="179"/>
      <c r="I13" s="179"/>
      <c r="J13" s="179"/>
      <c r="K13" s="179"/>
      <c r="L13" s="179"/>
      <c r="M13" s="179"/>
      <c r="N13" s="179"/>
      <c r="O13" s="180">
        <f t="shared" si="0"/>
        <v>38266</v>
      </c>
      <c r="P13" s="379"/>
    </row>
    <row r="14" spans="1:16" s="175" customFormat="1" ht="15.95" customHeight="1" thickBot="1" x14ac:dyDescent="0.25">
      <c r="A14" s="174" t="s">
        <v>7</v>
      </c>
      <c r="B14" s="185" t="s">
        <v>68</v>
      </c>
      <c r="C14" s="186">
        <f t="shared" ref="C14:N14" si="1">SUM(C5:C13)</f>
        <v>46089</v>
      </c>
      <c r="D14" s="186">
        <f t="shared" si="1"/>
        <v>66188</v>
      </c>
      <c r="E14" s="186">
        <f t="shared" si="1"/>
        <v>68958</v>
      </c>
      <c r="F14" s="186">
        <f t="shared" si="1"/>
        <v>54714</v>
      </c>
      <c r="G14" s="186">
        <f t="shared" si="1"/>
        <v>46189</v>
      </c>
      <c r="H14" s="186">
        <f t="shared" si="1"/>
        <v>51239</v>
      </c>
      <c r="I14" s="186">
        <f t="shared" si="1"/>
        <v>46087</v>
      </c>
      <c r="J14" s="186">
        <f t="shared" si="1"/>
        <v>187140</v>
      </c>
      <c r="K14" s="186">
        <f t="shared" si="1"/>
        <v>118358</v>
      </c>
      <c r="L14" s="186">
        <f t="shared" si="1"/>
        <v>243539</v>
      </c>
      <c r="M14" s="186">
        <f t="shared" si="1"/>
        <v>46188</v>
      </c>
      <c r="N14" s="186">
        <f t="shared" si="1"/>
        <v>53236</v>
      </c>
      <c r="O14" s="187">
        <f t="shared" si="0"/>
        <v>1027925</v>
      </c>
      <c r="P14" s="379"/>
    </row>
    <row r="15" spans="1:16" s="175" customFormat="1" ht="15" customHeight="1" thickBot="1" x14ac:dyDescent="0.25">
      <c r="A15" s="174" t="s">
        <v>8</v>
      </c>
      <c r="B15" s="380" t="s">
        <v>17</v>
      </c>
      <c r="C15" s="381"/>
      <c r="D15" s="381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2"/>
      <c r="P15" s="379"/>
    </row>
    <row r="16" spans="1:16" s="181" customFormat="1" ht="14.1" customHeight="1" thickBot="1" x14ac:dyDescent="0.25">
      <c r="A16" s="174" t="s">
        <v>9</v>
      </c>
      <c r="B16" s="182" t="s">
        <v>19</v>
      </c>
      <c r="C16" s="183">
        <v>8674</v>
      </c>
      <c r="D16" s="183">
        <v>8674</v>
      </c>
      <c r="E16" s="183">
        <v>8674</v>
      </c>
      <c r="F16" s="183">
        <v>8674</v>
      </c>
      <c r="G16" s="183">
        <v>8674</v>
      </c>
      <c r="H16" s="183">
        <v>12880</v>
      </c>
      <c r="I16" s="183">
        <v>9224</v>
      </c>
      <c r="J16" s="183">
        <v>8674</v>
      </c>
      <c r="K16" s="183">
        <v>8674</v>
      </c>
      <c r="L16" s="183">
        <v>8674</v>
      </c>
      <c r="M16" s="183">
        <v>8674</v>
      </c>
      <c r="N16" s="183">
        <v>8678</v>
      </c>
      <c r="O16" s="184">
        <f t="shared" ref="O16:O25" si="2">SUM(C16:N16)</f>
        <v>108848</v>
      </c>
      <c r="P16" s="379"/>
    </row>
    <row r="17" spans="1:16" s="181" customFormat="1" ht="27" customHeight="1" thickBot="1" x14ac:dyDescent="0.25">
      <c r="A17" s="174" t="s">
        <v>22</v>
      </c>
      <c r="B17" s="178" t="s">
        <v>11</v>
      </c>
      <c r="C17" s="179">
        <v>1999</v>
      </c>
      <c r="D17" s="179">
        <v>1999</v>
      </c>
      <c r="E17" s="179">
        <v>1999</v>
      </c>
      <c r="F17" s="179">
        <v>1999</v>
      </c>
      <c r="G17" s="179">
        <v>1999</v>
      </c>
      <c r="H17" s="179">
        <v>1999</v>
      </c>
      <c r="I17" s="179">
        <v>1999</v>
      </c>
      <c r="J17" s="179">
        <v>1999</v>
      </c>
      <c r="K17" s="179">
        <v>1999</v>
      </c>
      <c r="L17" s="179">
        <v>1999</v>
      </c>
      <c r="M17" s="179">
        <v>1999</v>
      </c>
      <c r="N17" s="179">
        <v>1995</v>
      </c>
      <c r="O17" s="180">
        <f t="shared" si="2"/>
        <v>23984</v>
      </c>
      <c r="P17" s="379"/>
    </row>
    <row r="18" spans="1:16" s="181" customFormat="1" ht="14.1" customHeight="1" thickBot="1" x14ac:dyDescent="0.25">
      <c r="A18" s="174" t="s">
        <v>23</v>
      </c>
      <c r="B18" s="178" t="s">
        <v>20</v>
      </c>
      <c r="C18" s="179">
        <v>1500</v>
      </c>
      <c r="D18" s="179">
        <v>11233</v>
      </c>
      <c r="E18" s="179">
        <v>13233</v>
      </c>
      <c r="F18" s="179">
        <v>7027</v>
      </c>
      <c r="G18" s="179">
        <v>12811</v>
      </c>
      <c r="H18" s="179">
        <v>2472</v>
      </c>
      <c r="I18" s="179">
        <v>11682</v>
      </c>
      <c r="J18" s="179">
        <v>12234</v>
      </c>
      <c r="K18" s="179">
        <v>7027</v>
      </c>
      <c r="L18" s="179">
        <v>14088</v>
      </c>
      <c r="M18" s="179">
        <v>11231</v>
      </c>
      <c r="N18" s="179">
        <v>11912</v>
      </c>
      <c r="O18" s="180">
        <f t="shared" si="2"/>
        <v>116450</v>
      </c>
      <c r="P18" s="379"/>
    </row>
    <row r="19" spans="1:16" s="181" customFormat="1" ht="14.1" customHeight="1" thickBot="1" x14ac:dyDescent="0.25">
      <c r="A19" s="174" t="s">
        <v>24</v>
      </c>
      <c r="B19" s="178" t="s">
        <v>69</v>
      </c>
      <c r="C19" s="179">
        <v>3000</v>
      </c>
      <c r="D19" s="179">
        <v>8552</v>
      </c>
      <c r="E19" s="179">
        <v>1077</v>
      </c>
      <c r="F19" s="179">
        <v>2000</v>
      </c>
      <c r="G19" s="179">
        <v>1500</v>
      </c>
      <c r="H19" s="179">
        <v>3077</v>
      </c>
      <c r="I19" s="179">
        <v>2077</v>
      </c>
      <c r="J19" s="179">
        <v>1510</v>
      </c>
      <c r="K19" s="179">
        <v>3077</v>
      </c>
      <c r="L19" s="179">
        <v>177</v>
      </c>
      <c r="M19" s="179">
        <v>2510</v>
      </c>
      <c r="N19" s="179">
        <v>2396</v>
      </c>
      <c r="O19" s="180">
        <f t="shared" si="2"/>
        <v>30953</v>
      </c>
      <c r="P19" s="379"/>
    </row>
    <row r="20" spans="1:16" s="181" customFormat="1" ht="12.75" customHeight="1" thickBot="1" x14ac:dyDescent="0.25">
      <c r="A20" s="174" t="s">
        <v>25</v>
      </c>
      <c r="B20" s="178" t="s">
        <v>12</v>
      </c>
      <c r="C20" s="179">
        <v>19341</v>
      </c>
      <c r="D20" s="179">
        <v>35730</v>
      </c>
      <c r="E20" s="179">
        <v>43975</v>
      </c>
      <c r="F20" s="179">
        <v>35014</v>
      </c>
      <c r="G20" s="179">
        <v>21205</v>
      </c>
      <c r="H20" s="179">
        <v>25760</v>
      </c>
      <c r="I20" s="179">
        <v>21105</v>
      </c>
      <c r="J20" s="179">
        <v>21872</v>
      </c>
      <c r="K20" s="179">
        <v>37581</v>
      </c>
      <c r="L20" s="179">
        <v>21251</v>
      </c>
      <c r="M20" s="179">
        <v>21774</v>
      </c>
      <c r="N20" s="179">
        <v>28255</v>
      </c>
      <c r="O20" s="180">
        <f t="shared" si="2"/>
        <v>332863</v>
      </c>
      <c r="P20" s="379"/>
    </row>
    <row r="21" spans="1:16" s="181" customFormat="1" ht="24" customHeight="1" thickBot="1" x14ac:dyDescent="0.25">
      <c r="A21" s="174" t="s">
        <v>26</v>
      </c>
      <c r="B21" s="178" t="s">
        <v>93</v>
      </c>
      <c r="C21" s="179"/>
      <c r="D21" s="179"/>
      <c r="E21" s="179"/>
      <c r="F21" s="179"/>
      <c r="G21" s="179"/>
      <c r="H21" s="179">
        <v>5051</v>
      </c>
      <c r="I21" s="179"/>
      <c r="J21" s="179">
        <v>140851</v>
      </c>
      <c r="K21" s="179">
        <v>60000</v>
      </c>
      <c r="L21" s="179">
        <v>197350</v>
      </c>
      <c r="M21" s="179"/>
      <c r="N21" s="179"/>
      <c r="O21" s="180">
        <f t="shared" si="2"/>
        <v>403252</v>
      </c>
      <c r="P21" s="379"/>
    </row>
    <row r="22" spans="1:16" s="181" customFormat="1" ht="23.25" customHeight="1" thickBot="1" x14ac:dyDescent="0.25">
      <c r="A22" s="174" t="s">
        <v>27</v>
      </c>
      <c r="B22" s="178" t="s">
        <v>13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80">
        <f t="shared" si="2"/>
        <v>0</v>
      </c>
      <c r="P22" s="379"/>
    </row>
    <row r="23" spans="1:16" s="181" customFormat="1" ht="14.1" customHeight="1" thickBot="1" x14ac:dyDescent="0.25">
      <c r="A23" s="174" t="s">
        <v>28</v>
      </c>
      <c r="B23" s="178" t="s">
        <v>94</v>
      </c>
      <c r="C23" s="179"/>
      <c r="D23" s="179"/>
      <c r="E23" s="179"/>
      <c r="F23" s="179">
        <v>0</v>
      </c>
      <c r="G23" s="179">
        <v>0</v>
      </c>
      <c r="H23" s="179">
        <v>0</v>
      </c>
      <c r="I23" s="179">
        <v>0</v>
      </c>
      <c r="J23" s="179">
        <v>0</v>
      </c>
      <c r="K23" s="179">
        <v>0</v>
      </c>
      <c r="L23" s="179">
        <v>0</v>
      </c>
      <c r="M23" s="179">
        <v>0</v>
      </c>
      <c r="N23" s="179">
        <v>0</v>
      </c>
      <c r="O23" s="180">
        <f t="shared" si="2"/>
        <v>0</v>
      </c>
      <c r="P23" s="379"/>
    </row>
    <row r="24" spans="1:16" s="181" customFormat="1" ht="18" customHeight="1" thickBot="1" x14ac:dyDescent="0.25">
      <c r="A24" s="174" t="s">
        <v>29</v>
      </c>
      <c r="B24" s="178" t="s">
        <v>95</v>
      </c>
      <c r="C24" s="179">
        <v>11575</v>
      </c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80">
        <f t="shared" si="2"/>
        <v>11575</v>
      </c>
      <c r="P24" s="379"/>
    </row>
    <row r="25" spans="1:16" s="175" customFormat="1" ht="15.95" customHeight="1" thickBot="1" x14ac:dyDescent="0.25">
      <c r="A25" s="174" t="s">
        <v>30</v>
      </c>
      <c r="B25" s="188" t="s">
        <v>70</v>
      </c>
      <c r="C25" s="186">
        <f t="shared" ref="C25:N25" si="3">SUM(C16:C24)</f>
        <v>46089</v>
      </c>
      <c r="D25" s="186">
        <f t="shared" si="3"/>
        <v>66188</v>
      </c>
      <c r="E25" s="186">
        <f t="shared" si="3"/>
        <v>68958</v>
      </c>
      <c r="F25" s="186">
        <f t="shared" si="3"/>
        <v>54714</v>
      </c>
      <c r="G25" s="186">
        <f t="shared" si="3"/>
        <v>46189</v>
      </c>
      <c r="H25" s="186">
        <f t="shared" si="3"/>
        <v>51239</v>
      </c>
      <c r="I25" s="186">
        <f t="shared" si="3"/>
        <v>46087</v>
      </c>
      <c r="J25" s="186">
        <f t="shared" si="3"/>
        <v>187140</v>
      </c>
      <c r="K25" s="186">
        <f t="shared" si="3"/>
        <v>118358</v>
      </c>
      <c r="L25" s="186">
        <f t="shared" si="3"/>
        <v>243539</v>
      </c>
      <c r="M25" s="186">
        <f t="shared" si="3"/>
        <v>46188</v>
      </c>
      <c r="N25" s="186">
        <f t="shared" si="3"/>
        <v>53236</v>
      </c>
      <c r="O25" s="187">
        <f t="shared" si="2"/>
        <v>1027925</v>
      </c>
      <c r="P25" s="379"/>
    </row>
    <row r="26" spans="1:16" ht="15.75" thickBot="1" x14ac:dyDescent="0.25">
      <c r="A26" s="174" t="s">
        <v>31</v>
      </c>
      <c r="B26" s="189" t="s">
        <v>71</v>
      </c>
      <c r="C26" s="190">
        <f t="shared" ref="C26:O26" si="4">C14-C25</f>
        <v>0</v>
      </c>
      <c r="D26" s="190">
        <f t="shared" si="4"/>
        <v>0</v>
      </c>
      <c r="E26" s="190">
        <f t="shared" si="4"/>
        <v>0</v>
      </c>
      <c r="F26" s="190">
        <f t="shared" si="4"/>
        <v>0</v>
      </c>
      <c r="G26" s="190">
        <f t="shared" si="4"/>
        <v>0</v>
      </c>
      <c r="H26" s="190">
        <f t="shared" si="4"/>
        <v>0</v>
      </c>
      <c r="I26" s="190">
        <f t="shared" si="4"/>
        <v>0</v>
      </c>
      <c r="J26" s="190">
        <f t="shared" si="4"/>
        <v>0</v>
      </c>
      <c r="K26" s="190">
        <f t="shared" si="4"/>
        <v>0</v>
      </c>
      <c r="L26" s="190">
        <f t="shared" si="4"/>
        <v>0</v>
      </c>
      <c r="M26" s="190">
        <f t="shared" si="4"/>
        <v>0</v>
      </c>
      <c r="N26" s="190">
        <f t="shared" si="4"/>
        <v>0</v>
      </c>
      <c r="O26" s="191">
        <f t="shared" si="4"/>
        <v>0</v>
      </c>
      <c r="P26" s="379"/>
    </row>
    <row r="27" spans="1:16" x14ac:dyDescent="0.2">
      <c r="A27" s="192"/>
    </row>
    <row r="28" spans="1:16" ht="15.75" x14ac:dyDescent="0.25">
      <c r="B28" s="193"/>
      <c r="C28" s="194"/>
      <c r="D28" s="194"/>
    </row>
  </sheetData>
  <mergeCells count="4">
    <mergeCell ref="A1:O1"/>
    <mergeCell ref="P1:P26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topLeftCell="A46" workbookViewId="0">
      <selection activeCell="B64" sqref="B64"/>
    </sheetView>
  </sheetViews>
  <sheetFormatPr defaultRowHeight="12.75" x14ac:dyDescent="0.2"/>
  <cols>
    <col min="1" max="1" width="35.33203125" style="128" customWidth="1"/>
    <col min="2" max="13" width="9.33203125" style="2"/>
    <col min="14" max="14" width="13" style="2" customWidth="1"/>
    <col min="15" max="15" width="9.33203125" style="38"/>
    <col min="16" max="16" width="9.33203125" style="2"/>
    <col min="17" max="17" width="17.5" style="2" customWidth="1"/>
    <col min="18" max="16384" width="9.33203125" style="2"/>
  </cols>
  <sheetData>
    <row r="1" spans="1:17" x14ac:dyDescent="0.2">
      <c r="A1" s="383" t="s">
        <v>328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</row>
    <row r="2" spans="1:17" x14ac:dyDescent="0.2">
      <c r="M2" s="129" t="s">
        <v>275</v>
      </c>
    </row>
    <row r="3" spans="1:17" ht="13.5" thickBot="1" x14ac:dyDescent="0.25"/>
    <row r="4" spans="1:17" ht="25.5" customHeight="1" x14ac:dyDescent="0.2">
      <c r="A4" s="130" t="s">
        <v>258</v>
      </c>
      <c r="B4" s="131" t="s">
        <v>259</v>
      </c>
      <c r="C4" s="131" t="s">
        <v>260</v>
      </c>
      <c r="D4" s="131" t="s">
        <v>261</v>
      </c>
      <c r="E4" s="131" t="s">
        <v>262</v>
      </c>
      <c r="F4" s="131" t="s">
        <v>263</v>
      </c>
      <c r="G4" s="131" t="s">
        <v>264</v>
      </c>
      <c r="H4" s="131" t="s">
        <v>265</v>
      </c>
      <c r="I4" s="131" t="s">
        <v>266</v>
      </c>
      <c r="J4" s="131" t="s">
        <v>267</v>
      </c>
      <c r="K4" s="131" t="s">
        <v>268</v>
      </c>
      <c r="L4" s="131" t="s">
        <v>269</v>
      </c>
      <c r="M4" s="131" t="s">
        <v>270</v>
      </c>
      <c r="N4" s="132" t="s">
        <v>271</v>
      </c>
    </row>
    <row r="5" spans="1:17" ht="18" customHeight="1" x14ac:dyDescent="0.2">
      <c r="A5" s="133" t="s">
        <v>272</v>
      </c>
      <c r="B5" s="134">
        <v>39000</v>
      </c>
      <c r="C5" s="134">
        <f>+B65</f>
        <v>37000</v>
      </c>
      <c r="D5" s="134">
        <f t="shared" ref="D5:M5" si="0">+C65</f>
        <v>17000</v>
      </c>
      <c r="E5" s="134">
        <v>8266</v>
      </c>
      <c r="F5" s="134">
        <f t="shared" si="0"/>
        <v>0</v>
      </c>
      <c r="G5" s="134">
        <f t="shared" si="0"/>
        <v>0</v>
      </c>
      <c r="H5" s="134">
        <f t="shared" si="0"/>
        <v>0</v>
      </c>
      <c r="I5" s="134">
        <f t="shared" si="0"/>
        <v>0</v>
      </c>
      <c r="J5" s="134">
        <f t="shared" si="0"/>
        <v>0</v>
      </c>
      <c r="K5" s="134">
        <f t="shared" si="0"/>
        <v>0</v>
      </c>
      <c r="L5" s="134">
        <f t="shared" si="0"/>
        <v>0</v>
      </c>
      <c r="M5" s="134">
        <f t="shared" si="0"/>
        <v>0</v>
      </c>
      <c r="N5" s="135"/>
    </row>
    <row r="6" spans="1:17" ht="22.5" x14ac:dyDescent="0.2">
      <c r="A6" s="42" t="s">
        <v>163</v>
      </c>
      <c r="B6" s="176">
        <v>44250</v>
      </c>
      <c r="C6" s="176">
        <v>44250</v>
      </c>
      <c r="D6" s="176">
        <v>44249</v>
      </c>
      <c r="E6" s="176">
        <v>44250</v>
      </c>
      <c r="F6" s="176">
        <v>44250</v>
      </c>
      <c r="G6" s="176">
        <v>44250</v>
      </c>
      <c r="H6" s="176">
        <v>44249</v>
      </c>
      <c r="I6" s="176">
        <v>44250</v>
      </c>
      <c r="J6" s="176">
        <v>44250</v>
      </c>
      <c r="K6" s="176">
        <v>44250</v>
      </c>
      <c r="L6" s="176">
        <v>44250</v>
      </c>
      <c r="M6" s="176">
        <v>44248</v>
      </c>
      <c r="N6" s="137">
        <f>SUM(B6:M6)</f>
        <v>530996</v>
      </c>
    </row>
    <row r="7" spans="1:17" ht="15" customHeight="1" x14ac:dyDescent="0.2">
      <c r="A7" s="138" t="s">
        <v>165</v>
      </c>
      <c r="B7" s="179">
        <v>50</v>
      </c>
      <c r="C7" s="179">
        <v>150</v>
      </c>
      <c r="D7" s="179">
        <v>12920</v>
      </c>
      <c r="E7" s="179">
        <v>410</v>
      </c>
      <c r="F7" s="179">
        <v>150</v>
      </c>
      <c r="G7" s="179">
        <v>150</v>
      </c>
      <c r="H7" s="179">
        <v>50</v>
      </c>
      <c r="I7" s="179">
        <v>250</v>
      </c>
      <c r="J7" s="179">
        <v>12320</v>
      </c>
      <c r="K7" s="179">
        <v>150</v>
      </c>
      <c r="L7" s="179">
        <v>150</v>
      </c>
      <c r="M7" s="179">
        <v>7200</v>
      </c>
      <c r="N7" s="137">
        <f t="shared" ref="N7:N62" si="1">SUM(B7:M7)</f>
        <v>33950</v>
      </c>
    </row>
    <row r="8" spans="1:17" x14ac:dyDescent="0.2">
      <c r="A8" s="139" t="s">
        <v>167</v>
      </c>
      <c r="B8" s="183">
        <v>1789</v>
      </c>
      <c r="C8" s="183">
        <v>1788</v>
      </c>
      <c r="D8" s="183">
        <v>1789</v>
      </c>
      <c r="E8" s="183">
        <v>1788</v>
      </c>
      <c r="F8" s="183">
        <v>1789</v>
      </c>
      <c r="G8" s="183">
        <v>1788</v>
      </c>
      <c r="H8" s="183">
        <v>1788</v>
      </c>
      <c r="I8" s="183">
        <v>1789</v>
      </c>
      <c r="J8" s="183">
        <v>1788</v>
      </c>
      <c r="K8" s="183">
        <v>1789</v>
      </c>
      <c r="L8" s="183">
        <v>1788</v>
      </c>
      <c r="M8" s="183">
        <v>1788</v>
      </c>
      <c r="N8" s="137">
        <f t="shared" si="1"/>
        <v>21461</v>
      </c>
    </row>
    <row r="9" spans="1:17" x14ac:dyDescent="0.2">
      <c r="A9" s="139" t="s">
        <v>169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>
        <f t="shared" si="1"/>
        <v>0</v>
      </c>
    </row>
    <row r="10" spans="1:17" ht="10.5" customHeight="1" x14ac:dyDescent="0.2">
      <c r="A10" s="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7">
        <f t="shared" si="1"/>
        <v>0</v>
      </c>
    </row>
    <row r="11" spans="1:17" ht="10.5" customHeight="1" x14ac:dyDescent="0.2">
      <c r="A11" s="45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37">
        <f t="shared" si="1"/>
        <v>0</v>
      </c>
    </row>
    <row r="12" spans="1:17" ht="10.5" customHeight="1" x14ac:dyDescent="0.2">
      <c r="A12" s="141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7">
        <f t="shared" si="1"/>
        <v>0</v>
      </c>
    </row>
    <row r="13" spans="1:17" s="142" customFormat="1" ht="10.5" customHeight="1" x14ac:dyDescent="0.2">
      <c r="A13" s="139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37">
        <f t="shared" si="1"/>
        <v>0</v>
      </c>
      <c r="O13" s="38"/>
    </row>
    <row r="14" spans="1:17" s="142" customFormat="1" ht="14.25" customHeight="1" x14ac:dyDescent="0.2">
      <c r="A14" s="143" t="s">
        <v>174</v>
      </c>
      <c r="B14" s="140">
        <f>+B6+B7+B8+B9</f>
        <v>46089</v>
      </c>
      <c r="C14" s="140">
        <f>+C6+C7+C8+C9</f>
        <v>46188</v>
      </c>
      <c r="D14" s="140">
        <f>+D6+D7+D8+D9</f>
        <v>58958</v>
      </c>
      <c r="E14" s="140">
        <f>+E6+E7+E8+E9</f>
        <v>46448</v>
      </c>
      <c r="F14" s="140">
        <f>+F6+F7+F8+F9</f>
        <v>46189</v>
      </c>
      <c r="G14" s="140">
        <f t="shared" ref="G14:M14" si="2">+G6+G7+G8+G9</f>
        <v>46188</v>
      </c>
      <c r="H14" s="140">
        <f t="shared" si="2"/>
        <v>46087</v>
      </c>
      <c r="I14" s="140">
        <f t="shared" si="2"/>
        <v>46289</v>
      </c>
      <c r="J14" s="140">
        <f t="shared" si="2"/>
        <v>58358</v>
      </c>
      <c r="K14" s="140">
        <f t="shared" si="2"/>
        <v>46189</v>
      </c>
      <c r="L14" s="140">
        <f t="shared" si="2"/>
        <v>46188</v>
      </c>
      <c r="M14" s="140">
        <f t="shared" si="2"/>
        <v>53236</v>
      </c>
      <c r="N14" s="137">
        <f t="shared" si="1"/>
        <v>586407</v>
      </c>
      <c r="O14" s="38"/>
    </row>
    <row r="15" spans="1:17" s="142" customFormat="1" ht="14.25" customHeight="1" x14ac:dyDescent="0.2">
      <c r="A15" s="139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37">
        <f t="shared" si="1"/>
        <v>0</v>
      </c>
      <c r="O15" s="38"/>
    </row>
    <row r="16" spans="1:17" s="142" customFormat="1" ht="18.75" customHeight="1" x14ac:dyDescent="0.2">
      <c r="A16" s="144" t="s">
        <v>176</v>
      </c>
      <c r="B16" s="140"/>
      <c r="C16" s="140">
        <f>C17</f>
        <v>20000</v>
      </c>
      <c r="D16" s="140">
        <f t="shared" ref="D16:E16" si="3">D17</f>
        <v>10000</v>
      </c>
      <c r="E16" s="140">
        <f t="shared" si="3"/>
        <v>8266</v>
      </c>
      <c r="F16" s="140"/>
      <c r="G16" s="140"/>
      <c r="H16" s="140"/>
      <c r="I16" s="140"/>
      <c r="J16" s="140"/>
      <c r="K16" s="140"/>
      <c r="L16" s="140"/>
      <c r="M16" s="140"/>
      <c r="N16" s="137">
        <f t="shared" si="1"/>
        <v>38266</v>
      </c>
      <c r="O16" s="38"/>
      <c r="Q16" s="145"/>
    </row>
    <row r="17" spans="1:15" ht="14.25" customHeight="1" x14ac:dyDescent="0.2">
      <c r="A17" s="141" t="s">
        <v>189</v>
      </c>
      <c r="B17" s="136"/>
      <c r="C17" s="136">
        <v>20000</v>
      </c>
      <c r="D17" s="136">
        <v>10000</v>
      </c>
      <c r="E17" s="136">
        <v>8266</v>
      </c>
      <c r="F17" s="136"/>
      <c r="G17" s="136"/>
      <c r="H17" s="136"/>
      <c r="I17" s="136"/>
      <c r="J17" s="136"/>
      <c r="K17" s="136"/>
      <c r="L17" s="136"/>
      <c r="M17" s="136"/>
      <c r="N17" s="137">
        <f t="shared" si="1"/>
        <v>38266</v>
      </c>
    </row>
    <row r="18" spans="1:15" ht="22.5" customHeight="1" x14ac:dyDescent="0.2">
      <c r="A18" s="44" t="s">
        <v>178</v>
      </c>
      <c r="B18" s="146">
        <f>+B14+B16</f>
        <v>46089</v>
      </c>
      <c r="C18" s="146">
        <f>+C14+C16</f>
        <v>66188</v>
      </c>
      <c r="D18" s="146">
        <f>+D14+D16</f>
        <v>68958</v>
      </c>
      <c r="E18" s="146">
        <f>+E14+E16</f>
        <v>54714</v>
      </c>
      <c r="F18" s="146">
        <f>+F14+F16</f>
        <v>46189</v>
      </c>
      <c r="G18" s="146">
        <f t="shared" ref="G18:M18" si="4">+G14+G16</f>
        <v>46188</v>
      </c>
      <c r="H18" s="146">
        <f t="shared" si="4"/>
        <v>46087</v>
      </c>
      <c r="I18" s="146">
        <f t="shared" si="4"/>
        <v>46289</v>
      </c>
      <c r="J18" s="146">
        <f t="shared" si="4"/>
        <v>58358</v>
      </c>
      <c r="K18" s="146">
        <f t="shared" si="4"/>
        <v>46189</v>
      </c>
      <c r="L18" s="146">
        <f t="shared" si="4"/>
        <v>46188</v>
      </c>
      <c r="M18" s="146">
        <f t="shared" si="4"/>
        <v>53236</v>
      </c>
      <c r="N18" s="137">
        <f t="shared" si="1"/>
        <v>624673</v>
      </c>
    </row>
    <row r="19" spans="1:15" ht="10.5" customHeight="1" x14ac:dyDescent="0.2">
      <c r="A19" s="41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7">
        <f t="shared" si="1"/>
        <v>0</v>
      </c>
    </row>
    <row r="20" spans="1:15" ht="26.25" customHeight="1" x14ac:dyDescent="0.2">
      <c r="A20" s="138" t="s">
        <v>180</v>
      </c>
      <c r="B20" s="136"/>
      <c r="C20" s="136"/>
      <c r="D20" s="136"/>
      <c r="E20" s="136"/>
      <c r="F20" s="136"/>
      <c r="G20" s="179">
        <v>5051</v>
      </c>
      <c r="H20" s="179"/>
      <c r="I20" s="179">
        <v>140851</v>
      </c>
      <c r="J20" s="179">
        <v>60000</v>
      </c>
      <c r="K20" s="179">
        <v>197350</v>
      </c>
      <c r="L20" s="136"/>
      <c r="M20" s="136"/>
      <c r="N20" s="137">
        <f t="shared" si="1"/>
        <v>403252</v>
      </c>
    </row>
    <row r="21" spans="1:15" ht="14.25" customHeight="1" x14ac:dyDescent="0.2">
      <c r="A21" s="138" t="s">
        <v>182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7">
        <f t="shared" si="1"/>
        <v>0</v>
      </c>
    </row>
    <row r="22" spans="1:15" ht="14.25" customHeight="1" x14ac:dyDescent="0.2">
      <c r="A22" s="36" t="s">
        <v>152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37">
        <f t="shared" si="1"/>
        <v>0</v>
      </c>
    </row>
    <row r="23" spans="1:15" ht="14.25" customHeight="1" x14ac:dyDescent="0.2">
      <c r="A23" s="143" t="s">
        <v>185</v>
      </c>
      <c r="B23" s="147">
        <f>+B20+B21+B22</f>
        <v>0</v>
      </c>
      <c r="C23" s="147">
        <f>+C20+C21+C22</f>
        <v>0</v>
      </c>
      <c r="D23" s="147">
        <f>+D20+D21+D22</f>
        <v>0</v>
      </c>
      <c r="E23" s="147">
        <f>+E20+E21+E22</f>
        <v>0</v>
      </c>
      <c r="F23" s="147">
        <f>+F20+F21+F22</f>
        <v>0</v>
      </c>
      <c r="G23" s="147">
        <f t="shared" ref="G23:M23" si="5">+G20+G21+G22</f>
        <v>5051</v>
      </c>
      <c r="H23" s="147">
        <f t="shared" si="5"/>
        <v>0</v>
      </c>
      <c r="I23" s="147">
        <f t="shared" si="5"/>
        <v>140851</v>
      </c>
      <c r="J23" s="147">
        <f t="shared" si="5"/>
        <v>60000</v>
      </c>
      <c r="K23" s="147">
        <f t="shared" si="5"/>
        <v>197350</v>
      </c>
      <c r="L23" s="147">
        <f t="shared" si="5"/>
        <v>0</v>
      </c>
      <c r="M23" s="147">
        <f t="shared" si="5"/>
        <v>0</v>
      </c>
      <c r="N23" s="137">
        <f t="shared" si="1"/>
        <v>403252</v>
      </c>
    </row>
    <row r="24" spans="1:15" ht="14.25" customHeight="1" x14ac:dyDescent="0.2">
      <c r="A24" s="36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37">
        <f t="shared" si="1"/>
        <v>0</v>
      </c>
    </row>
    <row r="25" spans="1:15" ht="14.25" customHeight="1" x14ac:dyDescent="0.2">
      <c r="A25" s="144" t="s">
        <v>187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37">
        <f t="shared" si="1"/>
        <v>0</v>
      </c>
    </row>
    <row r="26" spans="1:15" ht="14.25" customHeight="1" x14ac:dyDescent="0.2">
      <c r="A26" s="148" t="s">
        <v>189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7">
        <f t="shared" si="1"/>
        <v>0</v>
      </c>
    </row>
    <row r="27" spans="1:15" ht="14.25" customHeight="1" x14ac:dyDescent="0.2">
      <c r="A27" s="36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37">
        <f t="shared" si="1"/>
        <v>0</v>
      </c>
    </row>
    <row r="28" spans="1:15" ht="21.75" customHeight="1" x14ac:dyDescent="0.2">
      <c r="A28" s="44" t="s">
        <v>190</v>
      </c>
      <c r="B28" s="149">
        <f>+B23+B25</f>
        <v>0</v>
      </c>
      <c r="C28" s="149">
        <f>+C23+C25</f>
        <v>0</v>
      </c>
      <c r="D28" s="149">
        <f>+D23+D25</f>
        <v>0</v>
      </c>
      <c r="E28" s="149">
        <f>+E23+E25</f>
        <v>0</v>
      </c>
      <c r="F28" s="149">
        <f>+F23+F25</f>
        <v>0</v>
      </c>
      <c r="G28" s="149">
        <f t="shared" ref="G28:M28" si="6">+G23+G25</f>
        <v>5051</v>
      </c>
      <c r="H28" s="149">
        <f t="shared" si="6"/>
        <v>0</v>
      </c>
      <c r="I28" s="149">
        <f t="shared" si="6"/>
        <v>140851</v>
      </c>
      <c r="J28" s="149">
        <f t="shared" si="6"/>
        <v>60000</v>
      </c>
      <c r="K28" s="149">
        <f t="shared" si="6"/>
        <v>197350</v>
      </c>
      <c r="L28" s="149">
        <f t="shared" si="6"/>
        <v>0</v>
      </c>
      <c r="M28" s="149">
        <f t="shared" si="6"/>
        <v>0</v>
      </c>
      <c r="N28" s="137">
        <f t="shared" si="1"/>
        <v>403252</v>
      </c>
    </row>
    <row r="29" spans="1:15" ht="14.25" customHeight="1" x14ac:dyDescent="0.2">
      <c r="A29" s="42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37">
        <f t="shared" si="1"/>
        <v>0</v>
      </c>
    </row>
    <row r="30" spans="1:15" s="309" customFormat="1" ht="24" customHeight="1" x14ac:dyDescent="0.2">
      <c r="A30" s="310" t="s">
        <v>192</v>
      </c>
      <c r="B30" s="311">
        <f>+B14+B23</f>
        <v>46089</v>
      </c>
      <c r="C30" s="311">
        <f>C14+C23+C16</f>
        <v>66188</v>
      </c>
      <c r="D30" s="311">
        <f>+D14+D23+D16</f>
        <v>68958</v>
      </c>
      <c r="E30" s="311">
        <f>+E14+E23+E16</f>
        <v>54714</v>
      </c>
      <c r="F30" s="311">
        <f>+F14+F23</f>
        <v>46189</v>
      </c>
      <c r="G30" s="311">
        <f t="shared" ref="G30:M30" si="7">+G14+G23</f>
        <v>51239</v>
      </c>
      <c r="H30" s="311">
        <f t="shared" si="7"/>
        <v>46087</v>
      </c>
      <c r="I30" s="311">
        <f t="shared" si="7"/>
        <v>187140</v>
      </c>
      <c r="J30" s="311">
        <f t="shared" si="7"/>
        <v>118358</v>
      </c>
      <c r="K30" s="311">
        <f t="shared" si="7"/>
        <v>243539</v>
      </c>
      <c r="L30" s="311">
        <f t="shared" si="7"/>
        <v>46188</v>
      </c>
      <c r="M30" s="311">
        <f t="shared" si="7"/>
        <v>53236</v>
      </c>
      <c r="N30" s="312">
        <f>SUM(B30:M30)</f>
        <v>1027925</v>
      </c>
      <c r="O30" s="305"/>
    </row>
    <row r="31" spans="1:15" ht="14.25" customHeight="1" x14ac:dyDescent="0.2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37">
        <f t="shared" si="1"/>
        <v>0</v>
      </c>
    </row>
    <row r="32" spans="1:15" ht="21.75" customHeight="1" x14ac:dyDescent="0.2">
      <c r="A32" s="152" t="s">
        <v>194</v>
      </c>
      <c r="B32" s="151">
        <f>+B16+B25</f>
        <v>0</v>
      </c>
      <c r="C32" s="151">
        <f t="shared" ref="C32:M32" si="8">+C16+C25</f>
        <v>20000</v>
      </c>
      <c r="D32" s="151">
        <f t="shared" si="8"/>
        <v>10000</v>
      </c>
      <c r="E32" s="151">
        <f t="shared" si="8"/>
        <v>8266</v>
      </c>
      <c r="F32" s="151">
        <f t="shared" si="8"/>
        <v>0</v>
      </c>
      <c r="G32" s="151">
        <f t="shared" si="8"/>
        <v>0</v>
      </c>
      <c r="H32" s="151">
        <f t="shared" si="8"/>
        <v>0</v>
      </c>
      <c r="I32" s="151">
        <f t="shared" si="8"/>
        <v>0</v>
      </c>
      <c r="J32" s="151">
        <f t="shared" si="8"/>
        <v>0</v>
      </c>
      <c r="K32" s="151">
        <f t="shared" si="8"/>
        <v>0</v>
      </c>
      <c r="L32" s="151">
        <f t="shared" si="8"/>
        <v>0</v>
      </c>
      <c r="M32" s="151">
        <f t="shared" si="8"/>
        <v>0</v>
      </c>
      <c r="N32" s="137">
        <f t="shared" si="1"/>
        <v>38266</v>
      </c>
    </row>
    <row r="33" spans="1:18" ht="14.25" customHeight="1" x14ac:dyDescent="0.2">
      <c r="A33" s="4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37">
        <f t="shared" si="1"/>
        <v>0</v>
      </c>
    </row>
    <row r="34" spans="1:18" ht="14.25" customHeight="1" x14ac:dyDescent="0.2">
      <c r="A34" s="45" t="s">
        <v>196</v>
      </c>
      <c r="B34" s="154">
        <f>+B18+B28</f>
        <v>46089</v>
      </c>
      <c r="C34" s="154">
        <f>+C18+C28</f>
        <v>66188</v>
      </c>
      <c r="D34" s="154">
        <f>+D18+D28</f>
        <v>68958</v>
      </c>
      <c r="E34" s="154">
        <f>+E18+E28</f>
        <v>54714</v>
      </c>
      <c r="F34" s="154">
        <f>+F18+F28</f>
        <v>46189</v>
      </c>
      <c r="G34" s="154">
        <f t="shared" ref="G34:M34" si="9">+G18+G28</f>
        <v>51239</v>
      </c>
      <c r="H34" s="154">
        <f t="shared" si="9"/>
        <v>46087</v>
      </c>
      <c r="I34" s="154">
        <f t="shared" si="9"/>
        <v>187140</v>
      </c>
      <c r="J34" s="154">
        <f t="shared" si="9"/>
        <v>118358</v>
      </c>
      <c r="K34" s="154">
        <f t="shared" si="9"/>
        <v>243539</v>
      </c>
      <c r="L34" s="154">
        <f t="shared" si="9"/>
        <v>46188</v>
      </c>
      <c r="M34" s="154">
        <f t="shared" si="9"/>
        <v>53236</v>
      </c>
      <c r="N34" s="137">
        <f t="shared" si="1"/>
        <v>1027925</v>
      </c>
    </row>
    <row r="35" spans="1:18" ht="14.25" customHeight="1" x14ac:dyDescent="0.2">
      <c r="A35" s="36" t="s">
        <v>164</v>
      </c>
      <c r="B35" s="183">
        <v>8674</v>
      </c>
      <c r="C35" s="183">
        <v>8674</v>
      </c>
      <c r="D35" s="183">
        <v>8674</v>
      </c>
      <c r="E35" s="183">
        <v>8674</v>
      </c>
      <c r="F35" s="183">
        <v>8674</v>
      </c>
      <c r="G35" s="183">
        <v>12880</v>
      </c>
      <c r="H35" s="183">
        <v>9224</v>
      </c>
      <c r="I35" s="183">
        <v>8674</v>
      </c>
      <c r="J35" s="183">
        <v>8674</v>
      </c>
      <c r="K35" s="183">
        <v>8674</v>
      </c>
      <c r="L35" s="183">
        <v>8674</v>
      </c>
      <c r="M35" s="183">
        <v>8678</v>
      </c>
      <c r="N35" s="184">
        <f t="shared" si="1"/>
        <v>108848</v>
      </c>
    </row>
    <row r="36" spans="1:18" ht="27.75" customHeight="1" x14ac:dyDescent="0.2">
      <c r="A36" s="41" t="s">
        <v>166</v>
      </c>
      <c r="B36" s="179">
        <v>1999</v>
      </c>
      <c r="C36" s="179">
        <v>1999</v>
      </c>
      <c r="D36" s="179">
        <v>1999</v>
      </c>
      <c r="E36" s="179">
        <v>1999</v>
      </c>
      <c r="F36" s="179">
        <v>1999</v>
      </c>
      <c r="G36" s="179">
        <v>1999</v>
      </c>
      <c r="H36" s="179">
        <v>1999</v>
      </c>
      <c r="I36" s="179">
        <v>1999</v>
      </c>
      <c r="J36" s="179">
        <v>1999</v>
      </c>
      <c r="K36" s="179">
        <v>1999</v>
      </c>
      <c r="L36" s="179">
        <v>1999</v>
      </c>
      <c r="M36" s="179">
        <v>1995</v>
      </c>
      <c r="N36" s="180">
        <f t="shared" si="1"/>
        <v>23984</v>
      </c>
    </row>
    <row r="37" spans="1:18" ht="14.25" customHeight="1" x14ac:dyDescent="0.2">
      <c r="A37" s="36" t="s">
        <v>168</v>
      </c>
      <c r="B37" s="179">
        <v>1500</v>
      </c>
      <c r="C37" s="179">
        <v>11233</v>
      </c>
      <c r="D37" s="179">
        <v>13233</v>
      </c>
      <c r="E37" s="179">
        <v>7027</v>
      </c>
      <c r="F37" s="179">
        <v>12811</v>
      </c>
      <c r="G37" s="179">
        <v>2472</v>
      </c>
      <c r="H37" s="179">
        <v>11682</v>
      </c>
      <c r="I37" s="179">
        <v>12234</v>
      </c>
      <c r="J37" s="179">
        <v>7027</v>
      </c>
      <c r="K37" s="179">
        <v>14088</v>
      </c>
      <c r="L37" s="179">
        <v>11231</v>
      </c>
      <c r="M37" s="179">
        <v>11912</v>
      </c>
      <c r="N37" s="180">
        <f t="shared" si="1"/>
        <v>116450</v>
      </c>
    </row>
    <row r="38" spans="1:18" ht="14.25" customHeight="1" x14ac:dyDescent="0.2">
      <c r="A38" s="36" t="s">
        <v>170</v>
      </c>
      <c r="B38" s="179">
        <v>3000</v>
      </c>
      <c r="C38" s="179">
        <v>8552</v>
      </c>
      <c r="D38" s="179">
        <v>1077</v>
      </c>
      <c r="E38" s="179">
        <v>2000</v>
      </c>
      <c r="F38" s="179">
        <v>1500</v>
      </c>
      <c r="G38" s="179">
        <v>3077</v>
      </c>
      <c r="H38" s="179">
        <v>2077</v>
      </c>
      <c r="I38" s="179">
        <v>1510</v>
      </c>
      <c r="J38" s="179">
        <v>3077</v>
      </c>
      <c r="K38" s="179">
        <v>177</v>
      </c>
      <c r="L38" s="179">
        <v>2510</v>
      </c>
      <c r="M38" s="179">
        <v>2396</v>
      </c>
      <c r="N38" s="180">
        <f t="shared" si="1"/>
        <v>30953</v>
      </c>
    </row>
    <row r="39" spans="1:18" s="142" customFormat="1" ht="14.25" customHeight="1" x14ac:dyDescent="0.2">
      <c r="A39" s="36" t="s">
        <v>171</v>
      </c>
      <c r="B39" s="179">
        <v>19341</v>
      </c>
      <c r="C39" s="179">
        <v>35730</v>
      </c>
      <c r="D39" s="179">
        <v>43975</v>
      </c>
      <c r="E39" s="179">
        <v>35014</v>
      </c>
      <c r="F39" s="179">
        <v>21205</v>
      </c>
      <c r="G39" s="179">
        <v>25760</v>
      </c>
      <c r="H39" s="179">
        <v>21105</v>
      </c>
      <c r="I39" s="179">
        <v>21872</v>
      </c>
      <c r="J39" s="179">
        <v>37581</v>
      </c>
      <c r="K39" s="179">
        <v>21251</v>
      </c>
      <c r="L39" s="179">
        <v>21774</v>
      </c>
      <c r="M39" s="179">
        <v>28255</v>
      </c>
      <c r="N39" s="180">
        <f t="shared" si="1"/>
        <v>332863</v>
      </c>
      <c r="O39" s="38"/>
      <c r="P39" s="155"/>
    </row>
    <row r="40" spans="1:18" s="142" customFormat="1" ht="14.25" customHeight="1" x14ac:dyDescent="0.2">
      <c r="A40" s="156" t="s">
        <v>172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7">
        <f t="shared" si="1"/>
        <v>0</v>
      </c>
      <c r="O40" s="38"/>
      <c r="P40" s="155"/>
    </row>
    <row r="41" spans="1:18" s="142" customFormat="1" ht="14.25" customHeight="1" x14ac:dyDescent="0.2">
      <c r="A41" s="139" t="s">
        <v>173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7">
        <f t="shared" si="1"/>
        <v>0</v>
      </c>
      <c r="O41" s="38"/>
      <c r="P41" s="155"/>
    </row>
    <row r="42" spans="1:18" s="142" customFormat="1" ht="14.25" customHeight="1" x14ac:dyDescent="0.2">
      <c r="A42" s="157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37">
        <f t="shared" si="1"/>
        <v>0</v>
      </c>
      <c r="O42" s="38"/>
      <c r="P42" s="155"/>
    </row>
    <row r="43" spans="1:18" s="142" customFormat="1" ht="14.25" customHeight="1" x14ac:dyDescent="0.2">
      <c r="A43" s="158" t="s">
        <v>175</v>
      </c>
      <c r="B43" s="147">
        <f>+B35+B36+B37+B38+B39</f>
        <v>34514</v>
      </c>
      <c r="C43" s="147">
        <f>+C35+C36+C37+C38+C39</f>
        <v>66188</v>
      </c>
      <c r="D43" s="147">
        <f>+D35+D36+D37+D38+D39</f>
        <v>68958</v>
      </c>
      <c r="E43" s="147">
        <f>+E35+E36+E37+E38+E39</f>
        <v>54714</v>
      </c>
      <c r="F43" s="147">
        <f>+F35+F36+F37+F38+F39</f>
        <v>46189</v>
      </c>
      <c r="G43" s="147">
        <f t="shared" ref="G43:M43" si="10">+G35+G36+G37+G38+G39</f>
        <v>46188</v>
      </c>
      <c r="H43" s="147">
        <f t="shared" si="10"/>
        <v>46087</v>
      </c>
      <c r="I43" s="147">
        <f t="shared" si="10"/>
        <v>46289</v>
      </c>
      <c r="J43" s="147">
        <f t="shared" si="10"/>
        <v>58358</v>
      </c>
      <c r="K43" s="147">
        <f t="shared" si="10"/>
        <v>46189</v>
      </c>
      <c r="L43" s="147">
        <f t="shared" si="10"/>
        <v>46188</v>
      </c>
      <c r="M43" s="147">
        <f t="shared" si="10"/>
        <v>53236</v>
      </c>
      <c r="N43" s="137">
        <f t="shared" si="1"/>
        <v>613098</v>
      </c>
      <c r="O43" s="38"/>
      <c r="P43" s="155"/>
    </row>
    <row r="44" spans="1:18" s="142" customFormat="1" ht="14.25" customHeight="1" x14ac:dyDescent="0.2">
      <c r="A44" s="43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37">
        <f t="shared" si="1"/>
        <v>0</v>
      </c>
      <c r="O44" s="38"/>
      <c r="P44" s="155"/>
    </row>
    <row r="45" spans="1:18" s="142" customFormat="1" ht="14.25" customHeight="1" x14ac:dyDescent="0.2">
      <c r="A45" s="158" t="s">
        <v>177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37">
        <f t="shared" si="1"/>
        <v>0</v>
      </c>
      <c r="O45" s="38"/>
      <c r="P45" s="160"/>
      <c r="Q45" s="145"/>
      <c r="R45" s="145"/>
    </row>
    <row r="46" spans="1:18" s="142" customFormat="1" ht="14.25" customHeight="1" x14ac:dyDescent="0.2">
      <c r="A46" s="161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37">
        <f t="shared" si="1"/>
        <v>0</v>
      </c>
      <c r="O46" s="38"/>
      <c r="P46" s="160"/>
      <c r="Q46" s="145"/>
      <c r="R46" s="145"/>
    </row>
    <row r="47" spans="1:18" s="142" customFormat="1" ht="14.25" customHeight="1" x14ac:dyDescent="0.2">
      <c r="A47" s="158" t="s">
        <v>179</v>
      </c>
      <c r="B47" s="159">
        <f>+B43+B45</f>
        <v>34514</v>
      </c>
      <c r="C47" s="159">
        <f>+C43+C45</f>
        <v>66188</v>
      </c>
      <c r="D47" s="159">
        <f>+D43+D45</f>
        <v>68958</v>
      </c>
      <c r="E47" s="159">
        <f>+E43+E45</f>
        <v>54714</v>
      </c>
      <c r="F47" s="159">
        <f>+F43+F45</f>
        <v>46189</v>
      </c>
      <c r="G47" s="159">
        <f t="shared" ref="G47:M47" si="11">+G43+G45</f>
        <v>46188</v>
      </c>
      <c r="H47" s="159">
        <f t="shared" si="11"/>
        <v>46087</v>
      </c>
      <c r="I47" s="159">
        <f t="shared" si="11"/>
        <v>46289</v>
      </c>
      <c r="J47" s="159">
        <f t="shared" si="11"/>
        <v>58358</v>
      </c>
      <c r="K47" s="159">
        <f t="shared" si="11"/>
        <v>46189</v>
      </c>
      <c r="L47" s="159">
        <f t="shared" si="11"/>
        <v>46188</v>
      </c>
      <c r="M47" s="159">
        <f t="shared" si="11"/>
        <v>53236</v>
      </c>
      <c r="N47" s="137">
        <f t="shared" si="1"/>
        <v>613098</v>
      </c>
      <c r="O47" s="38"/>
      <c r="P47" s="160"/>
      <c r="Q47" s="145"/>
      <c r="R47" s="145"/>
    </row>
    <row r="48" spans="1:18" s="142" customFormat="1" ht="14.25" customHeight="1" x14ac:dyDescent="0.2">
      <c r="A48" s="43"/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37">
        <f t="shared" si="1"/>
        <v>0</v>
      </c>
      <c r="O48" s="38"/>
      <c r="P48" s="160"/>
      <c r="Q48" s="145"/>
      <c r="R48" s="145"/>
    </row>
    <row r="49" spans="1:18" s="142" customFormat="1" ht="14.25" customHeight="1" x14ac:dyDescent="0.2">
      <c r="A49" s="43" t="s">
        <v>181</v>
      </c>
      <c r="B49" s="159"/>
      <c r="C49" s="159"/>
      <c r="D49" s="159"/>
      <c r="E49" s="159"/>
      <c r="F49" s="159"/>
      <c r="G49" s="179">
        <v>5051</v>
      </c>
      <c r="H49" s="179"/>
      <c r="I49" s="179">
        <v>140851</v>
      </c>
      <c r="J49" s="179">
        <v>60000</v>
      </c>
      <c r="K49" s="179">
        <v>197350</v>
      </c>
      <c r="L49" s="159"/>
      <c r="M49" s="159"/>
      <c r="N49" s="137">
        <f t="shared" si="1"/>
        <v>403252</v>
      </c>
      <c r="O49" s="38"/>
      <c r="P49" s="160"/>
      <c r="Q49" s="145"/>
      <c r="R49" s="145"/>
    </row>
    <row r="50" spans="1:18" s="142" customFormat="1" ht="14.25" customHeight="1" x14ac:dyDescent="0.2">
      <c r="A50" s="43" t="s">
        <v>183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37">
        <f t="shared" si="1"/>
        <v>0</v>
      </c>
      <c r="O50" s="38"/>
      <c r="P50" s="160"/>
      <c r="Q50" s="145"/>
      <c r="R50" s="145"/>
    </row>
    <row r="51" spans="1:18" s="142" customFormat="1" ht="14.25" customHeight="1" x14ac:dyDescent="0.2">
      <c r="A51" s="43" t="s">
        <v>184</v>
      </c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37">
        <f t="shared" si="1"/>
        <v>0</v>
      </c>
      <c r="O51" s="38"/>
      <c r="P51" s="160"/>
      <c r="Q51" s="145"/>
      <c r="R51" s="145"/>
    </row>
    <row r="52" spans="1:18" s="142" customFormat="1" ht="14.25" customHeight="1" x14ac:dyDescent="0.2">
      <c r="A52" s="158" t="s">
        <v>186</v>
      </c>
      <c r="B52" s="159">
        <f>+B49+B50+B51</f>
        <v>0</v>
      </c>
      <c r="C52" s="159">
        <f>+C49+C50+C51</f>
        <v>0</v>
      </c>
      <c r="D52" s="159">
        <f>+D49+D50+D51</f>
        <v>0</v>
      </c>
      <c r="E52" s="159">
        <f>+E49+E50+E51</f>
        <v>0</v>
      </c>
      <c r="F52" s="159">
        <f>+F49+F50+F51</f>
        <v>0</v>
      </c>
      <c r="G52" s="159">
        <f t="shared" ref="G52:M52" si="12">+G49+G50+G51</f>
        <v>5051</v>
      </c>
      <c r="H52" s="159">
        <f t="shared" si="12"/>
        <v>0</v>
      </c>
      <c r="I52" s="159">
        <f t="shared" si="12"/>
        <v>140851</v>
      </c>
      <c r="J52" s="159">
        <f t="shared" si="12"/>
        <v>60000</v>
      </c>
      <c r="K52" s="159">
        <f t="shared" si="12"/>
        <v>197350</v>
      </c>
      <c r="L52" s="159">
        <f t="shared" si="12"/>
        <v>0</v>
      </c>
      <c r="M52" s="159">
        <f t="shared" si="12"/>
        <v>0</v>
      </c>
      <c r="N52" s="137">
        <f t="shared" si="1"/>
        <v>403252</v>
      </c>
      <c r="O52" s="38"/>
      <c r="P52" s="160"/>
      <c r="Q52" s="145"/>
      <c r="R52" s="145"/>
    </row>
    <row r="53" spans="1:18" s="142" customFormat="1" ht="14.25" customHeight="1" x14ac:dyDescent="0.2">
      <c r="A53" s="139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37">
        <f t="shared" si="1"/>
        <v>0</v>
      </c>
      <c r="O53" s="38"/>
      <c r="P53" s="160"/>
      <c r="Q53" s="145"/>
      <c r="R53" s="145"/>
    </row>
    <row r="54" spans="1:18" s="142" customFormat="1" ht="14.25" customHeight="1" x14ac:dyDescent="0.2">
      <c r="A54" s="144" t="s">
        <v>188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37">
        <f t="shared" si="1"/>
        <v>0</v>
      </c>
      <c r="O54" s="38"/>
      <c r="P54" s="160"/>
      <c r="Q54" s="145"/>
      <c r="R54" s="145"/>
    </row>
    <row r="55" spans="1:18" s="142" customFormat="1" ht="14.25" customHeight="1" x14ac:dyDescent="0.2">
      <c r="A55" s="144"/>
      <c r="B55" s="159">
        <v>11575</v>
      </c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37">
        <f t="shared" si="1"/>
        <v>11575</v>
      </c>
      <c r="O55" s="38"/>
      <c r="P55" s="160"/>
      <c r="Q55" s="145"/>
      <c r="R55" s="145"/>
    </row>
    <row r="56" spans="1:18" s="142" customFormat="1" ht="14.25" customHeight="1" x14ac:dyDescent="0.2">
      <c r="A56" s="139"/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37">
        <f t="shared" si="1"/>
        <v>0</v>
      </c>
      <c r="O56" s="38"/>
      <c r="P56" s="160"/>
      <c r="Q56" s="145"/>
      <c r="R56" s="145"/>
    </row>
    <row r="57" spans="1:18" s="142" customFormat="1" ht="14.25" customHeight="1" x14ac:dyDescent="0.2">
      <c r="A57" s="144" t="s">
        <v>191</v>
      </c>
      <c r="B57" s="159">
        <f>+B52+B54</f>
        <v>0</v>
      </c>
      <c r="C57" s="159">
        <f>+C52+C54</f>
        <v>0</v>
      </c>
      <c r="D57" s="159">
        <f>+D52+D54</f>
        <v>0</v>
      </c>
      <c r="E57" s="159">
        <f>+E52+E54</f>
        <v>0</v>
      </c>
      <c r="F57" s="159">
        <f>+F52+F54</f>
        <v>0</v>
      </c>
      <c r="G57" s="159">
        <f t="shared" ref="G57:M57" si="13">+G52+G54</f>
        <v>5051</v>
      </c>
      <c r="H57" s="159">
        <f t="shared" si="13"/>
        <v>0</v>
      </c>
      <c r="I57" s="159">
        <f t="shared" si="13"/>
        <v>140851</v>
      </c>
      <c r="J57" s="159">
        <v>60000</v>
      </c>
      <c r="K57" s="159">
        <f t="shared" si="13"/>
        <v>197350</v>
      </c>
      <c r="L57" s="159">
        <f t="shared" si="13"/>
        <v>0</v>
      </c>
      <c r="M57" s="159">
        <f t="shared" si="13"/>
        <v>0</v>
      </c>
      <c r="N57" s="137">
        <f t="shared" si="1"/>
        <v>403252</v>
      </c>
      <c r="O57" s="38"/>
      <c r="P57" s="160"/>
      <c r="Q57" s="145"/>
      <c r="R57" s="145"/>
    </row>
    <row r="58" spans="1:18" s="142" customFormat="1" ht="14.25" customHeight="1" x14ac:dyDescent="0.2">
      <c r="A58" s="157"/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37">
        <f t="shared" si="1"/>
        <v>0</v>
      </c>
      <c r="O58" s="38"/>
      <c r="P58" s="160"/>
      <c r="Q58" s="145"/>
      <c r="R58" s="145"/>
    </row>
    <row r="59" spans="1:18" s="308" customFormat="1" ht="14.25" customHeight="1" x14ac:dyDescent="0.2">
      <c r="A59" s="313" t="s">
        <v>193</v>
      </c>
      <c r="B59" s="314">
        <f>+B43+B52</f>
        <v>34514</v>
      </c>
      <c r="C59" s="314">
        <f>+C43+C52</f>
        <v>66188</v>
      </c>
      <c r="D59" s="314">
        <f>+D43+D52</f>
        <v>68958</v>
      </c>
      <c r="E59" s="314">
        <f>+E43+E52</f>
        <v>54714</v>
      </c>
      <c r="F59" s="314">
        <f>+F43+F52</f>
        <v>46189</v>
      </c>
      <c r="G59" s="314">
        <f t="shared" ref="G59:M59" si="14">+G43+G52</f>
        <v>51239</v>
      </c>
      <c r="H59" s="314">
        <f t="shared" si="14"/>
        <v>46087</v>
      </c>
      <c r="I59" s="314">
        <f t="shared" si="14"/>
        <v>187140</v>
      </c>
      <c r="J59" s="314">
        <f t="shared" si="14"/>
        <v>118358</v>
      </c>
      <c r="K59" s="314">
        <f t="shared" si="14"/>
        <v>243539</v>
      </c>
      <c r="L59" s="314">
        <f t="shared" si="14"/>
        <v>46188</v>
      </c>
      <c r="M59" s="314">
        <f t="shared" si="14"/>
        <v>53236</v>
      </c>
      <c r="N59" s="312">
        <f t="shared" si="1"/>
        <v>1016350</v>
      </c>
      <c r="O59" s="305"/>
      <c r="P59" s="306"/>
      <c r="Q59" s="307"/>
      <c r="R59" s="307"/>
    </row>
    <row r="60" spans="1:18" s="142" customFormat="1" ht="14.25" customHeight="1" x14ac:dyDescent="0.2">
      <c r="A60" s="162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7">
        <f t="shared" si="1"/>
        <v>0</v>
      </c>
      <c r="O60" s="38"/>
      <c r="P60" s="160"/>
      <c r="Q60" s="145"/>
      <c r="R60" s="145"/>
    </row>
    <row r="61" spans="1:18" s="142" customFormat="1" ht="14.25" customHeight="1" x14ac:dyDescent="0.2">
      <c r="A61" s="144" t="s">
        <v>195</v>
      </c>
      <c r="B61" s="159">
        <v>11575</v>
      </c>
      <c r="C61" s="159">
        <f>+C45+C54</f>
        <v>0</v>
      </c>
      <c r="D61" s="159">
        <f>+D45+D54</f>
        <v>0</v>
      </c>
      <c r="E61" s="159">
        <f>+E45+E54</f>
        <v>0</v>
      </c>
      <c r="F61" s="159">
        <f>+F45+F54</f>
        <v>0</v>
      </c>
      <c r="G61" s="159">
        <f t="shared" ref="G61:M61" si="15">+G45+G54</f>
        <v>0</v>
      </c>
      <c r="H61" s="159">
        <f t="shared" si="15"/>
        <v>0</v>
      </c>
      <c r="I61" s="159">
        <f t="shared" si="15"/>
        <v>0</v>
      </c>
      <c r="J61" s="159">
        <f t="shared" si="15"/>
        <v>0</v>
      </c>
      <c r="K61" s="159">
        <f t="shared" si="15"/>
        <v>0</v>
      </c>
      <c r="L61" s="159">
        <f t="shared" si="15"/>
        <v>0</v>
      </c>
      <c r="M61" s="159">
        <f t="shared" si="15"/>
        <v>0</v>
      </c>
      <c r="N61" s="137">
        <f t="shared" si="1"/>
        <v>11575</v>
      </c>
      <c r="O61" s="38"/>
      <c r="P61" s="160"/>
      <c r="Q61" s="145"/>
      <c r="R61" s="145"/>
    </row>
    <row r="62" spans="1:18" s="142" customFormat="1" ht="14.25" customHeight="1" x14ac:dyDescent="0.2">
      <c r="A62" s="157"/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37">
        <f t="shared" si="1"/>
        <v>0</v>
      </c>
      <c r="O62" s="38"/>
      <c r="P62" s="160"/>
      <c r="Q62" s="145"/>
      <c r="R62" s="145"/>
    </row>
    <row r="63" spans="1:18" s="142" customFormat="1" ht="14.25" customHeight="1" x14ac:dyDescent="0.2">
      <c r="A63" s="45" t="s">
        <v>197</v>
      </c>
      <c r="B63" s="147">
        <f>+B47+B57+B61</f>
        <v>46089</v>
      </c>
      <c r="C63" s="147">
        <f>+C47+C57</f>
        <v>66188</v>
      </c>
      <c r="D63" s="147">
        <f>+D47+D57</f>
        <v>68958</v>
      </c>
      <c r="E63" s="147">
        <f>+E47+E57</f>
        <v>54714</v>
      </c>
      <c r="F63" s="147">
        <f>+F47+F57</f>
        <v>46189</v>
      </c>
      <c r="G63" s="147">
        <f t="shared" ref="G63:M63" si="16">+G47+G57</f>
        <v>51239</v>
      </c>
      <c r="H63" s="147">
        <f t="shared" si="16"/>
        <v>46087</v>
      </c>
      <c r="I63" s="147">
        <f t="shared" si="16"/>
        <v>187140</v>
      </c>
      <c r="J63" s="147">
        <f t="shared" si="16"/>
        <v>118358</v>
      </c>
      <c r="K63" s="147">
        <f t="shared" si="16"/>
        <v>243539</v>
      </c>
      <c r="L63" s="147">
        <f t="shared" si="16"/>
        <v>46188</v>
      </c>
      <c r="M63" s="147">
        <f t="shared" si="16"/>
        <v>53236</v>
      </c>
      <c r="N63" s="137">
        <f>SUM(B63:M63)</f>
        <v>1027925</v>
      </c>
      <c r="O63" s="38"/>
      <c r="P63" s="160"/>
      <c r="Q63" s="145"/>
      <c r="R63" s="145"/>
    </row>
    <row r="64" spans="1:18" ht="14.25" customHeight="1" x14ac:dyDescent="0.2">
      <c r="A64" s="163" t="s">
        <v>273</v>
      </c>
      <c r="B64" s="164">
        <f t="shared" ref="B64:M64" si="17">+B34-B63</f>
        <v>0</v>
      </c>
      <c r="C64" s="164">
        <f t="shared" si="17"/>
        <v>0</v>
      </c>
      <c r="D64" s="164">
        <f t="shared" si="17"/>
        <v>0</v>
      </c>
      <c r="E64" s="164">
        <f t="shared" si="17"/>
        <v>0</v>
      </c>
      <c r="F64" s="164">
        <f t="shared" si="17"/>
        <v>0</v>
      </c>
      <c r="G64" s="164">
        <f t="shared" si="17"/>
        <v>0</v>
      </c>
      <c r="H64" s="164">
        <f t="shared" si="17"/>
        <v>0</v>
      </c>
      <c r="I64" s="164">
        <f t="shared" si="17"/>
        <v>0</v>
      </c>
      <c r="J64" s="164">
        <f t="shared" si="17"/>
        <v>0</v>
      </c>
      <c r="K64" s="164">
        <f t="shared" si="17"/>
        <v>0</v>
      </c>
      <c r="L64" s="164">
        <f t="shared" si="17"/>
        <v>0</v>
      </c>
      <c r="M64" s="164">
        <f t="shared" si="17"/>
        <v>0</v>
      </c>
      <c r="N64" s="137">
        <f>SUM(B64:M64)</f>
        <v>0</v>
      </c>
    </row>
    <row r="65" spans="1:14" ht="14.25" customHeight="1" thickBot="1" x14ac:dyDescent="0.25">
      <c r="A65" s="165" t="s">
        <v>274</v>
      </c>
      <c r="B65" s="166">
        <v>37000</v>
      </c>
      <c r="C65" s="166">
        <f t="shared" ref="C65:M65" si="18">+C5+C64-C26-C17</f>
        <v>17000</v>
      </c>
      <c r="D65" s="166">
        <f t="shared" si="18"/>
        <v>7000</v>
      </c>
      <c r="E65" s="166">
        <f t="shared" si="18"/>
        <v>0</v>
      </c>
      <c r="F65" s="166">
        <f t="shared" si="18"/>
        <v>0</v>
      </c>
      <c r="G65" s="166">
        <f t="shared" si="18"/>
        <v>0</v>
      </c>
      <c r="H65" s="166">
        <f t="shared" si="18"/>
        <v>0</v>
      </c>
      <c r="I65" s="166">
        <f t="shared" si="18"/>
        <v>0</v>
      </c>
      <c r="J65" s="166">
        <f t="shared" si="18"/>
        <v>0</v>
      </c>
      <c r="K65" s="166">
        <f t="shared" si="18"/>
        <v>0</v>
      </c>
      <c r="L65" s="166">
        <f t="shared" si="18"/>
        <v>0</v>
      </c>
      <c r="M65" s="166">
        <f t="shared" si="18"/>
        <v>0</v>
      </c>
      <c r="N65" s="137"/>
    </row>
    <row r="66" spans="1:14" x14ac:dyDescent="0.2"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</row>
    <row r="67" spans="1:14" x14ac:dyDescent="0.2"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</row>
    <row r="68" spans="1:14" x14ac:dyDescent="0.2"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</row>
    <row r="69" spans="1:14" x14ac:dyDescent="0.2">
      <c r="B69" s="167"/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</row>
    <row r="70" spans="1:14" x14ac:dyDescent="0.2"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</row>
    <row r="71" spans="1:14" x14ac:dyDescent="0.2"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</row>
    <row r="72" spans="1:14" x14ac:dyDescent="0.2"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</row>
    <row r="73" spans="1:14" x14ac:dyDescent="0.2"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opLeftCell="A4" workbookViewId="0">
      <selection activeCell="C8" sqref="C8"/>
    </sheetView>
  </sheetViews>
  <sheetFormatPr defaultColWidth="10.6640625" defaultRowHeight="12.75" x14ac:dyDescent="0.2"/>
  <cols>
    <col min="1" max="1" width="2.6640625" style="25" customWidth="1"/>
    <col min="2" max="2" width="80.5" style="25" customWidth="1"/>
    <col min="3" max="3" width="16.33203125" style="25" customWidth="1"/>
    <col min="4" max="5" width="13.1640625" style="25" customWidth="1"/>
    <col min="6" max="6" width="4.1640625" style="25" customWidth="1"/>
    <col min="7" max="16384" width="10.6640625" style="25"/>
  </cols>
  <sheetData>
    <row r="1" spans="1:6" x14ac:dyDescent="0.2">
      <c r="A1" s="384"/>
      <c r="B1" s="384"/>
      <c r="C1" s="384"/>
      <c r="D1" s="384"/>
      <c r="E1" s="384"/>
      <c r="F1" s="384"/>
    </row>
    <row r="2" spans="1:6" x14ac:dyDescent="0.2">
      <c r="B2" s="385" t="s">
        <v>216</v>
      </c>
      <c r="C2" s="385"/>
      <c r="D2" s="385"/>
      <c r="E2" s="385"/>
    </row>
    <row r="3" spans="1:6" ht="19.5" customHeight="1" x14ac:dyDescent="0.2">
      <c r="B3" s="387" t="s">
        <v>223</v>
      </c>
      <c r="C3" s="387"/>
      <c r="D3" s="387"/>
      <c r="E3" s="387"/>
      <c r="F3" s="387"/>
    </row>
    <row r="4" spans="1:6" ht="19.5" customHeight="1" thickBot="1" x14ac:dyDescent="0.25">
      <c r="B4" s="212"/>
      <c r="C4" s="212"/>
      <c r="D4" s="213" t="s">
        <v>79</v>
      </c>
      <c r="E4" s="212"/>
      <c r="F4" s="212"/>
    </row>
    <row r="5" spans="1:6" s="26" customFormat="1" ht="22.5" customHeight="1" x14ac:dyDescent="0.2">
      <c r="B5" s="315" t="s">
        <v>17</v>
      </c>
      <c r="C5" s="316" t="s">
        <v>80</v>
      </c>
      <c r="D5" s="316" t="s">
        <v>81</v>
      </c>
      <c r="E5" s="317" t="s">
        <v>41</v>
      </c>
    </row>
    <row r="6" spans="1:6" ht="24.95" customHeight="1" x14ac:dyDescent="0.2">
      <c r="B6" s="318" t="s">
        <v>91</v>
      </c>
      <c r="C6" s="28"/>
      <c r="D6" s="28"/>
      <c r="E6" s="319"/>
    </row>
    <row r="7" spans="1:6" ht="24.95" customHeight="1" x14ac:dyDescent="0.2">
      <c r="B7" s="320" t="s">
        <v>82</v>
      </c>
      <c r="C7" s="29">
        <v>535904</v>
      </c>
      <c r="D7" s="29">
        <v>59632</v>
      </c>
      <c r="E7" s="321">
        <f>SUM(C7:D7)</f>
        <v>595536</v>
      </c>
    </row>
    <row r="8" spans="1:6" ht="24.95" customHeight="1" x14ac:dyDescent="0.2">
      <c r="B8" s="322" t="s">
        <v>83</v>
      </c>
      <c r="C8" s="29">
        <v>414989</v>
      </c>
      <c r="D8" s="29">
        <v>0</v>
      </c>
      <c r="E8" s="321">
        <f>SUM(C8:D8)</f>
        <v>414989</v>
      </c>
    </row>
    <row r="9" spans="1:6" s="26" customFormat="1" ht="24.95" customHeight="1" x14ac:dyDescent="0.2">
      <c r="B9" s="323" t="s">
        <v>86</v>
      </c>
      <c r="C9" s="27">
        <f>SUM(C7:C8)</f>
        <v>950893</v>
      </c>
      <c r="D9" s="27">
        <f>SUM(D7:D8)</f>
        <v>59632</v>
      </c>
      <c r="E9" s="324">
        <f>SUM(E7:E8)</f>
        <v>1010525</v>
      </c>
    </row>
    <row r="10" spans="1:6" ht="24.95" customHeight="1" x14ac:dyDescent="0.2">
      <c r="B10" s="325" t="s">
        <v>89</v>
      </c>
      <c r="C10" s="29"/>
      <c r="D10" s="29"/>
      <c r="E10" s="321"/>
    </row>
    <row r="11" spans="1:6" ht="26.25" customHeight="1" x14ac:dyDescent="0.2">
      <c r="B11" s="326" t="s">
        <v>215</v>
      </c>
      <c r="C11" s="29">
        <v>17400</v>
      </c>
      <c r="D11" s="29">
        <v>0</v>
      </c>
      <c r="E11" s="321">
        <f>SUM(C11:D11)</f>
        <v>17400</v>
      </c>
    </row>
    <row r="12" spans="1:6" ht="24.95" customHeight="1" x14ac:dyDescent="0.2">
      <c r="B12" s="322" t="s">
        <v>83</v>
      </c>
      <c r="C12" s="29">
        <v>0</v>
      </c>
      <c r="D12" s="29">
        <v>0</v>
      </c>
      <c r="E12" s="321">
        <f>SUM(C12:D12)</f>
        <v>0</v>
      </c>
    </row>
    <row r="13" spans="1:6" s="26" customFormat="1" ht="24.95" customHeight="1" x14ac:dyDescent="0.2">
      <c r="B13" s="323" t="s">
        <v>87</v>
      </c>
      <c r="C13" s="27">
        <f>SUM(C11:C12)</f>
        <v>17400</v>
      </c>
      <c r="D13" s="27">
        <f>SUM(D11:D12)</f>
        <v>0</v>
      </c>
      <c r="E13" s="324">
        <f>SUM(E11:E12)</f>
        <v>17400</v>
      </c>
    </row>
    <row r="14" spans="1:6" ht="24.95" customHeight="1" x14ac:dyDescent="0.2">
      <c r="B14" s="325" t="s">
        <v>90</v>
      </c>
      <c r="C14" s="29"/>
      <c r="D14" s="29"/>
      <c r="E14" s="321"/>
    </row>
    <row r="15" spans="1:6" ht="24.95" customHeight="1" x14ac:dyDescent="0.2">
      <c r="B15" s="327" t="s">
        <v>92</v>
      </c>
      <c r="C15" s="29">
        <v>0</v>
      </c>
      <c r="D15" s="29">
        <v>0</v>
      </c>
      <c r="E15" s="321">
        <f>SUM(C15:D15)</f>
        <v>0</v>
      </c>
      <c r="F15" s="386" t="s">
        <v>214</v>
      </c>
    </row>
    <row r="16" spans="1:6" ht="24.95" customHeight="1" x14ac:dyDescent="0.2">
      <c r="B16" s="322" t="s">
        <v>83</v>
      </c>
      <c r="C16" s="29">
        <v>0</v>
      </c>
      <c r="D16" s="29">
        <v>0</v>
      </c>
      <c r="E16" s="321">
        <f>SUM(C16:D16)</f>
        <v>0</v>
      </c>
      <c r="F16" s="386"/>
    </row>
    <row r="17" spans="2:6" s="26" customFormat="1" ht="24.95" customHeight="1" x14ac:dyDescent="0.2">
      <c r="B17" s="323" t="s">
        <v>88</v>
      </c>
      <c r="C17" s="27">
        <f>SUM(C15:C16)</f>
        <v>0</v>
      </c>
      <c r="D17" s="27">
        <f>SUM(D15:D16)</f>
        <v>0</v>
      </c>
      <c r="E17" s="324">
        <f>SUM(E15:E16)</f>
        <v>0</v>
      </c>
      <c r="F17" s="386"/>
    </row>
    <row r="18" spans="2:6" s="26" customFormat="1" ht="24.95" customHeight="1" x14ac:dyDescent="0.2">
      <c r="B18" s="328" t="s">
        <v>85</v>
      </c>
      <c r="C18" s="27">
        <f>C9+C13+C17</f>
        <v>968293</v>
      </c>
      <c r="D18" s="27">
        <f>D9+D13+D17</f>
        <v>59632</v>
      </c>
      <c r="E18" s="324">
        <f>E9+E13+E17</f>
        <v>1027925</v>
      </c>
      <c r="F18" s="386"/>
    </row>
    <row r="19" spans="2:6" s="26" customFormat="1" ht="24.95" customHeight="1" x14ac:dyDescent="0.2">
      <c r="B19" s="328" t="s">
        <v>84</v>
      </c>
      <c r="C19" s="27">
        <v>59632</v>
      </c>
      <c r="D19" s="27">
        <v>0</v>
      </c>
      <c r="E19" s="324">
        <v>0</v>
      </c>
      <c r="F19" s="386"/>
    </row>
    <row r="20" spans="2:6" s="26" customFormat="1" ht="24.95" customHeight="1" thickBot="1" x14ac:dyDescent="0.25">
      <c r="B20" s="329" t="s">
        <v>41</v>
      </c>
      <c r="C20" s="330">
        <f>SUM(C18:C19)</f>
        <v>1027925</v>
      </c>
      <c r="D20" s="330">
        <f>SUM(D18:D19)</f>
        <v>59632</v>
      </c>
      <c r="E20" s="331">
        <f>SUM(E18:E19)</f>
        <v>1027925</v>
      </c>
      <c r="F20" s="386"/>
    </row>
  </sheetData>
  <mergeCells count="4">
    <mergeCell ref="A1:F1"/>
    <mergeCell ref="B2:E2"/>
    <mergeCell ref="F15:F20"/>
    <mergeCell ref="B3:F3"/>
  </mergeCells>
  <pageMargins left="0.59055118110236227" right="0.59055118110236227" top="0.98425196850393704" bottom="0.98425196850393704" header="0.51181102362204722" footer="0.51181102362204722"/>
  <pageSetup paperSize="9" scale="9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workbookViewId="0">
      <selection activeCell="H26" sqref="H26"/>
    </sheetView>
  </sheetViews>
  <sheetFormatPr defaultRowHeight="12.75" x14ac:dyDescent="0.2"/>
  <cols>
    <col min="1" max="1" width="37" customWidth="1"/>
    <col min="2" max="8" width="17" customWidth="1"/>
  </cols>
  <sheetData>
    <row r="1" spans="1:8" x14ac:dyDescent="0.2">
      <c r="H1" s="76" t="s">
        <v>210</v>
      </c>
    </row>
    <row r="2" spans="1:8" ht="15" x14ac:dyDescent="0.2">
      <c r="G2" s="77"/>
    </row>
    <row r="4" spans="1:8" x14ac:dyDescent="0.2">
      <c r="A4" s="388" t="s">
        <v>219</v>
      </c>
      <c r="B4" s="388"/>
      <c r="C4" s="388"/>
      <c r="D4" s="388"/>
      <c r="E4" s="388"/>
      <c r="F4" s="388"/>
      <c r="G4" s="388"/>
      <c r="H4" s="388"/>
    </row>
    <row r="5" spans="1:8" x14ac:dyDescent="0.2">
      <c r="A5" s="388" t="s">
        <v>220</v>
      </c>
      <c r="B5" s="388"/>
      <c r="C5" s="388"/>
      <c r="D5" s="388"/>
      <c r="E5" s="388"/>
      <c r="F5" s="388"/>
      <c r="G5" s="388"/>
      <c r="H5" s="388"/>
    </row>
    <row r="6" spans="1:8" x14ac:dyDescent="0.2">
      <c r="B6" t="s">
        <v>221</v>
      </c>
    </row>
    <row r="8" spans="1:8" x14ac:dyDescent="0.2">
      <c r="H8" s="75" t="s">
        <v>222</v>
      </c>
    </row>
    <row r="9" spans="1:8" x14ac:dyDescent="0.2">
      <c r="A9" s="78" t="s">
        <v>162</v>
      </c>
      <c r="B9" s="79" t="s">
        <v>223</v>
      </c>
      <c r="C9" s="79" t="s">
        <v>224</v>
      </c>
      <c r="D9" s="79" t="s">
        <v>231</v>
      </c>
      <c r="E9" s="79" t="s">
        <v>280</v>
      </c>
      <c r="F9" s="79" t="s">
        <v>330</v>
      </c>
      <c r="G9" s="79" t="s">
        <v>331</v>
      </c>
      <c r="H9" s="79" t="s">
        <v>41</v>
      </c>
    </row>
    <row r="10" spans="1:8" x14ac:dyDescent="0.2">
      <c r="A10" s="80" t="s">
        <v>225</v>
      </c>
      <c r="B10" s="81">
        <f>+'[1]17'!B16</f>
        <v>0</v>
      </c>
      <c r="C10" s="81">
        <f>+'[1]17'!C16</f>
        <v>0</v>
      </c>
      <c r="D10" s="81">
        <f>+'[1]17'!D16</f>
        <v>0</v>
      </c>
      <c r="E10" s="81"/>
      <c r="F10" s="81">
        <f>+'[1]17'!F16</f>
        <v>0</v>
      </c>
      <c r="G10" s="82"/>
      <c r="H10" s="83">
        <f t="shared" ref="H10:H17" si="0">SUM(B10:G10)</f>
        <v>0</v>
      </c>
    </row>
    <row r="11" spans="1:8" x14ac:dyDescent="0.2">
      <c r="A11" s="80" t="s">
        <v>226</v>
      </c>
      <c r="B11" s="81" t="e">
        <f>+'[1]17'!B17</f>
        <v>#REF!</v>
      </c>
      <c r="C11" s="81" t="e">
        <f>+'[1]17'!C17</f>
        <v>#REF!</v>
      </c>
      <c r="D11" s="81" t="e">
        <f>+'[1]17'!D17</f>
        <v>#REF!</v>
      </c>
      <c r="E11" s="81" t="e">
        <f>+'[1]17'!E17</f>
        <v>#REF!</v>
      </c>
      <c r="F11" s="81" t="e">
        <f>+'[1]17'!F17</f>
        <v>#REF!</v>
      </c>
      <c r="G11" s="82">
        <v>0</v>
      </c>
      <c r="H11" s="83" t="e">
        <f t="shared" si="0"/>
        <v>#REF!</v>
      </c>
    </row>
    <row r="12" spans="1:8" x14ac:dyDescent="0.2">
      <c r="A12" s="80" t="s">
        <v>227</v>
      </c>
      <c r="B12" s="82"/>
      <c r="C12" s="82"/>
      <c r="D12" s="82"/>
      <c r="E12" s="82"/>
      <c r="F12" s="82"/>
      <c r="G12" s="82"/>
      <c r="H12" s="82">
        <f t="shared" si="0"/>
        <v>0</v>
      </c>
    </row>
    <row r="13" spans="1:8" x14ac:dyDescent="0.2">
      <c r="A13" s="80" t="s">
        <v>228</v>
      </c>
      <c r="B13" s="82"/>
      <c r="C13" s="82"/>
      <c r="D13" s="82"/>
      <c r="E13" s="82"/>
      <c r="F13" s="82"/>
      <c r="G13" s="82"/>
      <c r="H13" s="82">
        <f t="shared" si="0"/>
        <v>0</v>
      </c>
    </row>
    <row r="14" spans="1:8" x14ac:dyDescent="0.2">
      <c r="A14" s="80" t="s">
        <v>229</v>
      </c>
      <c r="B14" s="82"/>
      <c r="C14" s="82"/>
      <c r="D14" s="82"/>
      <c r="E14" s="82"/>
      <c r="F14" s="82"/>
      <c r="G14" s="82"/>
      <c r="H14" s="82">
        <f t="shared" si="0"/>
        <v>0</v>
      </c>
    </row>
    <row r="15" spans="1:8" x14ac:dyDescent="0.2">
      <c r="A15" s="80" t="s">
        <v>229</v>
      </c>
      <c r="B15" s="82"/>
      <c r="C15" s="82"/>
      <c r="D15" s="82"/>
      <c r="E15" s="82"/>
      <c r="F15" s="82"/>
      <c r="G15" s="82"/>
      <c r="H15" s="82">
        <f t="shared" si="0"/>
        <v>0</v>
      </c>
    </row>
    <row r="16" spans="1:8" x14ac:dyDescent="0.2">
      <c r="A16" s="84"/>
      <c r="B16" s="82"/>
      <c r="C16" s="82"/>
      <c r="D16" s="82"/>
      <c r="E16" s="82"/>
      <c r="F16" s="82"/>
      <c r="G16" s="82"/>
      <c r="H16" s="82">
        <f t="shared" si="0"/>
        <v>0</v>
      </c>
    </row>
    <row r="17" spans="1:8" x14ac:dyDescent="0.2">
      <c r="A17" s="84"/>
      <c r="B17" s="82"/>
      <c r="C17" s="82"/>
      <c r="D17" s="82"/>
      <c r="E17" s="82"/>
      <c r="F17" s="82"/>
      <c r="G17" s="82"/>
      <c r="H17" s="82">
        <f t="shared" si="0"/>
        <v>0</v>
      </c>
    </row>
    <row r="18" spans="1:8" x14ac:dyDescent="0.2">
      <c r="A18" s="85" t="s">
        <v>230</v>
      </c>
      <c r="B18" s="86" t="e">
        <f t="shared" ref="B18:H18" si="1">SUM(B10:B17)</f>
        <v>#REF!</v>
      </c>
      <c r="C18" s="86" t="e">
        <f t="shared" si="1"/>
        <v>#REF!</v>
      </c>
      <c r="D18" s="86" t="e">
        <f t="shared" si="1"/>
        <v>#REF!</v>
      </c>
      <c r="E18" s="86" t="e">
        <f t="shared" si="1"/>
        <v>#REF!</v>
      </c>
      <c r="F18" s="86" t="e">
        <f t="shared" si="1"/>
        <v>#REF!</v>
      </c>
      <c r="G18" s="86">
        <f t="shared" si="1"/>
        <v>0</v>
      </c>
      <c r="H18" s="86" t="e">
        <f t="shared" si="1"/>
        <v>#REF!</v>
      </c>
    </row>
    <row r="21" spans="1:8" x14ac:dyDescent="0.2">
      <c r="A21" s="49" t="s">
        <v>278</v>
      </c>
    </row>
  </sheetData>
  <mergeCells count="2"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3</vt:i4>
      </vt:variant>
    </vt:vector>
  </HeadingPairs>
  <TitlesOfParts>
    <vt:vector size="18" baseType="lpstr">
      <vt:lpstr>1.</vt:lpstr>
      <vt:lpstr>2.</vt:lpstr>
      <vt:lpstr>Normatíva 3.mell</vt:lpstr>
      <vt:lpstr>4.</vt:lpstr>
      <vt:lpstr>5.-6.</vt:lpstr>
      <vt:lpstr>7.A</vt:lpstr>
      <vt:lpstr>7.B</vt:lpstr>
      <vt:lpstr>8.</vt:lpstr>
      <vt:lpstr>9.</vt:lpstr>
      <vt:lpstr>10.</vt:lpstr>
      <vt:lpstr>11.</vt:lpstr>
      <vt:lpstr>12.</vt:lpstr>
      <vt:lpstr>13.</vt:lpstr>
      <vt:lpstr>Munka12</vt:lpstr>
      <vt:lpstr>Munka7</vt:lpstr>
      <vt:lpstr>'11.'!Nyomtatási_terület</vt:lpstr>
      <vt:lpstr>'7.B'!Nyomtatási_terület</vt:lpstr>
      <vt:lpstr>'8.'!Nyomtatási_terület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Valika</dc:creator>
  <cp:lastModifiedBy>Alapszolg_7</cp:lastModifiedBy>
  <cp:lastPrinted>2017-09-21T12:18:23Z</cp:lastPrinted>
  <dcterms:created xsi:type="dcterms:W3CDTF">2012-02-18T14:42:55Z</dcterms:created>
  <dcterms:modified xsi:type="dcterms:W3CDTF">2017-09-21T12:21:31Z</dcterms:modified>
</cp:coreProperties>
</file>