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unkaHajni\Aparhant\beszámoló\"/>
    </mc:Choice>
  </mc:AlternateContent>
  <xr:revisionPtr revIDLastSave="0" documentId="13_ncr:1_{BFB591C1-150C-402B-87A5-F2F77D5D71D8}" xr6:coauthVersionLast="45" xr6:coauthVersionMax="45" xr10:uidLastSave="{00000000-0000-0000-0000-000000000000}"/>
  <bookViews>
    <workbookView xWindow="-45" yWindow="0" windowWidth="28800" windowHeight="15540" tabRatio="759" activeTab="1" xr2:uid="{00000000-000D-0000-FFFF-FFFF00000000}"/>
  </bookViews>
  <sheets>
    <sheet name="1. sz. mell." sheetId="29" r:id="rId1"/>
    <sheet name="2.1. melléklet" sheetId="2" r:id="rId2"/>
    <sheet name="2.2.sz. melléklet" sheetId="3" r:id="rId3"/>
    <sheet name="3.1. sz. mell." sheetId="36" r:id="rId4"/>
    <sheet name="3.2.sz. mell." sheetId="37" r:id="rId5"/>
    <sheet name="4.sz.mell." sheetId="26" r:id="rId6"/>
    <sheet name="5.sz.mell" sheetId="4" r:id="rId7"/>
    <sheet name="6.sz.mell." sheetId="8" r:id="rId8"/>
    <sheet name="7.sz.mell." sheetId="9" r:id="rId9"/>
    <sheet name="8.sz.mell" sheetId="35" r:id="rId10"/>
    <sheet name="9.sz.mell" sheetId="30" r:id="rId11"/>
    <sheet name="10.sz.mell" sheetId="20" r:id="rId12"/>
    <sheet name="11.mell" sheetId="23" r:id="rId13"/>
    <sheet name="12.sz. mell" sheetId="31" r:id="rId14"/>
    <sheet name="Munka2" sheetId="25" r:id="rId15"/>
    <sheet name="Munka4" sheetId="27" r:id="rId16"/>
    <sheet name="Munka3" sheetId="32" r:id="rId17"/>
    <sheet name="Munka5" sheetId="33" r:id="rId18"/>
  </sheets>
  <definedNames>
    <definedName name="_xlnm.Print_Titles" localSheetId="5">'4.sz.mell.'!$1:$6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3" l="1"/>
  <c r="C32" i="3"/>
  <c r="E19" i="2"/>
  <c r="E29" i="2" s="1"/>
  <c r="E33" i="3"/>
  <c r="O19" i="20"/>
  <c r="O20" i="20"/>
  <c r="O21" i="20"/>
  <c r="O22" i="20"/>
  <c r="O23" i="20"/>
  <c r="O24" i="20"/>
  <c r="O25" i="20"/>
  <c r="O26" i="20"/>
  <c r="O27" i="20"/>
  <c r="O9" i="20"/>
  <c r="O10" i="20"/>
  <c r="O11" i="20"/>
  <c r="O12" i="20"/>
  <c r="O13" i="20"/>
  <c r="O14" i="20"/>
  <c r="O15" i="20"/>
  <c r="B27" i="4"/>
  <c r="D49" i="26"/>
  <c r="D93" i="37"/>
  <c r="D76" i="37"/>
  <c r="D92" i="37"/>
  <c r="D96" i="37" s="1"/>
  <c r="D88" i="26" l="1"/>
  <c r="D71" i="26"/>
  <c r="D57" i="26"/>
  <c r="D50" i="26"/>
  <c r="D35" i="26"/>
  <c r="D29" i="26"/>
  <c r="D18" i="26"/>
  <c r="D87" i="37"/>
  <c r="D62" i="37"/>
  <c r="D49" i="37"/>
  <c r="D46" i="37"/>
  <c r="D33" i="37"/>
  <c r="D24" i="37"/>
  <c r="D14" i="37"/>
  <c r="D54" i="37" s="1"/>
  <c r="D58" i="37" s="1"/>
  <c r="D9" i="37"/>
  <c r="C33" i="3"/>
  <c r="C14" i="3"/>
  <c r="C19" i="3" s="1"/>
  <c r="D87" i="26" l="1"/>
  <c r="D91" i="26" s="1"/>
  <c r="D28" i="26"/>
  <c r="O7" i="20"/>
  <c r="E16" i="20"/>
  <c r="L16" i="20"/>
  <c r="D62" i="36"/>
  <c r="D87" i="36"/>
  <c r="D49" i="36"/>
  <c r="D46" i="36"/>
  <c r="D33" i="36"/>
  <c r="D24" i="36"/>
  <c r="D14" i="36"/>
  <c r="D54" i="36" s="1"/>
  <c r="D58" i="36" s="1"/>
  <c r="D9" i="36"/>
  <c r="A2" i="26"/>
  <c r="C28" i="2"/>
  <c r="D92" i="36" l="1"/>
  <c r="C15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18" i="20"/>
  <c r="N16" i="20"/>
  <c r="M16" i="20"/>
  <c r="K16" i="20"/>
  <c r="J16" i="20"/>
  <c r="I16" i="20"/>
  <c r="O16" i="20" s="1"/>
  <c r="H16" i="20"/>
  <c r="G16" i="20"/>
  <c r="F16" i="20"/>
  <c r="D16" i="20"/>
  <c r="C16" i="20"/>
  <c r="O8" i="20"/>
  <c r="E19" i="3"/>
  <c r="D41" i="26"/>
  <c r="D22" i="26"/>
  <c r="D14" i="26"/>
  <c r="D9" i="26"/>
  <c r="B35" i="35"/>
  <c r="B18" i="35"/>
  <c r="B12" i="30"/>
  <c r="C12" i="30"/>
  <c r="C19" i="2"/>
  <c r="C29" i="2" s="1"/>
  <c r="C31" i="2" s="1"/>
  <c r="E28" i="2"/>
  <c r="E32" i="3"/>
  <c r="O28" i="20"/>
  <c r="C31" i="23"/>
  <c r="D31" i="23"/>
  <c r="B19" i="8"/>
  <c r="E19" i="8"/>
  <c r="F19" i="8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B24" i="9"/>
  <c r="D24" i="9"/>
  <c r="E24" i="9"/>
  <c r="D8" i="26" l="1"/>
  <c r="D53" i="26" s="1"/>
  <c r="C30" i="20"/>
  <c r="D30" i="20" s="1"/>
  <c r="E30" i="20" s="1"/>
  <c r="F30" i="20" s="1"/>
  <c r="G30" i="20" s="1"/>
  <c r="H30" i="20" s="1"/>
  <c r="I30" i="20" s="1"/>
  <c r="J30" i="20" s="1"/>
  <c r="K30" i="20" s="1"/>
  <c r="L30" i="20" s="1"/>
  <c r="M30" i="20" s="1"/>
  <c r="N30" i="20" s="1"/>
  <c r="E33" i="2"/>
  <c r="E37" i="3"/>
  <c r="O29" i="20"/>
  <c r="E35" i="3" l="1"/>
  <c r="E36" i="3" s="1"/>
  <c r="E31" i="2"/>
  <c r="O30" i="20"/>
</calcChain>
</file>

<file path=xl/sharedStrings.xml><?xml version="1.0" encoding="utf-8"?>
<sst xmlns="http://schemas.openxmlformats.org/spreadsheetml/2006/main" count="956" uniqueCount="428">
  <si>
    <t>Sor-
szám</t>
  </si>
  <si>
    <t>1.</t>
  </si>
  <si>
    <t>2.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</si>
  <si>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</si>
  <si>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</si>
  <si>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</si>
  <si>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</si>
  <si>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</si>
  <si>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</si>
  <si>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</si>
  <si>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</si>
  <si>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</si>
  <si>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</si>
  <si>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</si>
  <si>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</si>
  <si>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</si>
  <si>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</si>
  <si>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</si>
  <si>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</si>
  <si>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</si>
  <si>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</si>
  <si>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</si>
  <si>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</si>
  <si>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</si>
  <si>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</si>
  <si>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</si>
  <si>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</si>
  <si>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</si>
  <si>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</si>
  <si>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>II. Átengedett központi adók</t>
  </si>
  <si>
    <t>5.</t>
  </si>
  <si>
    <t>5.1.</t>
  </si>
  <si>
    <t>5.2.</t>
  </si>
  <si>
    <t>5.3.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</si>
  <si>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</si>
  <si>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</si>
  <si>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</si>
  <si>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</si>
  <si>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</si>
  <si>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</si>
  <si>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</si>
  <si>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</si>
  <si>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</si>
  <si>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</si>
  <si>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</si>
  <si>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</si>
  <si>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</si>
  <si>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</si>
  <si>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</si>
  <si>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</si>
  <si>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</si>
  <si>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</si>
  <si>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</si>
  <si>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</si>
  <si>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</si>
  <si>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</si>
  <si>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</si>
  <si>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</si>
  <si>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</si>
  <si>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</si>
  <si>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</si>
  <si>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</si>
  <si>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</si>
  <si>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</si>
  <si>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>V. Átvett pénzeszközök államháztartáson kívülről (7.1.+7.2.)</t>
  </si>
  <si>
    <t>7.1.</t>
  </si>
  <si>
    <t>7.2.</t>
  </si>
  <si>
    <t>8.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</si>
  <si>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</si>
  <si>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</si>
  <si>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</si>
  <si>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</si>
  <si>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</si>
  <si>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</si>
  <si>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>VII. Kölcsön visszatérülése</t>
  </si>
  <si>
    <t>10.</t>
  </si>
  <si>
    <t>11.</t>
  </si>
  <si>
    <t>VIII. Finanszírozási bevételek (11.1.+11.2.)</t>
  </si>
  <si>
    <t>11.1.</t>
  </si>
  <si>
    <t xml:space="preserve">   Költségvetési maradvány igénybevétele </t>
  </si>
  <si>
    <t xml:space="preserve">   Vállalkozási maradvány igénybevétele </t>
  </si>
  <si>
    <t>11.2.</t>
  </si>
  <si>
    <t xml:space="preserve">   Egyéb külső finanszírozási bevételek</t>
  </si>
  <si>
    <t>12.</t>
  </si>
  <si>
    <t>13.</t>
  </si>
  <si>
    <t>14.</t>
  </si>
  <si>
    <t>Sor-szám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</si>
  <si>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</si>
  <si>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</si>
  <si>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</si>
  <si>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</si>
  <si>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</si>
  <si>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</si>
  <si>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</si>
  <si>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</si>
  <si>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</si>
  <si>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</si>
  <si>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</si>
  <si>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</si>
  <si>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</si>
  <si>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>1.8.</t>
  </si>
  <si>
    <t>1.9.</t>
  </si>
  <si>
    <t>1.10.</t>
  </si>
  <si>
    <t>1.11.</t>
  </si>
  <si>
    <t>1.12.</t>
  </si>
  <si>
    <t>Beruházások</t>
  </si>
  <si>
    <t>Felújítások</t>
  </si>
  <si>
    <t>Egyéb felhalmozási kiadások</t>
  </si>
  <si>
    <t>2.5.</t>
  </si>
  <si>
    <t>2.6.</t>
  </si>
  <si>
    <t>2.7.</t>
  </si>
  <si>
    <t>- Lakástámogatás</t>
  </si>
  <si>
    <t>2.8.</t>
  </si>
  <si>
    <t>- Lakásépítés</t>
  </si>
  <si>
    <t>2.9.</t>
  </si>
  <si>
    <t>2.10.</t>
  </si>
  <si>
    <t>Általános tartalék</t>
  </si>
  <si>
    <t>Céltartalék</t>
  </si>
  <si>
    <t>4.</t>
  </si>
  <si>
    <t>IV. Kölcsön nyújtása</t>
  </si>
  <si>
    <t>7.</t>
  </si>
  <si>
    <t>9.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</si>
  <si>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</si>
  <si>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</si>
  <si>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</si>
  <si>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</si>
  <si>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</si>
  <si>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</si>
  <si>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</si>
  <si>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</si>
  <si>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</si>
  <si>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</si>
  <si>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</si>
  <si>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</si>
  <si>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</si>
  <si>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</si>
  <si>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</si>
  <si>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</si>
  <si>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</si>
  <si>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</si>
  <si>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</si>
  <si>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</si>
  <si>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</si>
  <si>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</si>
  <si>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</si>
  <si>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</si>
  <si>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</si>
  <si>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</si>
  <si>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</si>
  <si>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</si>
  <si>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</si>
  <si>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</si>
  <si>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</si>
  <si>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</si>
  <si>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</si>
  <si>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</si>
  <si>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</si>
  <si>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</si>
  <si>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</si>
  <si>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</si>
  <si>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</si>
  <si>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</si>
  <si>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</si>
  <si>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</si>
  <si>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</si>
  <si>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</si>
  <si>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</si>
  <si>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</si>
  <si>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</si>
  <si>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</si>
  <si>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</si>
  <si>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</si>
  <si>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</si>
  <si>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</si>
  <si>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</si>
  <si>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</si>
  <si>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</si>
  <si>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</si>
  <si>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</si>
  <si>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</si>
  <si>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</si>
  <si>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</si>
  <si>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</si>
  <si>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</si>
  <si>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</si>
  <si>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</si>
  <si>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</si>
  <si>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</si>
  <si>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</si>
  <si>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</si>
  <si>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</si>
  <si>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</si>
  <si>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</si>
  <si>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</si>
  <si>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</si>
  <si>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</si>
  <si>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</si>
  <si>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</si>
  <si>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</si>
  <si>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</si>
  <si>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</si>
  <si>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</si>
  <si>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</si>
  <si>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</si>
  <si>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</si>
  <si>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</si>
  <si>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</si>
  <si>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</si>
  <si>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</si>
  <si>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</si>
  <si>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</si>
  <si>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</si>
  <si>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</si>
  <si>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</si>
  <si>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</si>
  <si>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</si>
  <si>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</si>
  <si>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</si>
  <si>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</si>
  <si>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</si>
  <si>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</si>
  <si>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</si>
  <si>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</si>
  <si>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</si>
  <si>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</si>
  <si>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</si>
  <si>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</si>
  <si>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</si>
  <si>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</si>
  <si>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</si>
  <si>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Önkormányzat</t>
  </si>
  <si>
    <t>Feladat megnevezése</t>
  </si>
  <si>
    <t>--------</t>
  </si>
  <si>
    <t>Száma</t>
  </si>
  <si>
    <t>Előirányzat-csoport, kiemelt előirányzat megnevezése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</si>
  <si>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</si>
  <si>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</si>
  <si>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</si>
  <si>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</si>
  <si>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</si>
  <si>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</si>
  <si>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</si>
  <si>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</si>
  <si>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</si>
  <si>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</si>
  <si>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</si>
  <si>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</si>
  <si>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</si>
  <si>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</si>
  <si>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</si>
  <si>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</si>
  <si>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</si>
  <si>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</si>
  <si>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</si>
  <si>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</si>
  <si>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</si>
  <si>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</si>
  <si>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</si>
  <si>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</si>
  <si>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</si>
  <si>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</si>
  <si>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</si>
  <si>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</si>
  <si>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</si>
  <si>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</si>
  <si>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</si>
  <si>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</si>
  <si>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</si>
  <si>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</si>
  <si>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</si>
  <si>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</si>
  <si>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</si>
  <si>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</si>
  <si>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</si>
  <si>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</si>
  <si>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</si>
  <si>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</si>
  <si>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</si>
  <si>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</si>
  <si>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</si>
  <si>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</si>
  <si>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</si>
  <si>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</si>
  <si>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</si>
  <si>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</si>
  <si>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</si>
  <si>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</si>
  <si>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</si>
  <si>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</si>
  <si>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</si>
  <si>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</si>
  <si>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</si>
  <si>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</si>
  <si>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</si>
  <si>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</si>
  <si>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</si>
  <si>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</si>
  <si>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</si>
  <si>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</si>
  <si>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</si>
  <si>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</si>
  <si>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</si>
  <si>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</si>
  <si>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</si>
  <si>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</si>
  <si>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</si>
  <si>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</si>
  <si>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</si>
  <si>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</si>
  <si>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</si>
  <si>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</si>
  <si>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</si>
  <si>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</si>
  <si>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</si>
  <si>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</si>
  <si>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</si>
  <si>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</si>
  <si>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</si>
  <si>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 xml:space="preserve">Személyi jövedelem adó </t>
  </si>
  <si>
    <t>Kommunális adó</t>
  </si>
  <si>
    <t>Gépjárműadó</t>
  </si>
  <si>
    <t>Bevételi előirányzat</t>
  </si>
  <si>
    <t>Költségvetési létszámkeret összesen</t>
  </si>
  <si>
    <t>Önkormányzati jogalkotás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</si>
  <si>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</si>
  <si>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</si>
  <si>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</si>
  <si>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</si>
  <si>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</si>
  <si>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</si>
  <si>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</si>
  <si>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</si>
  <si>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</si>
  <si>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</si>
  <si>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Létszám összesen</t>
  </si>
  <si>
    <t xml:space="preserve">Feladatalapú támogatás </t>
  </si>
  <si>
    <t>5. sz. melléklet</t>
  </si>
  <si>
    <t>8. sz. melléklet</t>
  </si>
  <si>
    <t>7. sz. melléklet</t>
  </si>
  <si>
    <t>9. sz. melléklet</t>
  </si>
  <si>
    <t>10. sz. melléklet</t>
  </si>
  <si>
    <t>13. sz. melléklet</t>
  </si>
  <si>
    <t xml:space="preserve">intézményfinanszírozás 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</si>
  <si>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</si>
  <si>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</si>
  <si>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</si>
  <si>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</si>
  <si>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</si>
  <si>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</si>
  <si>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3. Köztemető fenntartással kapcsolatos támogatása</t>
  </si>
  <si>
    <t>5. Egyéb önkormányzati feladatok támogatása</t>
  </si>
  <si>
    <t>4. Közutak fenntartásának támogatása</t>
  </si>
  <si>
    <t>Település-üzemeltetéshez kapcsolódó feladatellátás támogatása I.b.</t>
  </si>
  <si>
    <t xml:space="preserve"> forintban !</t>
  </si>
  <si>
    <t>Intézményi étkezés</t>
  </si>
  <si>
    <t>Pénzmaradvány igénybevétele</t>
  </si>
  <si>
    <t>6. Lakott külterülettel kapcsolatos feladatok</t>
  </si>
  <si>
    <t>Felhasználás
2018. XII.31-ig</t>
  </si>
  <si>
    <t>Késedelmi pótlék</t>
  </si>
  <si>
    <t>2019. évi előirányzat</t>
  </si>
  <si>
    <t>Központi, irányító szervi támogatás</t>
  </si>
  <si>
    <t>Államháztartáson belüli megelőlegezések visszafizetése</t>
  </si>
  <si>
    <t>Államháztartáson belüli megelőlegezések</t>
  </si>
  <si>
    <t>A 2019. évi általános működés és ágazati feladatok támogatásának alakulása jogcímenként</t>
  </si>
  <si>
    <t>7. Polgármesteri illetmény kiegészítés</t>
  </si>
  <si>
    <t>8. A települési önrkományzatok egyes köznevelési feladatainak egyéb támogatása</t>
  </si>
  <si>
    <t>9. A települési önrkományzatok szociális és gyermekjóléti és gyermekétkezetési feladatainak támogatása</t>
  </si>
  <si>
    <t>10. Települési önkormányzatok könyvtári feladatainak támogatása</t>
  </si>
  <si>
    <t xml:space="preserve">2019. év utáni szükséglet
</t>
  </si>
  <si>
    <t>közutak, járdák felújítása</t>
  </si>
  <si>
    <t>Előirányzat-felhasználási terv
2019. évre</t>
  </si>
  <si>
    <t>2019. Évi költségvetési létszámkeret</t>
  </si>
  <si>
    <t>Működési célú bevételek és kiadások mérlege</t>
  </si>
  <si>
    <t>Felhalmozási célú bevételek és kiadások mérlege</t>
  </si>
  <si>
    <t>2019. évi általános működés és ágazati feladatok támogatásának alakulása jogcímenként</t>
  </si>
  <si>
    <t xml:space="preserve">Felújítási kiadások előirányzata felújításonként </t>
  </si>
  <si>
    <t>Előirányzat-felhasználási terv</t>
  </si>
  <si>
    <t>Az önkormányzat által adott közvetett támogatások</t>
  </si>
  <si>
    <t>2019. évi költségvetési létszámkeret</t>
  </si>
  <si>
    <t>Aparhant Község Önkormányzata</t>
  </si>
  <si>
    <t>Aparhanti Felhőcske Óvoda mérlege</t>
  </si>
  <si>
    <t>Községi Önkormányzat Vízműve mérlege</t>
  </si>
  <si>
    <t>Aparhant Község Önkormányzat mérlege</t>
  </si>
  <si>
    <t>Aparhant Község Önkormányzata 2019. évi adóbevételei</t>
  </si>
  <si>
    <t>Vagyoni típusú adók</t>
  </si>
  <si>
    <t>Értékesítési és forgalmi adók</t>
  </si>
  <si>
    <t>Gépjárműadók</t>
  </si>
  <si>
    <t>Egyéb közhatalmi bevételek</t>
  </si>
  <si>
    <t>Szolgáltatások ellenértéke</t>
  </si>
  <si>
    <t>Tulajdonosi bevételek</t>
  </si>
  <si>
    <t>Ellátási díjak</t>
  </si>
  <si>
    <t>Kiszámlázott általános forgalmi adó</t>
  </si>
  <si>
    <t>Egyéb kapott (járó) kamatok és kamatjellegű bevételek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</si>
  <si>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</si>
  <si>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</si>
  <si>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</si>
  <si>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</si>
  <si>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</si>
  <si>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</si>
  <si>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</si>
  <si>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Aparhanti Felhőcske Óvoda</t>
  </si>
  <si>
    <t>Községi Önkormányzat Vízműve</t>
  </si>
  <si>
    <t>3.1. sz. melléklet</t>
  </si>
  <si>
    <t>3.2.sz. melléklet</t>
  </si>
  <si>
    <t xml:space="preserve">Aparhant Község Önkormányzata        </t>
  </si>
  <si>
    <t>Központi irányító szervi támogatások folyósítása</t>
  </si>
  <si>
    <t>11. Kiegészítő támogatás</t>
  </si>
  <si>
    <t>12. Szennyvíz támogatás</t>
  </si>
  <si>
    <t>TOP-3.2.1-15-TL1-2016-00018 Önkormányzati épületek energetikai korszerűsítése</t>
  </si>
  <si>
    <t>Aparhant Község Önkormányzata által átadott pénzeszközök, támogatásértékű kiadások és bevételek</t>
  </si>
  <si>
    <t xml:space="preserve">Aparhant Község Önkormányzatának 2019. évi adó bevételei </t>
  </si>
  <si>
    <t>Működési célú támogatások ÁH-n belül</t>
  </si>
  <si>
    <t>Működési bevételek</t>
  </si>
  <si>
    <t xml:space="preserve">Aparhant Község Önkormányzat </t>
  </si>
  <si>
    <t>Védőnő</t>
  </si>
  <si>
    <t>Közfoglalkoztatott</t>
  </si>
  <si>
    <t>Zöldterület gazdálkodás</t>
  </si>
  <si>
    <t>4. sz. melléklet</t>
  </si>
  <si>
    <t>2019. évi módosított előirányzat</t>
  </si>
  <si>
    <t>Aparhant Község Önkormányzata normatív támogatásai jogcímenként</t>
  </si>
  <si>
    <t>2019. évi támogatás összesen módosított előirányzat</t>
  </si>
  <si>
    <t>Módosított Előirányzat</t>
  </si>
  <si>
    <t>módosított előirányzat</t>
  </si>
  <si>
    <t>Beruházás</t>
  </si>
  <si>
    <t>2019. évi  módosított előirányzat</t>
  </si>
  <si>
    <t>Átadott pénzeszközök, támogatásértékű bevételek és kiadások.</t>
  </si>
  <si>
    <t>Tartalomjegyzék</t>
  </si>
  <si>
    <t>államháztartáson belüli 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</si>
</sst>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7" formatCode="#,##0.0"/>
  </numFmts>
  <fonts count="4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Arial CE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0" borderId="0"/>
    <xf numFmtId="0" fontId="1" fillId="0" borderId="0"/>
    <xf numFmtId="0" fontId="4" fillId="0" borderId="0"/>
    <xf numFmtId="0" fontId="29" fillId="0" borderId="0"/>
    <xf numFmtId="0" fontId="4" fillId="0" borderId="0"/>
  </cellStyleXfs>
  <cellXfs count="385">
    <xf numFmtId="0" fontId="0" fillId="0" borderId="0" xfId="0"/>
    <xf numFmtId="0" fontId="10" fillId="0" borderId="1" xfId="5" applyFont="1" applyBorder="1" applyAlignment="1">
      <alignment horizontal="left" vertical="center" wrapText="1"/>
    </xf>
    <xf numFmtId="164" fontId="11" fillId="0" borderId="7" xfId="5" applyNumberFormat="1" applyFont="1" applyBorder="1" applyAlignment="1" applyProtection="1">
      <alignment horizontal="right" vertical="center" wrapTex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21" fillId="0" borderId="0" xfId="0" applyNumberFormat="1" applyFont="1" applyAlignment="1">
      <alignment horizontal="center" textRotation="180" wrapText="1"/>
    </xf>
    <xf numFmtId="164" fontId="7" fillId="0" borderId="0" xfId="0" applyNumberFormat="1" applyFont="1" applyAlignment="1">
      <alignment horizontal="right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0" fillId="0" borderId="14" xfId="0" applyNumberFormat="1" applyBorder="1" applyAlignment="1">
      <alignment horizontal="left" vertical="center" wrapText="1"/>
    </xf>
    <xf numFmtId="164" fontId="11" fillId="0" borderId="15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 applyProtection="1">
      <alignment horizontal="right" vertical="center" wrapText="1"/>
      <protection locked="0"/>
    </xf>
    <xf numFmtId="164" fontId="11" fillId="0" borderId="16" xfId="0" applyNumberFormat="1" applyFont="1" applyBorder="1" applyAlignment="1" applyProtection="1">
      <alignment horizontal="right" vertical="center" wrapText="1"/>
      <protection locked="0"/>
    </xf>
    <xf numFmtId="164" fontId="0" fillId="0" borderId="17" xfId="0" applyNumberFormat="1" applyBorder="1" applyAlignment="1">
      <alignment horizontal="left" vertical="center" wrapText="1"/>
    </xf>
    <xf numFmtId="164" fontId="11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Border="1" applyAlignment="1">
      <alignment horizontal="left" vertical="center" wrapText="1"/>
    </xf>
    <xf numFmtId="164" fontId="11" fillId="0" borderId="21" xfId="0" applyNumberFormat="1" applyFont="1" applyBorder="1" applyAlignment="1" applyProtection="1">
      <alignment horizontal="right" vertical="center" wrapText="1"/>
      <protection locked="0"/>
    </xf>
    <xf numFmtId="164" fontId="11" fillId="0" borderId="18" xfId="0" applyNumberFormat="1" applyFont="1" applyBorder="1" applyAlignment="1" applyProtection="1">
      <alignment horizontal="left" vertical="center" wrapText="1"/>
      <protection locked="0"/>
    </xf>
    <xf numFmtId="164" fontId="11" fillId="0" borderId="0" xfId="0" applyNumberFormat="1" applyFont="1" applyAlignment="1">
      <alignment horizontal="left" vertical="center" wrapText="1"/>
    </xf>
    <xf numFmtId="164" fontId="11" fillId="0" borderId="22" xfId="0" applyNumberFormat="1" applyFont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Border="1" applyAlignment="1" applyProtection="1">
      <alignment horizontal="right" vertical="center" wrapText="1"/>
      <protection locked="0"/>
    </xf>
    <xf numFmtId="164" fontId="11" fillId="0" borderId="24" xfId="0" applyNumberFormat="1" applyFont="1" applyBorder="1" applyAlignment="1" applyProtection="1">
      <alignment horizontal="right" vertical="center" wrapText="1"/>
      <protection locked="0"/>
    </xf>
    <xf numFmtId="164" fontId="9" fillId="0" borderId="13" xfId="0" applyNumberFormat="1" applyFont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12" xfId="0" applyNumberFormat="1" applyFont="1" applyBorder="1" applyAlignment="1">
      <alignment horizontal="right" vertical="center" wrapText="1"/>
    </xf>
    <xf numFmtId="164" fontId="0" fillId="0" borderId="25" xfId="0" applyNumberFormat="1" applyBorder="1" applyAlignment="1">
      <alignment horizontal="left" vertical="center" wrapText="1"/>
    </xf>
    <xf numFmtId="164" fontId="11" fillId="0" borderId="26" xfId="0" applyNumberFormat="1" applyFont="1" applyBorder="1" applyAlignment="1">
      <alignment horizontal="left" vertical="center" wrapText="1"/>
    </xf>
    <xf numFmtId="164" fontId="15" fillId="0" borderId="4" xfId="0" applyNumberFormat="1" applyFont="1" applyBorder="1" applyAlignment="1">
      <alignment horizontal="right" vertical="center" wrapText="1"/>
    </xf>
    <xf numFmtId="164" fontId="11" fillId="0" borderId="27" xfId="0" applyNumberFormat="1" applyFont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 applyProtection="1">
      <alignment horizontal="right" vertical="center" wrapText="1"/>
      <protection locked="0"/>
    </xf>
    <xf numFmtId="164" fontId="10" fillId="0" borderId="12" xfId="0" applyNumberFormat="1" applyFont="1" applyBorder="1" applyAlignment="1" applyProtection="1">
      <alignment horizontal="right" vertical="center" wrapText="1"/>
      <protection locked="0"/>
    </xf>
    <xf numFmtId="164" fontId="9" fillId="0" borderId="10" xfId="0" applyNumberFormat="1" applyFont="1" applyBorder="1" applyAlignment="1">
      <alignment horizontal="left" vertical="center" wrapText="1"/>
    </xf>
    <xf numFmtId="164" fontId="9" fillId="0" borderId="28" xfId="0" applyNumberFormat="1" applyFont="1" applyBorder="1" applyAlignment="1">
      <alignment horizontal="right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11" fillId="0" borderId="31" xfId="0" applyNumberFormat="1" applyFont="1" applyBorder="1" applyAlignment="1" applyProtection="1">
      <alignment horizontal="right" vertical="center" wrapText="1"/>
      <protection locked="0"/>
    </xf>
    <xf numFmtId="164" fontId="15" fillId="0" borderId="26" xfId="0" applyNumberFormat="1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164" fontId="11" fillId="0" borderId="15" xfId="0" applyNumberFormat="1" applyFont="1" applyBorder="1" applyAlignment="1" applyProtection="1">
      <alignment horizontal="left" vertical="center" wrapText="1"/>
      <protection locked="0"/>
    </xf>
    <xf numFmtId="164" fontId="11" fillId="0" borderId="22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3" fillId="0" borderId="34" xfId="0" applyFont="1" applyBorder="1" applyAlignment="1" applyProtection="1">
      <alignment horizontal="left" vertical="center" wrapText="1"/>
      <protection locked="0"/>
    </xf>
    <xf numFmtId="164" fontId="13" fillId="0" borderId="35" xfId="0" applyNumberFormat="1" applyFont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>
      <alignment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horizontal="right" wrapText="1"/>
    </xf>
    <xf numFmtId="164" fontId="10" fillId="0" borderId="5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 applyProtection="1">
      <alignment vertical="center" wrapText="1"/>
      <protection locked="0"/>
    </xf>
    <xf numFmtId="1" fontId="11" fillId="0" borderId="3" xfId="0" applyNumberFormat="1" applyFont="1" applyBorder="1" applyAlignment="1" applyProtection="1">
      <alignment vertical="center" wrapText="1"/>
      <protection locked="0"/>
    </xf>
    <xf numFmtId="164" fontId="11" fillId="0" borderId="23" xfId="0" applyNumberFormat="1" applyFont="1" applyBorder="1" applyAlignment="1" applyProtection="1">
      <alignment vertical="center" wrapText="1"/>
      <protection locked="0"/>
    </xf>
    <xf numFmtId="1" fontId="11" fillId="0" borderId="23" xfId="0" applyNumberFormat="1" applyFont="1" applyBorder="1" applyAlignment="1" applyProtection="1">
      <alignment vertical="center" wrapText="1"/>
      <protection locked="0"/>
    </xf>
    <xf numFmtId="164" fontId="9" fillId="0" borderId="0" xfId="0" applyNumberFormat="1" applyFont="1" applyAlignment="1">
      <alignment vertical="center" wrapText="1"/>
    </xf>
    <xf numFmtId="164" fontId="25" fillId="0" borderId="3" xfId="0" applyNumberFormat="1" applyFont="1" applyBorder="1" applyAlignment="1" applyProtection="1">
      <alignment vertical="center" wrapText="1"/>
      <protection locked="0"/>
    </xf>
    <xf numFmtId="1" fontId="25" fillId="0" borderId="3" xfId="0" applyNumberFormat="1" applyFont="1" applyBorder="1" applyAlignment="1" applyProtection="1">
      <alignment vertical="center" wrapText="1"/>
      <protection locked="0"/>
    </xf>
    <xf numFmtId="164" fontId="25" fillId="0" borderId="23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164" fontId="11" fillId="0" borderId="40" xfId="0" applyNumberFormat="1" applyFont="1" applyBorder="1" applyAlignment="1" applyProtection="1">
      <alignment horizontal="right" vertical="center" wrapText="1"/>
      <protection locked="0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49" fontId="11" fillId="0" borderId="2" xfId="5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49" fontId="11" fillId="0" borderId="3" xfId="5" applyNumberFormat="1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164" fontId="15" fillId="0" borderId="19" xfId="0" applyNumberFormat="1" applyFont="1" applyBorder="1" applyAlignment="1">
      <alignment horizontal="right" vertical="center" wrapText="1"/>
    </xf>
    <xf numFmtId="0" fontId="10" fillId="0" borderId="49" xfId="0" applyFont="1" applyBorder="1" applyAlignment="1">
      <alignment horizontal="center" vertical="center" wrapText="1"/>
    </xf>
    <xf numFmtId="49" fontId="11" fillId="0" borderId="8" xfId="5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28" xfId="0" applyNumberFormat="1" applyFont="1" applyBorder="1" applyAlignment="1" applyProtection="1">
      <alignment horizontal="right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49" fontId="10" fillId="0" borderId="1" xfId="5" applyNumberFormat="1" applyFont="1" applyBorder="1" applyAlignment="1">
      <alignment horizontal="left" vertical="center" wrapText="1"/>
    </xf>
    <xf numFmtId="164" fontId="10" fillId="0" borderId="28" xfId="0" applyNumberFormat="1" applyFont="1" applyBorder="1" applyAlignment="1">
      <alignment horizontal="right" vertical="center" wrapText="1"/>
    </xf>
    <xf numFmtId="0" fontId="13" fillId="0" borderId="40" xfId="0" applyFont="1" applyBorder="1" applyAlignment="1">
      <alignment horizontal="left" vertical="center" wrapText="1"/>
    </xf>
    <xf numFmtId="164" fontId="11" fillId="0" borderId="50" xfId="0" applyNumberFormat="1" applyFont="1" applyBorder="1" applyAlignment="1" applyProtection="1">
      <alignment horizontal="right" vertical="center" wrapText="1"/>
      <protection locked="0"/>
    </xf>
    <xf numFmtId="0" fontId="13" fillId="0" borderId="3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17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11" fillId="0" borderId="6" xfId="5" applyNumberFormat="1" applyFont="1" applyBorder="1" applyAlignment="1">
      <alignment horizontal="left" vertical="center" wrapText="1"/>
    </xf>
    <xf numFmtId="0" fontId="11" fillId="0" borderId="40" xfId="5" applyFont="1" applyBorder="1" applyAlignment="1">
      <alignment horizontal="left" vertical="center" wrapText="1"/>
    </xf>
    <xf numFmtId="164" fontId="11" fillId="0" borderId="53" xfId="0" applyNumberFormat="1" applyFont="1" applyBorder="1" applyAlignment="1" applyProtection="1">
      <alignment horizontal="right" vertical="center" wrapText="1"/>
      <protection locked="0"/>
    </xf>
    <xf numFmtId="0" fontId="11" fillId="0" borderId="19" xfId="5" applyFont="1" applyBorder="1" applyAlignment="1">
      <alignment horizontal="left" vertical="center" wrapText="1"/>
    </xf>
    <xf numFmtId="164" fontId="11" fillId="0" borderId="54" xfId="0" applyNumberFormat="1" applyFont="1" applyBorder="1" applyAlignment="1" applyProtection="1">
      <alignment horizontal="right" vertical="center" wrapText="1"/>
      <protection locked="0"/>
    </xf>
    <xf numFmtId="0" fontId="11" fillId="0" borderId="19" xfId="5" applyFont="1" applyBorder="1" applyAlignment="1">
      <alignment horizontal="left"/>
    </xf>
    <xf numFmtId="0" fontId="11" fillId="0" borderId="16" xfId="5" applyFont="1" applyBorder="1" applyAlignment="1">
      <alignment horizontal="left" vertical="center" wrapText="1"/>
    </xf>
    <xf numFmtId="49" fontId="11" fillId="0" borderId="23" xfId="5" applyNumberFormat="1" applyFont="1" applyBorder="1" applyAlignment="1">
      <alignment horizontal="left" vertical="center" wrapText="1"/>
    </xf>
    <xf numFmtId="0" fontId="11" fillId="0" borderId="7" xfId="5" applyFont="1" applyBorder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0" fillId="0" borderId="44" xfId="5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10" fillId="0" borderId="27" xfId="0" applyNumberFormat="1" applyFont="1" applyBorder="1" applyAlignment="1" applyProtection="1">
      <alignment horizontal="right" vertical="center" wrapText="1"/>
      <protection locked="0"/>
    </xf>
    <xf numFmtId="49" fontId="11" fillId="0" borderId="1" xfId="5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52" xfId="0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7"/>
    <xf numFmtId="0" fontId="4" fillId="0" borderId="0" xfId="7" applyProtection="1">
      <protection locked="0"/>
    </xf>
    <xf numFmtId="0" fontId="6" fillId="0" borderId="59" xfId="7" applyFont="1" applyBorder="1" applyAlignment="1">
      <alignment horizontal="left" vertical="center"/>
    </xf>
    <xf numFmtId="0" fontId="6" fillId="0" borderId="52" xfId="7" applyFont="1" applyBorder="1" applyAlignment="1">
      <alignment horizontal="left" vertical="center"/>
    </xf>
    <xf numFmtId="0" fontId="4" fillId="0" borderId="0" xfId="7" applyAlignment="1">
      <alignment vertical="center"/>
    </xf>
    <xf numFmtId="0" fontId="11" fillId="0" borderId="4" xfId="7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164" fontId="11" fillId="0" borderId="3" xfId="7" applyNumberFormat="1" applyFont="1" applyBorder="1" applyAlignment="1" applyProtection="1">
      <alignment vertical="center"/>
      <protection locked="0"/>
    </xf>
    <xf numFmtId="0" fontId="4" fillId="0" borderId="0" xfId="7" applyAlignment="1" applyProtection="1">
      <alignment vertical="center"/>
      <protection locked="0"/>
    </xf>
    <xf numFmtId="0" fontId="11" fillId="0" borderId="6" xfId="7" applyFont="1" applyBorder="1" applyAlignment="1">
      <alignment horizontal="left" vertical="center" wrapText="1"/>
    </xf>
    <xf numFmtId="164" fontId="11" fillId="0" borderId="6" xfId="7" applyNumberFormat="1" applyFont="1" applyBorder="1" applyAlignment="1" applyProtection="1">
      <alignment vertical="center"/>
      <protection locked="0"/>
    </xf>
    <xf numFmtId="0" fontId="11" fillId="0" borderId="3" xfId="7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/>
    </xf>
    <xf numFmtId="164" fontId="10" fillId="0" borderId="1" xfId="7" applyNumberFormat="1" applyFont="1" applyBorder="1" applyAlignment="1">
      <alignment vertical="center"/>
    </xf>
    <xf numFmtId="0" fontId="11" fillId="0" borderId="6" xfId="7" applyFont="1" applyBorder="1" applyAlignment="1">
      <alignment horizontal="left" vertical="center"/>
    </xf>
    <xf numFmtId="0" fontId="10" fillId="0" borderId="10" xfId="7" applyFont="1" applyBorder="1" applyAlignment="1">
      <alignment horizontal="left" vertical="center"/>
    </xf>
    <xf numFmtId="0" fontId="8" fillId="0" borderId="1" xfId="7" applyFont="1" applyBorder="1" applyAlignment="1">
      <alignment horizontal="left"/>
    </xf>
    <xf numFmtId="164" fontId="10" fillId="0" borderId="1" xfId="7" applyNumberFormat="1" applyFont="1" applyBorder="1"/>
    <xf numFmtId="0" fontId="0" fillId="0" borderId="0" xfId="7" applyFont="1"/>
    <xf numFmtId="0" fontId="24" fillId="0" borderId="0" xfId="7" applyFont="1" applyProtection="1">
      <protection locked="0"/>
    </xf>
    <xf numFmtId="0" fontId="5" fillId="0" borderId="0" xfId="7" applyFont="1" applyProtection="1">
      <protection locked="0"/>
    </xf>
    <xf numFmtId="0" fontId="0" fillId="0" borderId="0" xfId="0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164" fontId="11" fillId="0" borderId="60" xfId="0" applyNumberFormat="1" applyFont="1" applyBorder="1" applyAlignment="1" applyProtection="1">
      <alignment horizontal="right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left" vertical="center" wrapText="1"/>
    </xf>
    <xf numFmtId="164" fontId="11" fillId="0" borderId="61" xfId="0" applyNumberFormat="1" applyFont="1" applyBorder="1" applyAlignment="1" applyProtection="1">
      <alignment horizontal="right"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39" xfId="0" applyNumberFormat="1" applyFont="1" applyBorder="1" applyAlignment="1">
      <alignment vertical="center" wrapText="1"/>
    </xf>
    <xf numFmtId="0" fontId="11" fillId="0" borderId="62" xfId="0" applyFont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28" fillId="0" borderId="0" xfId="4" applyFont="1"/>
    <xf numFmtId="0" fontId="28" fillId="0" borderId="0" xfId="4" applyFont="1" applyAlignment="1">
      <alignment horizontal="center"/>
    </xf>
    <xf numFmtId="0" fontId="28" fillId="0" borderId="63" xfId="4" applyFont="1" applyBorder="1"/>
    <xf numFmtId="0" fontId="1" fillId="0" borderId="63" xfId="4" applyBorder="1" applyAlignment="1">
      <alignment horizontal="center"/>
    </xf>
    <xf numFmtId="0" fontId="30" fillId="0" borderId="0" xfId="3" applyAlignment="1">
      <alignment vertical="center" wrapText="1"/>
    </xf>
    <xf numFmtId="0" fontId="30" fillId="0" borderId="0" xfId="3" applyAlignment="1">
      <alignment horizontal="left" vertical="center" wrapText="1"/>
    </xf>
    <xf numFmtId="164" fontId="8" fillId="3" borderId="64" xfId="3" applyNumberFormat="1" applyFont="1" applyFill="1" applyBorder="1" applyAlignment="1">
      <alignment vertical="center" wrapText="1"/>
    </xf>
    <xf numFmtId="164" fontId="8" fillId="3" borderId="65" xfId="3" applyNumberFormat="1" applyFont="1" applyFill="1" applyBorder="1" applyAlignment="1">
      <alignment vertical="center" wrapText="1"/>
    </xf>
    <xf numFmtId="0" fontId="8" fillId="3" borderId="66" xfId="3" applyFont="1" applyFill="1" applyBorder="1" applyAlignment="1">
      <alignment horizontal="left" vertical="center" wrapText="1" indent="1"/>
    </xf>
    <xf numFmtId="3" fontId="30" fillId="0" borderId="67" xfId="3" applyNumberFormat="1" applyBorder="1" applyAlignment="1">
      <alignment vertical="center" wrapText="1"/>
    </xf>
    <xf numFmtId="164" fontId="25" fillId="0" borderId="68" xfId="3" applyNumberFormat="1" applyFont="1" applyBorder="1" applyAlignment="1" applyProtection="1">
      <alignment vertical="center" wrapText="1"/>
      <protection locked="0"/>
    </xf>
    <xf numFmtId="0" fontId="25" fillId="0" borderId="69" xfId="3" applyFont="1" applyBorder="1" applyAlignment="1">
      <alignment horizontal="left" vertical="center" wrapText="1" indent="1"/>
    </xf>
    <xf numFmtId="0" fontId="25" fillId="0" borderId="69" xfId="3" applyFont="1" applyBorder="1" applyAlignment="1" applyProtection="1">
      <alignment horizontal="left" vertical="center" wrapText="1" indent="1"/>
      <protection locked="0"/>
    </xf>
    <xf numFmtId="3" fontId="30" fillId="0" borderId="70" xfId="3" applyNumberFormat="1" applyBorder="1" applyAlignment="1">
      <alignment vertical="center" wrapText="1"/>
    </xf>
    <xf numFmtId="164" fontId="25" fillId="0" borderId="71" xfId="3" applyNumberFormat="1" applyFont="1" applyBorder="1" applyAlignment="1" applyProtection="1">
      <alignment vertical="center" wrapText="1"/>
      <protection locked="0"/>
    </xf>
    <xf numFmtId="0" fontId="25" fillId="0" borderId="72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64" xfId="3" applyFont="1" applyBorder="1" applyAlignment="1">
      <alignment horizontal="center" vertical="center" wrapText="1"/>
    </xf>
    <xf numFmtId="0" fontId="9" fillId="0" borderId="65" xfId="3" applyFont="1" applyBorder="1" applyAlignment="1">
      <alignment horizontal="center" vertical="center" wrapText="1"/>
    </xf>
    <xf numFmtId="0" fontId="9" fillId="0" borderId="66" xfId="3" applyFont="1" applyBorder="1" applyAlignment="1">
      <alignment horizontal="center" vertical="center" wrapText="1"/>
    </xf>
    <xf numFmtId="164" fontId="30" fillId="0" borderId="0" xfId="3" applyNumberFormat="1" applyAlignment="1">
      <alignment vertical="center" wrapText="1"/>
    </xf>
    <xf numFmtId="164" fontId="30" fillId="0" borderId="0" xfId="3" applyNumberFormat="1" applyAlignment="1">
      <alignment horizontal="left" vertical="center" wrapText="1"/>
    </xf>
    <xf numFmtId="0" fontId="29" fillId="0" borderId="0" xfId="6"/>
    <xf numFmtId="0" fontId="31" fillId="0" borderId="0" xfId="6" applyFont="1"/>
    <xf numFmtId="0" fontId="32" fillId="0" borderId="0" xfId="6" applyFont="1"/>
    <xf numFmtId="0" fontId="33" fillId="0" borderId="0" xfId="6" applyFont="1"/>
    <xf numFmtId="0" fontId="34" fillId="0" borderId="0" xfId="6" applyFont="1"/>
    <xf numFmtId="0" fontId="35" fillId="0" borderId="0" xfId="6" applyFont="1"/>
    <xf numFmtId="0" fontId="29" fillId="0" borderId="0" xfId="6" applyAlignment="1">
      <alignment horizontal="center"/>
    </xf>
    <xf numFmtId="164" fontId="7" fillId="0" borderId="0" xfId="3" applyNumberFormat="1" applyFont="1" applyAlignment="1">
      <alignment horizontal="right" wrapText="1"/>
    </xf>
    <xf numFmtId="0" fontId="40" fillId="0" borderId="72" xfId="3" applyFont="1" applyBorder="1" applyAlignment="1">
      <alignment horizontal="left" vertical="center" wrapText="1" indent="1"/>
    </xf>
    <xf numFmtId="164" fontId="25" fillId="0" borderId="70" xfId="3" applyNumberFormat="1" applyFont="1" applyBorder="1" applyAlignment="1" applyProtection="1">
      <alignment vertical="center" wrapText="1"/>
      <protection locked="0"/>
    </xf>
    <xf numFmtId="164" fontId="25" fillId="0" borderId="67" xfId="3" applyNumberFormat="1" applyFont="1" applyBorder="1" applyAlignment="1" applyProtection="1">
      <alignment vertical="center" wrapText="1"/>
      <protection locked="0"/>
    </xf>
    <xf numFmtId="0" fontId="25" fillId="0" borderId="73" xfId="3" applyFont="1" applyBorder="1" applyAlignment="1">
      <alignment horizontal="left" vertical="center" wrapText="1" indent="1"/>
    </xf>
    <xf numFmtId="0" fontId="30" fillId="0" borderId="74" xfId="3" applyBorder="1" applyAlignment="1">
      <alignment horizontal="left" vertical="center" wrapText="1" indent="1"/>
    </xf>
    <xf numFmtId="164" fontId="25" fillId="0" borderId="75" xfId="3" applyNumberFormat="1" applyFont="1" applyBorder="1" applyAlignment="1" applyProtection="1">
      <alignment vertical="center" wrapText="1"/>
      <protection locked="0"/>
    </xf>
    <xf numFmtId="0" fontId="40" fillId="0" borderId="69" xfId="3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30" fillId="0" borderId="0" xfId="3" applyAlignment="1">
      <alignment horizontal="center" vertical="center" wrapText="1"/>
    </xf>
    <xf numFmtId="0" fontId="30" fillId="0" borderId="0" xfId="3" applyAlignment="1">
      <alignment horizontal="right" vertical="center" wrapText="1"/>
    </xf>
    <xf numFmtId="0" fontId="41" fillId="0" borderId="2" xfId="0" applyFont="1" applyBorder="1" applyAlignment="1">
      <alignment horizontal="left" vertical="center" wrapText="1"/>
    </xf>
    <xf numFmtId="164" fontId="27" fillId="0" borderId="54" xfId="5" applyNumberFormat="1" applyFont="1" applyBorder="1" applyAlignment="1" applyProtection="1">
      <alignment horizontal="right" vertical="center" wrapText="1"/>
      <protection locked="0"/>
    </xf>
    <xf numFmtId="0" fontId="41" fillId="0" borderId="6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164" fontId="27" fillId="0" borderId="19" xfId="5" applyNumberFormat="1" applyFont="1" applyBorder="1" applyAlignment="1" applyProtection="1">
      <alignment horizontal="right" vertical="center" wrapText="1"/>
      <protection locked="0"/>
    </xf>
    <xf numFmtId="164" fontId="27" fillId="0" borderId="27" xfId="5" applyNumberFormat="1" applyFont="1" applyBorder="1" applyAlignment="1" applyProtection="1">
      <alignment horizontal="right" vertical="center" wrapText="1"/>
      <protection locked="0"/>
    </xf>
    <xf numFmtId="164" fontId="27" fillId="0" borderId="16" xfId="5" applyNumberFormat="1" applyFont="1" applyBorder="1" applyAlignment="1" applyProtection="1">
      <alignment horizontal="right" vertical="center" wrapText="1"/>
      <protection locked="0"/>
    </xf>
    <xf numFmtId="164" fontId="27" fillId="0" borderId="24" xfId="5" applyNumberFormat="1" applyFont="1" applyBorder="1" applyAlignment="1" applyProtection="1">
      <alignment horizontal="right" vertical="center" wrapText="1"/>
      <protection locked="0"/>
    </xf>
    <xf numFmtId="164" fontId="42" fillId="0" borderId="50" xfId="0" applyNumberFormat="1" applyFont="1" applyBorder="1" applyAlignment="1">
      <alignment horizontal="right" vertical="center" wrapText="1"/>
    </xf>
    <xf numFmtId="164" fontId="42" fillId="0" borderId="12" xfId="0" applyNumberFormat="1" applyFont="1" applyBorder="1" applyAlignment="1">
      <alignment horizontal="right" vertical="center" wrapText="1"/>
    </xf>
    <xf numFmtId="0" fontId="13" fillId="0" borderId="26" xfId="0" applyFont="1" applyBorder="1" applyAlignment="1" applyProtection="1">
      <alignment horizontal="left" vertical="center" wrapText="1"/>
      <protection locked="0"/>
    </xf>
    <xf numFmtId="164" fontId="13" fillId="0" borderId="27" xfId="0" applyNumberFormat="1" applyFont="1" applyBorder="1" applyAlignment="1" applyProtection="1">
      <alignment horizontal="right" vertical="center" wrapText="1"/>
      <protection locked="0"/>
    </xf>
    <xf numFmtId="164" fontId="10" fillId="0" borderId="10" xfId="0" applyNumberFormat="1" applyFont="1" applyBorder="1" applyAlignment="1">
      <alignment horizontal="right" vertical="center" wrapText="1"/>
    </xf>
    <xf numFmtId="3" fontId="11" fillId="0" borderId="4" xfId="7" applyNumberFormat="1" applyFont="1" applyBorder="1" applyAlignment="1" applyProtection="1">
      <alignment vertical="center"/>
      <protection locked="0"/>
    </xf>
    <xf numFmtId="3" fontId="11" fillId="0" borderId="3" xfId="7" applyNumberFormat="1" applyFont="1" applyBorder="1" applyAlignment="1" applyProtection="1">
      <alignment vertical="center"/>
      <protection locked="0"/>
    </xf>
    <xf numFmtId="3" fontId="11" fillId="0" borderId="6" xfId="7" applyNumberFormat="1" applyFont="1" applyBorder="1" applyAlignment="1" applyProtection="1">
      <alignment vertical="center"/>
      <protection locked="0"/>
    </xf>
    <xf numFmtId="0" fontId="29" fillId="0" borderId="0" xfId="6" applyAlignment="1">
      <alignment horizontal="right"/>
    </xf>
    <xf numFmtId="1" fontId="11" fillId="0" borderId="3" xfId="0" applyNumberFormat="1" applyFont="1" applyBorder="1" applyAlignment="1" applyProtection="1">
      <alignment horizontal="right" vertical="center" wrapText="1"/>
      <protection locked="0"/>
    </xf>
    <xf numFmtId="3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77" xfId="0" applyNumberFormat="1" applyFont="1" applyBorder="1" applyAlignment="1">
      <alignment horizontal="left" vertical="center" wrapText="1"/>
    </xf>
    <xf numFmtId="164" fontId="10" fillId="0" borderId="78" xfId="0" applyNumberFormat="1" applyFont="1" applyBorder="1" applyAlignment="1">
      <alignment vertical="center" wrapText="1"/>
    </xf>
    <xf numFmtId="164" fontId="10" fillId="2" borderId="78" xfId="0" applyNumberFormat="1" applyFont="1" applyFill="1" applyBorder="1" applyAlignment="1">
      <alignment vertical="center" wrapText="1"/>
    </xf>
    <xf numFmtId="164" fontId="8" fillId="0" borderId="78" xfId="0" applyNumberFormat="1" applyFont="1" applyBorder="1" applyAlignment="1">
      <alignment vertical="center" wrapText="1"/>
    </xf>
    <xf numFmtId="164" fontId="8" fillId="2" borderId="78" xfId="0" applyNumberFormat="1" applyFont="1" applyFill="1" applyBorder="1" applyAlignment="1">
      <alignment vertical="center" wrapText="1"/>
    </xf>
    <xf numFmtId="3" fontId="25" fillId="0" borderId="79" xfId="0" applyNumberFormat="1" applyFont="1" applyBorder="1" applyAlignment="1">
      <alignment vertical="center" wrapText="1"/>
    </xf>
    <xf numFmtId="0" fontId="10" fillId="0" borderId="38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4" fontId="10" fillId="0" borderId="5" xfId="7" applyNumberFormat="1" applyFont="1" applyBorder="1" applyAlignment="1">
      <alignment vertical="center"/>
    </xf>
    <xf numFmtId="0" fontId="8" fillId="0" borderId="80" xfId="7" applyFont="1" applyBorder="1" applyAlignment="1">
      <alignment horizontal="center" vertical="center" wrapText="1"/>
    </xf>
    <xf numFmtId="0" fontId="8" fillId="0" borderId="81" xfId="7" applyFont="1" applyBorder="1" applyAlignment="1">
      <alignment horizontal="center" vertical="center"/>
    </xf>
    <xf numFmtId="0" fontId="8" fillId="0" borderId="82" xfId="7" applyFont="1" applyBorder="1" applyAlignment="1">
      <alignment horizontal="center" vertical="center"/>
    </xf>
    <xf numFmtId="0" fontId="11" fillId="0" borderId="83" xfId="7" applyFont="1" applyBorder="1" applyAlignment="1">
      <alignment horizontal="left" vertical="center"/>
    </xf>
    <xf numFmtId="0" fontId="6" fillId="0" borderId="84" xfId="7" applyFont="1" applyBorder="1" applyAlignment="1">
      <alignment horizontal="left" vertical="center"/>
    </xf>
    <xf numFmtId="0" fontId="11" fillId="0" borderId="85" xfId="7" applyFont="1" applyBorder="1" applyAlignment="1">
      <alignment horizontal="left" vertical="center"/>
    </xf>
    <xf numFmtId="3" fontId="11" fillId="0" borderId="86" xfId="7" applyNumberFormat="1" applyFont="1" applyBorder="1" applyAlignment="1">
      <alignment vertical="center"/>
    </xf>
    <xf numFmtId="0" fontId="11" fillId="0" borderId="87" xfId="7" applyFont="1" applyBorder="1" applyAlignment="1">
      <alignment horizontal="left" vertical="center"/>
    </xf>
    <xf numFmtId="3" fontId="11" fillId="0" borderId="88" xfId="7" applyNumberFormat="1" applyFont="1" applyBorder="1" applyAlignment="1">
      <alignment vertical="center"/>
    </xf>
    <xf numFmtId="164" fontId="10" fillId="0" borderId="90" xfId="7" applyNumberFormat="1" applyFont="1" applyBorder="1" applyAlignment="1">
      <alignment vertical="center"/>
    </xf>
    <xf numFmtId="0" fontId="11" fillId="0" borderId="91" xfId="7" applyFont="1" applyBorder="1" applyAlignment="1">
      <alignment horizontal="left" vertical="center"/>
    </xf>
    <xf numFmtId="164" fontId="11" fillId="0" borderId="89" xfId="7" applyNumberFormat="1" applyFont="1" applyBorder="1" applyAlignment="1">
      <alignment vertical="center"/>
    </xf>
    <xf numFmtId="0" fontId="11" fillId="0" borderId="92" xfId="7" applyFont="1" applyBorder="1" applyAlignment="1">
      <alignment horizontal="left" vertical="center"/>
    </xf>
    <xf numFmtId="0" fontId="11" fillId="0" borderId="93" xfId="7" applyFont="1" applyBorder="1" applyAlignment="1">
      <alignment horizontal="left" vertical="center"/>
    </xf>
    <xf numFmtId="3" fontId="11" fillId="0" borderId="93" xfId="7" applyNumberFormat="1" applyFont="1" applyBorder="1" applyAlignment="1" applyProtection="1">
      <alignment vertical="center"/>
      <protection locked="0"/>
    </xf>
    <xf numFmtId="164" fontId="11" fillId="0" borderId="94" xfId="7" applyNumberFormat="1" applyFont="1" applyBorder="1" applyAlignment="1">
      <alignment vertical="center"/>
    </xf>
    <xf numFmtId="0" fontId="37" fillId="0" borderId="63" xfId="6" applyFont="1" applyBorder="1"/>
    <xf numFmtId="0" fontId="38" fillId="4" borderId="63" xfId="6" applyFont="1" applyFill="1" applyBorder="1" applyAlignment="1">
      <alignment horizontal="center"/>
    </xf>
    <xf numFmtId="0" fontId="38" fillId="0" borderId="63" xfId="6" applyFont="1" applyBorder="1" applyAlignment="1">
      <alignment horizontal="center"/>
    </xf>
    <xf numFmtId="0" fontId="34" fillId="4" borderId="63" xfId="6" applyFont="1" applyFill="1" applyBorder="1" applyAlignment="1">
      <alignment horizontal="center"/>
    </xf>
    <xf numFmtId="0" fontId="32" fillId="0" borderId="63" xfId="6" applyFont="1" applyBorder="1" applyAlignment="1">
      <alignment horizontal="center"/>
    </xf>
    <xf numFmtId="0" fontId="37" fillId="4" borderId="63" xfId="6" applyFont="1" applyFill="1" applyBorder="1"/>
    <xf numFmtId="0" fontId="37" fillId="5" borderId="63" xfId="6" applyFont="1" applyFill="1" applyBorder="1"/>
    <xf numFmtId="0" fontId="1" fillId="0" borderId="63" xfId="4" applyBorder="1"/>
    <xf numFmtId="0" fontId="28" fillId="0" borderId="63" xfId="4" applyFont="1" applyBorder="1" applyAlignment="1">
      <alignment horizontal="left"/>
    </xf>
    <xf numFmtId="49" fontId="28" fillId="0" borderId="63" xfId="4" applyNumberFormat="1" applyFont="1" applyBorder="1" applyAlignment="1">
      <alignment horizontal="right"/>
    </xf>
    <xf numFmtId="0" fontId="28" fillId="0" borderId="63" xfId="4" applyFont="1" applyBorder="1" applyAlignment="1">
      <alignment horizontal="right"/>
    </xf>
    <xf numFmtId="0" fontId="1" fillId="0" borderId="68" xfId="4" applyBorder="1"/>
    <xf numFmtId="0" fontId="1" fillId="0" borderId="97" xfId="4" applyBorder="1"/>
    <xf numFmtId="0" fontId="1" fillId="0" borderId="98" xfId="4" applyBorder="1"/>
    <xf numFmtId="0" fontId="28" fillId="0" borderId="68" xfId="4" applyFont="1" applyBorder="1"/>
    <xf numFmtId="0" fontId="28" fillId="0" borderId="97" xfId="4" applyFont="1" applyBorder="1"/>
    <xf numFmtId="0" fontId="28" fillId="0" borderId="98" xfId="4" applyFont="1" applyBorder="1"/>
    <xf numFmtId="0" fontId="0" fillId="0" borderId="2" xfId="5" applyFont="1" applyBorder="1" applyAlignment="1">
      <alignment horizontal="left" vertical="center" wrapText="1"/>
    </xf>
    <xf numFmtId="0" fontId="0" fillId="0" borderId="3" xfId="5" applyFont="1" applyBorder="1" applyAlignment="1">
      <alignment horizontal="left" vertical="center" wrapText="1"/>
    </xf>
    <xf numFmtId="0" fontId="0" fillId="0" borderId="4" xfId="5" applyFont="1" applyBorder="1" applyAlignment="1">
      <alignment horizontal="left" vertical="center" wrapText="1"/>
    </xf>
    <xf numFmtId="164" fontId="0" fillId="0" borderId="40" xfId="5" applyNumberFormat="1" applyFont="1" applyBorder="1" applyAlignment="1" applyProtection="1">
      <alignment horizontal="right" vertical="center" wrapText="1"/>
      <protection locked="0"/>
    </xf>
    <xf numFmtId="0" fontId="0" fillId="0" borderId="6" xfId="5" applyFont="1" applyBorder="1" applyAlignment="1">
      <alignment horizontal="left" vertical="center" wrapText="1"/>
    </xf>
    <xf numFmtId="3" fontId="27" fillId="0" borderId="24" xfId="5" applyNumberFormat="1" applyFont="1" applyBorder="1" applyAlignment="1" applyProtection="1">
      <alignment horizontal="right" vertical="center" wrapText="1"/>
      <protection locked="0"/>
    </xf>
    <xf numFmtId="3" fontId="11" fillId="0" borderId="6" xfId="0" applyNumberFormat="1" applyFont="1" applyBorder="1" applyAlignment="1" applyProtection="1">
      <alignment horizontal="right" vertical="center" wrapText="1"/>
      <protection locked="0"/>
    </xf>
    <xf numFmtId="3" fontId="11" fillId="0" borderId="54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 wrapText="1"/>
    </xf>
    <xf numFmtId="3" fontId="11" fillId="0" borderId="47" xfId="0" applyNumberFormat="1" applyFont="1" applyBorder="1" applyAlignment="1" applyProtection="1">
      <alignment horizontal="right" vertical="center" wrapText="1"/>
      <protection locked="0"/>
    </xf>
    <xf numFmtId="3" fontId="11" fillId="0" borderId="53" xfId="0" applyNumberFormat="1" applyFont="1" applyBorder="1" applyAlignment="1" applyProtection="1">
      <alignment horizontal="right" vertical="center" wrapText="1"/>
      <protection locked="0"/>
    </xf>
    <xf numFmtId="3" fontId="11" fillId="0" borderId="100" xfId="0" applyNumberFormat="1" applyFont="1" applyBorder="1" applyAlignment="1" applyProtection="1">
      <alignment horizontal="right" vertical="center" wrapText="1"/>
      <protection locked="0"/>
    </xf>
    <xf numFmtId="0" fontId="12" fillId="0" borderId="99" xfId="0" applyFont="1" applyBorder="1" applyAlignment="1">
      <alignment horizontal="left" vertical="center" wrapText="1"/>
    </xf>
    <xf numFmtId="167" fontId="9" fillId="0" borderId="12" xfId="0" applyNumberFormat="1" applyFont="1" applyBorder="1" applyAlignment="1" applyProtection="1">
      <alignment horizontal="right" vertical="center" wrapText="1"/>
      <protection locked="0"/>
    </xf>
    <xf numFmtId="164" fontId="8" fillId="0" borderId="101" xfId="0" applyNumberFormat="1" applyFont="1" applyBorder="1" applyAlignment="1">
      <alignment horizontal="center" vertical="center" wrapText="1"/>
    </xf>
    <xf numFmtId="164" fontId="8" fillId="0" borderId="102" xfId="0" applyNumberFormat="1" applyFont="1" applyBorder="1" applyAlignment="1">
      <alignment horizontal="center" vertical="center" wrapText="1"/>
    </xf>
    <xf numFmtId="164" fontId="8" fillId="0" borderId="103" xfId="0" applyNumberFormat="1" applyFont="1" applyBorder="1" applyAlignment="1">
      <alignment horizontal="center" vertical="center" wrapText="1"/>
    </xf>
    <xf numFmtId="164" fontId="10" fillId="0" borderId="104" xfId="0" applyNumberFormat="1" applyFont="1" applyBorder="1" applyAlignment="1">
      <alignment horizontal="center" vertical="center" wrapText="1"/>
    </xf>
    <xf numFmtId="164" fontId="10" fillId="0" borderId="105" xfId="0" applyNumberFormat="1" applyFont="1" applyBorder="1" applyAlignment="1">
      <alignment horizontal="center" vertical="center" wrapText="1"/>
    </xf>
    <xf numFmtId="164" fontId="25" fillId="0" borderId="87" xfId="0" applyNumberFormat="1" applyFont="1" applyBorder="1" applyAlignment="1" applyProtection="1">
      <alignment horizontal="left" vertical="center" wrapText="1"/>
      <protection locked="0"/>
    </xf>
    <xf numFmtId="3" fontId="25" fillId="0" borderId="88" xfId="0" applyNumberFormat="1" applyFont="1" applyBorder="1" applyAlignment="1">
      <alignment vertical="center" wrapText="1"/>
    </xf>
    <xf numFmtId="164" fontId="11" fillId="0" borderId="87" xfId="0" applyNumberFormat="1" applyFont="1" applyBorder="1" applyAlignment="1" applyProtection="1">
      <alignment horizontal="left" vertical="center" wrapText="1"/>
      <protection locked="0"/>
    </xf>
    <xf numFmtId="164" fontId="11" fillId="0" borderId="88" xfId="0" applyNumberFormat="1" applyFont="1" applyBorder="1" applyAlignment="1" applyProtection="1">
      <alignment vertical="center" wrapText="1"/>
      <protection locked="0"/>
    </xf>
    <xf numFmtId="164" fontId="25" fillId="0" borderId="88" xfId="0" applyNumberFormat="1" applyFont="1" applyBorder="1" applyAlignment="1">
      <alignment vertical="center" wrapText="1"/>
    </xf>
    <xf numFmtId="164" fontId="25" fillId="0" borderId="106" xfId="0" applyNumberFormat="1" applyFont="1" applyBorder="1" applyAlignment="1" applyProtection="1">
      <alignment horizontal="left" vertical="center" wrapText="1"/>
      <protection locked="0"/>
    </xf>
    <xf numFmtId="164" fontId="25" fillId="0" borderId="107" xfId="0" applyNumberFormat="1" applyFont="1" applyBorder="1" applyAlignment="1">
      <alignment vertical="center" wrapText="1"/>
    </xf>
    <xf numFmtId="3" fontId="11" fillId="0" borderId="3" xfId="0" applyNumberFormat="1" applyFont="1" applyBorder="1" applyAlignment="1" applyProtection="1">
      <alignment vertical="center" wrapText="1"/>
      <protection locked="0"/>
    </xf>
    <xf numFmtId="164" fontId="0" fillId="0" borderId="85" xfId="0" applyNumberFormat="1" applyBorder="1" applyAlignment="1" applyProtection="1">
      <alignment horizontal="center" vertical="center" wrapText="1"/>
      <protection locked="0"/>
    </xf>
    <xf numFmtId="164" fontId="11" fillId="0" borderId="106" xfId="0" applyNumberFormat="1" applyFont="1" applyBorder="1" applyAlignment="1" applyProtection="1">
      <alignment horizontal="left" vertical="center" wrapText="1"/>
      <protection locked="0"/>
    </xf>
    <xf numFmtId="164" fontId="11" fillId="0" borderId="107" xfId="0" applyNumberFormat="1" applyFont="1" applyBorder="1" applyAlignment="1" applyProtection="1">
      <alignment vertical="center" wrapText="1"/>
      <protection locked="0"/>
    </xf>
    <xf numFmtId="164" fontId="10" fillId="0" borderId="79" xfId="0" applyNumberFormat="1" applyFont="1" applyBorder="1" applyAlignment="1">
      <alignment vertical="center" wrapText="1"/>
    </xf>
    <xf numFmtId="0" fontId="28" fillId="0" borderId="63" xfId="4" applyFont="1" applyBorder="1" applyAlignment="1">
      <alignment horizontal="left"/>
    </xf>
    <xf numFmtId="0" fontId="28" fillId="0" borderId="68" xfId="4" applyFont="1" applyBorder="1" applyAlignment="1">
      <alignment horizontal="left"/>
    </xf>
    <xf numFmtId="0" fontId="28" fillId="0" borderId="97" xfId="4" applyFont="1" applyBorder="1" applyAlignment="1">
      <alignment horizontal="left"/>
    </xf>
    <xf numFmtId="0" fontId="28" fillId="0" borderId="98" xfId="4" applyFont="1" applyBorder="1" applyAlignment="1">
      <alignment horizontal="left"/>
    </xf>
    <xf numFmtId="0" fontId="44" fillId="5" borderId="0" xfId="4" applyFont="1" applyFill="1" applyAlignment="1">
      <alignment horizontal="center"/>
    </xf>
    <xf numFmtId="0" fontId="28" fillId="0" borderId="63" xfId="4" applyFont="1" applyBorder="1" applyAlignment="1">
      <alignment horizontal="left"/>
    </xf>
    <xf numFmtId="164" fontId="5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7" fillId="0" borderId="76" xfId="3" applyNumberFormat="1" applyFont="1" applyBorder="1" applyAlignment="1">
      <alignment horizontal="right" wrapText="1"/>
    </xf>
    <xf numFmtId="0" fontId="30" fillId="0" borderId="0" xfId="3" applyAlignment="1">
      <alignment horizontal="center" vertical="center" wrapText="1"/>
    </xf>
    <xf numFmtId="0" fontId="5" fillId="0" borderId="0" xfId="7" applyFont="1" applyAlignment="1">
      <alignment horizontal="center" wrapText="1"/>
    </xf>
    <xf numFmtId="0" fontId="23" fillId="0" borderId="0" xfId="7" applyFont="1" applyAlignment="1">
      <alignment horizontal="right"/>
    </xf>
    <xf numFmtId="0" fontId="19" fillId="0" borderId="0" xfId="0" applyFont="1" applyAlignment="1">
      <alignment horizontal="center" wrapText="1"/>
    </xf>
    <xf numFmtId="0" fontId="37" fillId="0" borderId="68" xfId="6" applyFont="1" applyBorder="1" applyAlignment="1">
      <alignment horizontal="left"/>
    </xf>
    <xf numFmtId="0" fontId="37" fillId="0" borderId="98" xfId="6" applyFont="1" applyBorder="1" applyAlignment="1">
      <alignment horizontal="left"/>
    </xf>
    <xf numFmtId="0" fontId="43" fillId="0" borderId="68" xfId="6" applyFont="1" applyBorder="1" applyAlignment="1">
      <alignment horizontal="left"/>
    </xf>
    <xf numFmtId="0" fontId="43" fillId="0" borderId="98" xfId="6" applyFont="1" applyBorder="1" applyAlignment="1">
      <alignment horizontal="left"/>
    </xf>
    <xf numFmtId="0" fontId="29" fillId="0" borderId="0" xfId="6" applyAlignment="1">
      <alignment horizontal="center"/>
    </xf>
    <xf numFmtId="0" fontId="37" fillId="0" borderId="95" xfId="6" applyFont="1" applyBorder="1" applyAlignment="1">
      <alignment horizontal="left"/>
    </xf>
    <xf numFmtId="0" fontId="37" fillId="0" borderId="96" xfId="6" applyFont="1" applyBorder="1" applyAlignment="1">
      <alignment horizontal="left"/>
    </xf>
    <xf numFmtId="0" fontId="39" fillId="5" borderId="0" xfId="6" applyFont="1" applyFill="1" applyAlignment="1">
      <alignment horizontal="center"/>
    </xf>
    <xf numFmtId="0" fontId="36" fillId="5" borderId="0" xfId="6" applyFont="1" applyFill="1" applyAlignment="1">
      <alignment horizontal="center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workbookViewId="0">
      <selection activeCell="D22" sqref="D22"/>
    </sheetView>
  </sheetViews>
  <sheetFormatPr defaultColWidth="10.6640625" defaultRowHeight="12.75" x14ac:dyDescent="0.2"/>
  <cols>
    <col min="1" max="1" width="10.6640625" style="227"/>
    <col min="2" max="2" width="10.6640625" style="226"/>
    <col min="3" max="3" width="10.6640625" style="225"/>
    <col min="4" max="6" width="10.6640625" style="224"/>
    <col min="7" max="7" width="54.83203125" style="224" customWidth="1"/>
    <col min="8" max="16384" width="10.6640625" style="224"/>
  </cols>
  <sheetData>
    <row r="1" spans="1:7" x14ac:dyDescent="0.2">
      <c r="A1" s="362" t="s">
        <v>379</v>
      </c>
      <c r="B1" s="362"/>
      <c r="C1" s="362"/>
      <c r="D1" s="362"/>
      <c r="E1" s="362"/>
      <c r="F1" s="362"/>
      <c r="G1" s="362"/>
    </row>
    <row r="2" spans="1:7" x14ac:dyDescent="0.2">
      <c r="A2" s="362"/>
      <c r="B2" s="362"/>
      <c r="C2" s="362"/>
      <c r="D2" s="362"/>
      <c r="E2" s="362"/>
      <c r="F2" s="362"/>
      <c r="G2" s="362"/>
    </row>
    <row r="3" spans="1:7" x14ac:dyDescent="0.2">
      <c r="A3" s="228">
        <v>1</v>
      </c>
      <c r="B3" s="318" t="s">
        <v>426</v>
      </c>
      <c r="C3" s="321"/>
      <c r="D3" s="322"/>
      <c r="E3" s="322"/>
      <c r="F3" s="322"/>
      <c r="G3" s="323"/>
    </row>
    <row r="4" spans="1:7" x14ac:dyDescent="0.2">
      <c r="A4" s="319" t="s">
        <v>3</v>
      </c>
      <c r="B4" s="363" t="s">
        <v>372</v>
      </c>
      <c r="C4" s="363"/>
      <c r="D4" s="363"/>
      <c r="E4" s="363"/>
      <c r="F4" s="363"/>
      <c r="G4" s="363"/>
    </row>
    <row r="5" spans="1:7" x14ac:dyDescent="0.2">
      <c r="A5" s="319" t="s">
        <v>5</v>
      </c>
      <c r="B5" s="318" t="s">
        <v>373</v>
      </c>
      <c r="C5" s="321"/>
      <c r="D5" s="322"/>
      <c r="E5" s="322"/>
      <c r="F5" s="322"/>
      <c r="G5" s="323"/>
    </row>
    <row r="6" spans="1:7" x14ac:dyDescent="0.2">
      <c r="A6" s="319" t="s">
        <v>13</v>
      </c>
      <c r="B6" s="359" t="s">
        <v>380</v>
      </c>
      <c r="C6" s="360"/>
      <c r="D6" s="360"/>
      <c r="E6" s="360"/>
      <c r="F6" s="360"/>
      <c r="G6" s="361"/>
    </row>
    <row r="7" spans="1:7" x14ac:dyDescent="0.2">
      <c r="A7" s="319" t="s">
        <v>15</v>
      </c>
      <c r="B7" s="359" t="s">
        <v>381</v>
      </c>
      <c r="C7" s="360"/>
      <c r="D7" s="360"/>
      <c r="E7" s="360"/>
      <c r="F7" s="360"/>
      <c r="G7" s="361"/>
    </row>
    <row r="8" spans="1:7" x14ac:dyDescent="0.2">
      <c r="A8" s="320" t="s">
        <v>118</v>
      </c>
      <c r="B8" s="363" t="s">
        <v>382</v>
      </c>
      <c r="C8" s="363"/>
      <c r="D8" s="363"/>
      <c r="E8" s="363"/>
      <c r="F8" s="363"/>
      <c r="G8" s="363"/>
    </row>
    <row r="9" spans="1:7" x14ac:dyDescent="0.2">
      <c r="A9" s="319" t="s">
        <v>30</v>
      </c>
      <c r="B9" s="318" t="s">
        <v>374</v>
      </c>
      <c r="C9" s="229"/>
      <c r="D9" s="317"/>
      <c r="E9" s="317"/>
      <c r="F9" s="317"/>
      <c r="G9" s="317"/>
    </row>
    <row r="10" spans="1:7" x14ac:dyDescent="0.2">
      <c r="A10" s="319" t="s">
        <v>43</v>
      </c>
      <c r="B10" s="318" t="s">
        <v>223</v>
      </c>
      <c r="C10" s="229"/>
      <c r="D10" s="317"/>
      <c r="E10" s="317"/>
      <c r="F10" s="317"/>
      <c r="G10" s="317"/>
    </row>
    <row r="11" spans="1:7" x14ac:dyDescent="0.2">
      <c r="A11" s="319" t="s">
        <v>120</v>
      </c>
      <c r="B11" s="318" t="s">
        <v>375</v>
      </c>
      <c r="C11" s="229"/>
      <c r="D11" s="317"/>
      <c r="E11" s="317"/>
      <c r="F11" s="317"/>
      <c r="G11" s="317"/>
    </row>
    <row r="12" spans="1:7" x14ac:dyDescent="0.2">
      <c r="A12" s="319" t="s">
        <v>67</v>
      </c>
      <c r="B12" s="318" t="s">
        <v>425</v>
      </c>
      <c r="C12" s="229"/>
      <c r="D12" s="317"/>
      <c r="E12" s="317"/>
      <c r="F12" s="317"/>
      <c r="G12" s="317"/>
    </row>
    <row r="13" spans="1:7" x14ac:dyDescent="0.2">
      <c r="A13" s="319" t="s">
        <v>121</v>
      </c>
      <c r="B13" s="358" t="s">
        <v>383</v>
      </c>
      <c r="C13" s="229"/>
      <c r="D13" s="322"/>
      <c r="E13" s="322"/>
      <c r="F13" s="322"/>
      <c r="G13" s="323"/>
    </row>
    <row r="14" spans="1:7" x14ac:dyDescent="0.2">
      <c r="A14" s="319" t="s">
        <v>75</v>
      </c>
      <c r="B14" s="358" t="s">
        <v>376</v>
      </c>
      <c r="C14" s="321"/>
      <c r="D14" s="317"/>
      <c r="E14" s="317"/>
      <c r="F14" s="317"/>
      <c r="G14" s="317"/>
    </row>
    <row r="15" spans="1:7" x14ac:dyDescent="0.2">
      <c r="A15" s="319" t="s">
        <v>76</v>
      </c>
      <c r="B15" s="318" t="s">
        <v>377</v>
      </c>
      <c r="C15" s="229"/>
      <c r="D15" s="317"/>
      <c r="E15" s="317"/>
      <c r="F15" s="317"/>
      <c r="G15" s="317"/>
    </row>
    <row r="16" spans="1:7" x14ac:dyDescent="0.2">
      <c r="A16" s="319" t="s">
        <v>83</v>
      </c>
      <c r="B16" s="324" t="s">
        <v>378</v>
      </c>
      <c r="C16" s="325"/>
      <c r="D16" s="325"/>
      <c r="E16" s="325"/>
      <c r="F16" s="325"/>
      <c r="G16" s="326"/>
    </row>
  </sheetData>
  <mergeCells count="5">
    <mergeCell ref="A1:G2"/>
    <mergeCell ref="B4:G4"/>
    <mergeCell ref="B8:G8"/>
    <mergeCell ref="B6:G6"/>
    <mergeCell ref="B7:G7"/>
  </mergeCells>
  <phoneticPr fontId="11" type="noConversion"/>
  <pageMargins left="1.5748031496062993" right="0.78740157480314965" top="0.98425196850393704" bottom="0.98425196850393704" header="0.51181102362204722" footer="0.51181102362204722"/>
  <pageSetup paperSize="9" orientation="landscape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5"/>
  <sheetViews>
    <sheetView view="pageLayout" zoomScaleNormal="100" workbookViewId="0">
      <selection activeCell="B26" sqref="B26"/>
    </sheetView>
  </sheetViews>
  <sheetFormatPr defaultRowHeight="12.75" x14ac:dyDescent="0.2"/>
  <cols>
    <col min="1" max="1" width="47.83203125" style="231" customWidth="1"/>
    <col min="2" max="2" width="30.5" style="230" customWidth="1"/>
    <col min="3" max="3" width="20" style="230" customWidth="1"/>
    <col min="4" max="4" width="19" style="230" customWidth="1"/>
    <col min="5" max="16384" width="9.33203125" style="230"/>
  </cols>
  <sheetData>
    <row r="1" spans="1:2" x14ac:dyDescent="0.2">
      <c r="B1" s="265" t="s">
        <v>337</v>
      </c>
    </row>
    <row r="2" spans="1:2" ht="38.25" x14ac:dyDescent="0.2">
      <c r="A2" s="264" t="s">
        <v>409</v>
      </c>
    </row>
    <row r="3" spans="1:2" s="246" customFormat="1" ht="24" customHeight="1" thickBot="1" x14ac:dyDescent="0.3">
      <c r="A3" s="247"/>
      <c r="B3" s="255" t="s">
        <v>347</v>
      </c>
    </row>
    <row r="4" spans="1:2" s="242" customFormat="1" ht="22.5" customHeight="1" thickBot="1" x14ac:dyDescent="0.25">
      <c r="A4" s="245" t="s">
        <v>324</v>
      </c>
      <c r="B4" s="243" t="s">
        <v>325</v>
      </c>
    </row>
    <row r="5" spans="1:2" ht="18" customHeight="1" x14ac:dyDescent="0.2">
      <c r="A5" s="256" t="s">
        <v>326</v>
      </c>
      <c r="B5" s="257"/>
    </row>
    <row r="6" spans="1:2" ht="18" customHeight="1" x14ac:dyDescent="0.2">
      <c r="A6" s="237"/>
      <c r="B6" s="258"/>
    </row>
    <row r="7" spans="1:2" ht="18" customHeight="1" x14ac:dyDescent="0.2">
      <c r="A7" s="237"/>
      <c r="B7" s="258"/>
    </row>
    <row r="8" spans="1:2" ht="21.95" customHeight="1" x14ac:dyDescent="0.2">
      <c r="A8" s="237"/>
      <c r="B8" s="258"/>
    </row>
    <row r="9" spans="1:2" ht="18" customHeight="1" x14ac:dyDescent="0.2">
      <c r="A9" s="237"/>
      <c r="B9" s="258"/>
    </row>
    <row r="10" spans="1:2" ht="18" customHeight="1" x14ac:dyDescent="0.2">
      <c r="A10" s="237"/>
      <c r="B10" s="258"/>
    </row>
    <row r="11" spans="1:2" ht="18" customHeight="1" x14ac:dyDescent="0.2">
      <c r="A11" s="238"/>
      <c r="B11" s="258"/>
    </row>
    <row r="12" spans="1:2" ht="18" customHeight="1" x14ac:dyDescent="0.2">
      <c r="A12" s="238"/>
      <c r="B12" s="258"/>
    </row>
    <row r="13" spans="1:2" ht="18" customHeight="1" x14ac:dyDescent="0.2">
      <c r="A13" s="238"/>
      <c r="B13" s="258"/>
    </row>
    <row r="14" spans="1:2" ht="18" customHeight="1" x14ac:dyDescent="0.2">
      <c r="A14" s="237"/>
      <c r="B14" s="258"/>
    </row>
    <row r="15" spans="1:2" ht="18" customHeight="1" x14ac:dyDescent="0.2">
      <c r="A15" s="237"/>
      <c r="B15" s="258"/>
    </row>
    <row r="16" spans="1:2" ht="18" customHeight="1" x14ac:dyDescent="0.2">
      <c r="A16" s="259"/>
      <c r="B16" s="258"/>
    </row>
    <row r="17" spans="1:2" ht="18" customHeight="1" thickBot="1" x14ac:dyDescent="0.25">
      <c r="A17" s="260"/>
      <c r="B17" s="261"/>
    </row>
    <row r="18" spans="1:2" ht="18" customHeight="1" thickBot="1" x14ac:dyDescent="0.25">
      <c r="A18" s="234" t="s">
        <v>227</v>
      </c>
      <c r="B18" s="232">
        <f>SUM(B6:B17)</f>
        <v>0</v>
      </c>
    </row>
    <row r="21" spans="1:2" ht="14.25" thickBot="1" x14ac:dyDescent="0.3">
      <c r="A21" s="247"/>
      <c r="B21" s="255" t="s">
        <v>347</v>
      </c>
    </row>
    <row r="22" spans="1:2" ht="13.5" thickBot="1" x14ac:dyDescent="0.25">
      <c r="A22" s="245" t="s">
        <v>327</v>
      </c>
      <c r="B22" s="243" t="s">
        <v>422</v>
      </c>
    </row>
    <row r="23" spans="1:2" x14ac:dyDescent="0.2">
      <c r="A23" s="256" t="s">
        <v>328</v>
      </c>
      <c r="B23" s="257"/>
    </row>
    <row r="24" spans="1:2" x14ac:dyDescent="0.2">
      <c r="A24" s="237" t="s">
        <v>330</v>
      </c>
      <c r="B24" s="258"/>
    </row>
    <row r="25" spans="1:2" x14ac:dyDescent="0.2">
      <c r="A25" s="237" t="s">
        <v>331</v>
      </c>
      <c r="B25" s="258">
        <v>26100000</v>
      </c>
    </row>
    <row r="26" spans="1:2" x14ac:dyDescent="0.2">
      <c r="A26" s="237" t="s">
        <v>332</v>
      </c>
      <c r="B26" s="258"/>
    </row>
    <row r="27" spans="1:2" x14ac:dyDescent="0.2">
      <c r="A27" s="237" t="s">
        <v>333</v>
      </c>
      <c r="B27" s="258"/>
    </row>
    <row r="28" spans="1:2" ht="24" x14ac:dyDescent="0.2">
      <c r="A28" s="262" t="s">
        <v>329</v>
      </c>
      <c r="B28" s="258"/>
    </row>
    <row r="29" spans="1:2" x14ac:dyDescent="0.2">
      <c r="A29" s="238"/>
      <c r="B29" s="258"/>
    </row>
    <row r="30" spans="1:2" x14ac:dyDescent="0.2">
      <c r="A30" s="238"/>
      <c r="B30" s="258"/>
    </row>
    <row r="31" spans="1:2" x14ac:dyDescent="0.2">
      <c r="A31" s="237"/>
      <c r="B31" s="258"/>
    </row>
    <row r="32" spans="1:2" x14ac:dyDescent="0.2">
      <c r="A32" s="237"/>
      <c r="B32" s="258"/>
    </row>
    <row r="33" spans="1:2" x14ac:dyDescent="0.2">
      <c r="A33" s="259"/>
      <c r="B33" s="258"/>
    </row>
    <row r="34" spans="1:2" ht="13.5" thickBot="1" x14ac:dyDescent="0.25">
      <c r="A34" s="260"/>
      <c r="B34" s="261"/>
    </row>
    <row r="35" spans="1:2" ht="13.5" thickBot="1" x14ac:dyDescent="0.25">
      <c r="A35" s="234" t="s">
        <v>227</v>
      </c>
      <c r="B35" s="232">
        <f>SUM(B24:B34)</f>
        <v>26100000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4"/>
  <sheetViews>
    <sheetView showWhiteSpace="0" zoomScaleNormal="100" workbookViewId="0">
      <selection activeCell="C9" sqref="C9"/>
    </sheetView>
  </sheetViews>
  <sheetFormatPr defaultRowHeight="12.75" x14ac:dyDescent="0.2"/>
  <cols>
    <col min="1" max="1" width="47.5" style="231" bestFit="1" customWidth="1"/>
    <col min="2" max="2" width="20.6640625" style="230" customWidth="1"/>
    <col min="3" max="3" width="24.5" style="230" customWidth="1"/>
    <col min="4" max="4" width="19" style="230" customWidth="1"/>
    <col min="5" max="16384" width="9.33203125" style="230"/>
  </cols>
  <sheetData>
    <row r="1" spans="1:3" x14ac:dyDescent="0.2">
      <c r="C1" s="230" t="s">
        <v>339</v>
      </c>
    </row>
    <row r="3" spans="1:3" ht="25.5" customHeight="1" x14ac:dyDescent="0.2">
      <c r="A3" s="372" t="s">
        <v>410</v>
      </c>
      <c r="B3" s="372"/>
      <c r="C3" s="372"/>
    </row>
    <row r="4" spans="1:3" ht="25.5" customHeight="1" x14ac:dyDescent="0.2">
      <c r="A4" s="264"/>
      <c r="B4" s="264"/>
      <c r="C4" s="264"/>
    </row>
    <row r="5" spans="1:3" s="246" customFormat="1" ht="24" customHeight="1" thickBot="1" x14ac:dyDescent="0.3">
      <c r="A5" s="247"/>
      <c r="B5" s="371" t="s">
        <v>353</v>
      </c>
      <c r="C5" s="371"/>
    </row>
    <row r="6" spans="1:3" s="242" customFormat="1" ht="22.5" customHeight="1" thickBot="1" x14ac:dyDescent="0.25">
      <c r="A6" s="245" t="s">
        <v>222</v>
      </c>
      <c r="B6" s="244" t="s">
        <v>321</v>
      </c>
      <c r="C6" s="243" t="s">
        <v>422</v>
      </c>
    </row>
    <row r="7" spans="1:3" ht="34.5" customHeight="1" x14ac:dyDescent="0.2">
      <c r="A7" s="241" t="s">
        <v>320</v>
      </c>
      <c r="B7" s="240">
        <v>3200000</v>
      </c>
      <c r="C7" s="239">
        <v>3200000</v>
      </c>
    </row>
    <row r="8" spans="1:3" ht="30" customHeight="1" x14ac:dyDescent="0.2">
      <c r="A8" s="237" t="s">
        <v>319</v>
      </c>
      <c r="B8" s="236">
        <v>3750000</v>
      </c>
      <c r="C8" s="235">
        <v>3750000</v>
      </c>
    </row>
    <row r="9" spans="1:3" ht="26.25" customHeight="1" x14ac:dyDescent="0.2">
      <c r="A9" s="238" t="s">
        <v>385</v>
      </c>
      <c r="B9" s="236">
        <v>10000000</v>
      </c>
      <c r="C9" s="235">
        <v>10831365</v>
      </c>
    </row>
    <row r="10" spans="1:3" ht="26.25" customHeight="1" x14ac:dyDescent="0.2">
      <c r="A10" s="238" t="s">
        <v>318</v>
      </c>
      <c r="B10" s="236">
        <v>0</v>
      </c>
      <c r="C10" s="235"/>
    </row>
    <row r="11" spans="1:3" ht="31.5" customHeight="1" thickBot="1" x14ac:dyDescent="0.25">
      <c r="A11" s="238" t="s">
        <v>358</v>
      </c>
      <c r="B11" s="236">
        <v>120000</v>
      </c>
      <c r="C11" s="235">
        <v>120000</v>
      </c>
    </row>
    <row r="12" spans="1:3" ht="25.5" customHeight="1" thickBot="1" x14ac:dyDescent="0.25">
      <c r="A12" s="234" t="s">
        <v>227</v>
      </c>
      <c r="B12" s="233">
        <f>SUM(B7:B11)</f>
        <v>17070000</v>
      </c>
      <c r="C12" s="232">
        <f>SUM(C7:C11)</f>
        <v>17901365</v>
      </c>
    </row>
    <row r="13" spans="1:3" ht="19.5" customHeight="1" x14ac:dyDescent="0.2"/>
    <row r="14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O85"/>
  <sheetViews>
    <sheetView zoomScaleNormal="100" workbookViewId="0">
      <selection activeCell="G26" sqref="G26"/>
    </sheetView>
  </sheetViews>
  <sheetFormatPr defaultRowHeight="15.75" x14ac:dyDescent="0.25"/>
  <cols>
    <col min="1" max="1" width="4.83203125" style="183" customWidth="1"/>
    <col min="2" max="2" width="32" style="184" bestFit="1" customWidth="1"/>
    <col min="3" max="3" width="10.1640625" style="184" bestFit="1" customWidth="1"/>
    <col min="4" max="4" width="10.83203125" style="184" bestFit="1" customWidth="1"/>
    <col min="5" max="6" width="10.1640625" style="184" bestFit="1" customWidth="1"/>
    <col min="7" max="10" width="10.83203125" style="184" bestFit="1" customWidth="1"/>
    <col min="11" max="11" width="10.1640625" style="184" bestFit="1" customWidth="1"/>
    <col min="12" max="14" width="10.83203125" style="184" bestFit="1" customWidth="1"/>
    <col min="15" max="15" width="12.6640625" style="183" customWidth="1"/>
    <col min="16" max="16384" width="9.33203125" style="184"/>
  </cols>
  <sheetData>
    <row r="2" spans="1:15" x14ac:dyDescent="0.25">
      <c r="N2" s="374" t="s">
        <v>340</v>
      </c>
      <c r="O2" s="374"/>
    </row>
    <row r="3" spans="1:15" ht="31.5" customHeight="1" x14ac:dyDescent="0.25">
      <c r="A3" s="373" t="s">
        <v>370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</row>
    <row r="4" spans="1:15" ht="16.5" thickBot="1" x14ac:dyDescent="0.3">
      <c r="O4" s="96" t="s">
        <v>353</v>
      </c>
    </row>
    <row r="5" spans="1:15" s="183" customFormat="1" ht="26.1" customHeight="1" thickBot="1" x14ac:dyDescent="0.3">
      <c r="A5" s="294" t="s">
        <v>86</v>
      </c>
      <c r="B5" s="295" t="s">
        <v>124</v>
      </c>
      <c r="C5" s="295" t="s">
        <v>276</v>
      </c>
      <c r="D5" s="295" t="s">
        <v>277</v>
      </c>
      <c r="E5" s="295" t="s">
        <v>278</v>
      </c>
      <c r="F5" s="295" t="s">
        <v>279</v>
      </c>
      <c r="G5" s="295" t="s">
        <v>280</v>
      </c>
      <c r="H5" s="295" t="s">
        <v>281</v>
      </c>
      <c r="I5" s="295" t="s">
        <v>282</v>
      </c>
      <c r="J5" s="295" t="s">
        <v>283</v>
      </c>
      <c r="K5" s="295" t="s">
        <v>284</v>
      </c>
      <c r="L5" s="295" t="s">
        <v>285</v>
      </c>
      <c r="M5" s="295" t="s">
        <v>286</v>
      </c>
      <c r="N5" s="295" t="s">
        <v>287</v>
      </c>
      <c r="O5" s="296" t="s">
        <v>221</v>
      </c>
    </row>
    <row r="6" spans="1:15" s="187" customFormat="1" ht="15" customHeight="1" thickBot="1" x14ac:dyDescent="0.25">
      <c r="A6" s="297" t="s">
        <v>1</v>
      </c>
      <c r="B6" s="185" t="s">
        <v>122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298"/>
    </row>
    <row r="7" spans="1:15" s="187" customFormat="1" ht="15" customHeight="1" x14ac:dyDescent="0.2">
      <c r="A7" s="299" t="s">
        <v>2</v>
      </c>
      <c r="B7" s="188" t="s">
        <v>125</v>
      </c>
      <c r="C7" s="279">
        <v>0</v>
      </c>
      <c r="D7" s="279">
        <v>0</v>
      </c>
      <c r="E7" s="279">
        <v>8500000</v>
      </c>
      <c r="F7" s="279">
        <v>0</v>
      </c>
      <c r="G7" s="279">
        <v>0</v>
      </c>
      <c r="H7" s="279">
        <v>0</v>
      </c>
      <c r="I7" s="279">
        <v>0</v>
      </c>
      <c r="J7" s="279">
        <v>0</v>
      </c>
      <c r="K7" s="279"/>
      <c r="L7" s="279">
        <v>9401365</v>
      </c>
      <c r="M7" s="279">
        <v>0</v>
      </c>
      <c r="N7" s="279">
        <v>0</v>
      </c>
      <c r="O7" s="300">
        <f>E7+L7</f>
        <v>17901365</v>
      </c>
    </row>
    <row r="8" spans="1:15" s="191" customFormat="1" ht="14.1" customHeight="1" x14ac:dyDescent="0.2">
      <c r="A8" s="301" t="s">
        <v>11</v>
      </c>
      <c r="B8" s="189" t="s">
        <v>411</v>
      </c>
      <c r="C8" s="280">
        <v>2175000</v>
      </c>
      <c r="D8" s="280">
        <v>2175000</v>
      </c>
      <c r="E8" s="280">
        <v>2175000</v>
      </c>
      <c r="F8" s="280">
        <v>2175000</v>
      </c>
      <c r="G8" s="280">
        <v>2175000</v>
      </c>
      <c r="H8" s="280">
        <v>2175000</v>
      </c>
      <c r="I8" s="280">
        <v>2175000</v>
      </c>
      <c r="J8" s="280">
        <v>2175000</v>
      </c>
      <c r="K8" s="280">
        <v>2175000</v>
      </c>
      <c r="L8" s="280">
        <v>2175000</v>
      </c>
      <c r="M8" s="280">
        <v>2175000</v>
      </c>
      <c r="N8" s="280">
        <v>2175000</v>
      </c>
      <c r="O8" s="302">
        <f>SUM(C8:N8)</f>
        <v>26100000</v>
      </c>
    </row>
    <row r="9" spans="1:15" s="191" customFormat="1" x14ac:dyDescent="0.2">
      <c r="A9" s="301" t="s">
        <v>118</v>
      </c>
      <c r="B9" s="192" t="s">
        <v>412</v>
      </c>
      <c r="C9" s="281">
        <v>995358</v>
      </c>
      <c r="D9" s="281">
        <v>995358</v>
      </c>
      <c r="E9" s="281">
        <v>995358</v>
      </c>
      <c r="F9" s="281">
        <v>995358</v>
      </c>
      <c r="G9" s="281">
        <v>995358</v>
      </c>
      <c r="H9" s="281">
        <v>995358</v>
      </c>
      <c r="I9" s="281">
        <v>995358</v>
      </c>
      <c r="J9" s="281">
        <v>995358</v>
      </c>
      <c r="K9" s="281">
        <v>995358</v>
      </c>
      <c r="L9" s="281">
        <v>995358</v>
      </c>
      <c r="M9" s="281">
        <v>995358</v>
      </c>
      <c r="N9" s="281">
        <v>995357</v>
      </c>
      <c r="O9" s="302">
        <f t="shared" ref="O9:O15" si="0">SUM(C9:N9)</f>
        <v>11944295</v>
      </c>
    </row>
    <row r="10" spans="1:15" s="191" customFormat="1" ht="14.1" customHeight="1" x14ac:dyDescent="0.2">
      <c r="A10" s="301" t="s">
        <v>30</v>
      </c>
      <c r="B10" s="189" t="s">
        <v>288</v>
      </c>
      <c r="C10" s="280">
        <v>5763857</v>
      </c>
      <c r="D10" s="280">
        <v>5763857</v>
      </c>
      <c r="E10" s="280">
        <v>5763857</v>
      </c>
      <c r="F10" s="280">
        <v>5763857</v>
      </c>
      <c r="G10" s="280">
        <v>5763857</v>
      </c>
      <c r="H10" s="280">
        <v>5763857</v>
      </c>
      <c r="I10" s="280">
        <v>5763857</v>
      </c>
      <c r="J10" s="280">
        <v>5763857</v>
      </c>
      <c r="K10" s="280">
        <v>5763857</v>
      </c>
      <c r="L10" s="280">
        <v>5763857</v>
      </c>
      <c r="M10" s="280">
        <v>5763857</v>
      </c>
      <c r="N10" s="280">
        <v>5763864</v>
      </c>
      <c r="O10" s="302">
        <f t="shared" si="0"/>
        <v>69166291</v>
      </c>
    </row>
    <row r="11" spans="1:15" s="191" customFormat="1" ht="14.1" customHeight="1" x14ac:dyDescent="0.2">
      <c r="A11" s="301" t="s">
        <v>43</v>
      </c>
      <c r="B11" s="189" t="s">
        <v>289</v>
      </c>
      <c r="C11" s="280">
        <v>39736434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18281970</v>
      </c>
      <c r="K11" s="280">
        <v>0</v>
      </c>
      <c r="L11" s="280">
        <v>0</v>
      </c>
      <c r="M11" s="280">
        <v>0</v>
      </c>
      <c r="N11" s="280">
        <v>0</v>
      </c>
      <c r="O11" s="302">
        <f t="shared" si="0"/>
        <v>58018404</v>
      </c>
    </row>
    <row r="12" spans="1:15" s="191" customFormat="1" ht="14.1" customHeight="1" x14ac:dyDescent="0.2">
      <c r="A12" s="301" t="s">
        <v>120</v>
      </c>
      <c r="B12" s="189" t="s">
        <v>133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302">
        <f t="shared" si="0"/>
        <v>0</v>
      </c>
    </row>
    <row r="13" spans="1:15" s="191" customFormat="1" ht="14.1" customHeight="1" x14ac:dyDescent="0.2">
      <c r="A13" s="301" t="s">
        <v>67</v>
      </c>
      <c r="B13" s="189" t="s">
        <v>290</v>
      </c>
      <c r="C13" s="280">
        <v>2900000</v>
      </c>
      <c r="D13" s="280">
        <v>2900000</v>
      </c>
      <c r="E13" s="280">
        <v>2900000</v>
      </c>
      <c r="F13" s="280">
        <v>2900000</v>
      </c>
      <c r="G13" s="280">
        <v>2900000</v>
      </c>
      <c r="H13" s="280">
        <v>0</v>
      </c>
      <c r="I13" s="280">
        <v>29997949</v>
      </c>
      <c r="J13" s="280">
        <v>1000</v>
      </c>
      <c r="K13" s="280">
        <v>0</v>
      </c>
      <c r="L13" s="280">
        <v>0</v>
      </c>
      <c r="M13" s="280">
        <v>0</v>
      </c>
      <c r="N13" s="280">
        <v>0</v>
      </c>
      <c r="O13" s="302">
        <f t="shared" si="0"/>
        <v>44498949</v>
      </c>
    </row>
    <row r="14" spans="1:15" s="191" customFormat="1" x14ac:dyDescent="0.2">
      <c r="A14" s="301" t="s">
        <v>121</v>
      </c>
      <c r="B14" s="194" t="s">
        <v>355</v>
      </c>
      <c r="C14" s="280">
        <v>0</v>
      </c>
      <c r="D14" s="280">
        <v>20000000</v>
      </c>
      <c r="E14" s="280">
        <v>37687108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302">
        <f t="shared" si="0"/>
        <v>57687108</v>
      </c>
    </row>
    <row r="15" spans="1:15" s="191" customFormat="1" ht="14.1" customHeight="1" thickBot="1" x14ac:dyDescent="0.25">
      <c r="A15" s="301" t="s">
        <v>75</v>
      </c>
      <c r="B15" s="189" t="s">
        <v>291</v>
      </c>
      <c r="C15" s="280">
        <v>0</v>
      </c>
      <c r="D15" s="280">
        <v>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3001365</v>
      </c>
      <c r="O15" s="302">
        <f t="shared" si="0"/>
        <v>3001365</v>
      </c>
    </row>
    <row r="16" spans="1:15" s="187" customFormat="1" ht="15.95" customHeight="1" thickBot="1" x14ac:dyDescent="0.25">
      <c r="A16" s="297" t="s">
        <v>76</v>
      </c>
      <c r="B16" s="195" t="s">
        <v>292</v>
      </c>
      <c r="C16" s="196">
        <f>SUM(C7:C15)</f>
        <v>51570649</v>
      </c>
      <c r="D16" s="196">
        <f t="shared" ref="D16:N16" si="1">SUM(D7:D15)</f>
        <v>31834215</v>
      </c>
      <c r="E16" s="196">
        <f>SUM(E7:E15)</f>
        <v>58021323</v>
      </c>
      <c r="F16" s="196">
        <f t="shared" si="1"/>
        <v>11834215</v>
      </c>
      <c r="G16" s="196">
        <f t="shared" si="1"/>
        <v>11834215</v>
      </c>
      <c r="H16" s="196">
        <f t="shared" si="1"/>
        <v>8934215</v>
      </c>
      <c r="I16" s="196">
        <f t="shared" si="1"/>
        <v>38932164</v>
      </c>
      <c r="J16" s="196">
        <f t="shared" si="1"/>
        <v>27217185</v>
      </c>
      <c r="K16" s="196">
        <f t="shared" si="1"/>
        <v>8934215</v>
      </c>
      <c r="L16" s="196">
        <f>SUM(L7:L15)</f>
        <v>18335580</v>
      </c>
      <c r="M16" s="196">
        <f t="shared" si="1"/>
        <v>8934215</v>
      </c>
      <c r="N16" s="196">
        <f t="shared" si="1"/>
        <v>11935586</v>
      </c>
      <c r="O16" s="303">
        <f>SUM(C16:N16)</f>
        <v>288317777</v>
      </c>
    </row>
    <row r="17" spans="1:15" s="187" customFormat="1" ht="15" customHeight="1" thickBot="1" x14ac:dyDescent="0.25">
      <c r="A17" s="297" t="s">
        <v>83</v>
      </c>
      <c r="B17" s="185" t="s">
        <v>123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298"/>
    </row>
    <row r="18" spans="1:15" s="191" customFormat="1" ht="14.1" customHeight="1" x14ac:dyDescent="0.2">
      <c r="A18" s="304" t="s">
        <v>84</v>
      </c>
      <c r="B18" s="197" t="s">
        <v>126</v>
      </c>
      <c r="C18" s="193">
        <v>2230970</v>
      </c>
      <c r="D18" s="193">
        <v>2230970</v>
      </c>
      <c r="E18" s="193">
        <v>2230970</v>
      </c>
      <c r="F18" s="193">
        <v>2230970</v>
      </c>
      <c r="G18" s="193">
        <v>2230970</v>
      </c>
      <c r="H18" s="193">
        <v>2230970</v>
      </c>
      <c r="I18" s="193">
        <v>2230970</v>
      </c>
      <c r="J18" s="193">
        <v>2230970</v>
      </c>
      <c r="K18" s="193">
        <v>2230970</v>
      </c>
      <c r="L18" s="193">
        <v>2230970</v>
      </c>
      <c r="M18" s="193">
        <v>2230970</v>
      </c>
      <c r="N18" s="193">
        <v>2230970</v>
      </c>
      <c r="O18" s="305">
        <f>SUM(C18:N18)</f>
        <v>26771640</v>
      </c>
    </row>
    <row r="19" spans="1:15" s="191" customFormat="1" ht="27" customHeight="1" x14ac:dyDescent="0.2">
      <c r="A19" s="301" t="s">
        <v>85</v>
      </c>
      <c r="B19" s="194" t="s">
        <v>90</v>
      </c>
      <c r="C19" s="190">
        <v>275833</v>
      </c>
      <c r="D19" s="190">
        <v>275833</v>
      </c>
      <c r="E19" s="190">
        <v>275833</v>
      </c>
      <c r="F19" s="190">
        <v>275833</v>
      </c>
      <c r="G19" s="190">
        <v>275833</v>
      </c>
      <c r="H19" s="190">
        <v>275833</v>
      </c>
      <c r="I19" s="190">
        <v>275833</v>
      </c>
      <c r="J19" s="190">
        <v>275833</v>
      </c>
      <c r="K19" s="190">
        <v>275833</v>
      </c>
      <c r="L19" s="190">
        <v>275833</v>
      </c>
      <c r="M19" s="190">
        <v>275833</v>
      </c>
      <c r="N19" s="190">
        <v>275837</v>
      </c>
      <c r="O19" s="305">
        <f t="shared" ref="O19:O27" si="2">SUM(C19:N19)</f>
        <v>3310000</v>
      </c>
    </row>
    <row r="20" spans="1:15" s="191" customFormat="1" ht="14.1" customHeight="1" x14ac:dyDescent="0.2">
      <c r="A20" s="301" t="s">
        <v>142</v>
      </c>
      <c r="B20" s="189" t="s">
        <v>92</v>
      </c>
      <c r="C20" s="190">
        <v>4840960</v>
      </c>
      <c r="D20" s="190">
        <v>4840960</v>
      </c>
      <c r="E20" s="190">
        <v>4840960</v>
      </c>
      <c r="F20" s="190">
        <v>4840960</v>
      </c>
      <c r="G20" s="190">
        <v>4840960</v>
      </c>
      <c r="H20" s="190">
        <v>4840960</v>
      </c>
      <c r="I20" s="190">
        <v>4840960</v>
      </c>
      <c r="J20" s="190">
        <v>4840960</v>
      </c>
      <c r="K20" s="190">
        <v>4840960</v>
      </c>
      <c r="L20" s="190">
        <v>4840960</v>
      </c>
      <c r="M20" s="190">
        <v>4840960</v>
      </c>
      <c r="N20" s="190">
        <v>4840965</v>
      </c>
      <c r="O20" s="305">
        <f t="shared" si="2"/>
        <v>58091525</v>
      </c>
    </row>
    <row r="21" spans="1:15" s="191" customFormat="1" ht="14.1" customHeight="1" x14ac:dyDescent="0.2">
      <c r="A21" s="301" t="s">
        <v>144</v>
      </c>
      <c r="B21" s="189" t="s">
        <v>94</v>
      </c>
      <c r="C21" s="280">
        <v>100000</v>
      </c>
      <c r="D21" s="280">
        <v>100000</v>
      </c>
      <c r="E21" s="280">
        <v>100000</v>
      </c>
      <c r="F21" s="280">
        <v>200000</v>
      </c>
      <c r="G21" s="280">
        <v>3000000</v>
      </c>
      <c r="H21" s="280">
        <v>300000</v>
      </c>
      <c r="I21" s="280">
        <v>300000</v>
      </c>
      <c r="J21" s="280">
        <v>300000</v>
      </c>
      <c r="K21" s="280">
        <v>1500000</v>
      </c>
      <c r="L21" s="280">
        <v>100000</v>
      </c>
      <c r="M21" s="280">
        <v>300000</v>
      </c>
      <c r="N21" s="280">
        <v>600000</v>
      </c>
      <c r="O21" s="305">
        <f t="shared" si="2"/>
        <v>6900000</v>
      </c>
    </row>
    <row r="22" spans="1:15" s="191" customFormat="1" ht="14.1" customHeight="1" x14ac:dyDescent="0.2">
      <c r="A22" s="301" t="s">
        <v>146</v>
      </c>
      <c r="B22" s="189" t="s">
        <v>293</v>
      </c>
      <c r="C22" s="280">
        <v>1480410</v>
      </c>
      <c r="D22" s="280">
        <v>1480410</v>
      </c>
      <c r="E22" s="280">
        <v>1480410</v>
      </c>
      <c r="F22" s="280">
        <v>1480410</v>
      </c>
      <c r="G22" s="280">
        <v>1480410</v>
      </c>
      <c r="H22" s="280">
        <v>1480410</v>
      </c>
      <c r="I22" s="280">
        <v>1480410</v>
      </c>
      <c r="J22" s="280">
        <v>1480410</v>
      </c>
      <c r="K22" s="280">
        <v>1480410</v>
      </c>
      <c r="L22" s="280">
        <v>1480410</v>
      </c>
      <c r="M22" s="280">
        <v>1480410</v>
      </c>
      <c r="N22" s="280">
        <v>1480411</v>
      </c>
      <c r="O22" s="305">
        <f t="shared" si="2"/>
        <v>17764921</v>
      </c>
    </row>
    <row r="23" spans="1:15" s="191" customFormat="1" ht="14.1" customHeight="1" x14ac:dyDescent="0.2">
      <c r="A23" s="301" t="s">
        <v>149</v>
      </c>
      <c r="B23" s="189" t="s">
        <v>105</v>
      </c>
      <c r="C23" s="280">
        <v>7913147</v>
      </c>
      <c r="D23" s="280">
        <v>33128667</v>
      </c>
      <c r="E23" s="280">
        <v>0</v>
      </c>
      <c r="F23" s="280">
        <v>44086853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305">
        <f t="shared" si="2"/>
        <v>85128667</v>
      </c>
    </row>
    <row r="24" spans="1:15" s="191" customFormat="1" x14ac:dyDescent="0.2">
      <c r="A24" s="301" t="s">
        <v>152</v>
      </c>
      <c r="B24" s="194" t="s">
        <v>106</v>
      </c>
      <c r="C24" s="280">
        <v>0</v>
      </c>
      <c r="D24" s="280">
        <v>698500</v>
      </c>
      <c r="E24" s="280">
        <v>0</v>
      </c>
      <c r="F24" s="280">
        <v>15000000</v>
      </c>
      <c r="G24" s="280">
        <v>1580603</v>
      </c>
      <c r="H24" s="280">
        <v>0</v>
      </c>
      <c r="I24" s="280">
        <v>0</v>
      </c>
      <c r="J24" s="280">
        <v>18281970</v>
      </c>
      <c r="K24" s="280">
        <v>0</v>
      </c>
      <c r="L24" s="280">
        <v>13197800</v>
      </c>
      <c r="M24" s="280">
        <v>0</v>
      </c>
      <c r="N24" s="280">
        <v>0</v>
      </c>
      <c r="O24" s="305">
        <f t="shared" si="2"/>
        <v>48758873</v>
      </c>
    </row>
    <row r="25" spans="1:15" s="191" customFormat="1" ht="14.1" customHeight="1" x14ac:dyDescent="0.2">
      <c r="A25" s="301" t="s">
        <v>155</v>
      </c>
      <c r="B25" s="189" t="s">
        <v>107</v>
      </c>
      <c r="C25" s="280">
        <v>0</v>
      </c>
      <c r="D25" s="280">
        <v>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0">
        <v>0</v>
      </c>
      <c r="M25" s="280">
        <v>0</v>
      </c>
      <c r="N25" s="280">
        <v>0</v>
      </c>
      <c r="O25" s="305">
        <f t="shared" si="2"/>
        <v>0</v>
      </c>
    </row>
    <row r="26" spans="1:15" s="191" customFormat="1" ht="14.1" customHeight="1" x14ac:dyDescent="0.2">
      <c r="A26" s="301" t="s">
        <v>158</v>
      </c>
      <c r="B26" s="189" t="s">
        <v>133</v>
      </c>
      <c r="C26" s="280">
        <v>0</v>
      </c>
      <c r="D26" s="280">
        <v>0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305">
        <f t="shared" si="2"/>
        <v>0</v>
      </c>
    </row>
    <row r="27" spans="1:15" s="191" customFormat="1" ht="13.5" customHeight="1" x14ac:dyDescent="0.2">
      <c r="A27" s="301" t="s">
        <v>159</v>
      </c>
      <c r="B27" s="189" t="s">
        <v>135</v>
      </c>
      <c r="C27" s="280">
        <v>0</v>
      </c>
      <c r="D27" s="280">
        <v>0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305">
        <f t="shared" si="2"/>
        <v>0</v>
      </c>
    </row>
    <row r="28" spans="1:15" s="191" customFormat="1" ht="14.1" customHeight="1" thickBot="1" x14ac:dyDescent="0.25">
      <c r="A28" s="306" t="s">
        <v>162</v>
      </c>
      <c r="B28" s="307" t="s">
        <v>294</v>
      </c>
      <c r="C28" s="308">
        <v>3466012</v>
      </c>
      <c r="D28" s="308">
        <v>3466012</v>
      </c>
      <c r="E28" s="308">
        <v>3466012</v>
      </c>
      <c r="F28" s="308">
        <v>3466012</v>
      </c>
      <c r="G28" s="308">
        <v>3466012</v>
      </c>
      <c r="H28" s="308">
        <v>3466012</v>
      </c>
      <c r="I28" s="308">
        <v>3466012</v>
      </c>
      <c r="J28" s="308">
        <v>3466012</v>
      </c>
      <c r="K28" s="308">
        <v>3466012</v>
      </c>
      <c r="L28" s="308">
        <v>3466012</v>
      </c>
      <c r="M28" s="308">
        <v>3466012</v>
      </c>
      <c r="N28" s="308">
        <v>3466019</v>
      </c>
      <c r="O28" s="309">
        <f t="shared" ref="O23:O28" si="3">SUM(C28:N28)</f>
        <v>41592151</v>
      </c>
    </row>
    <row r="29" spans="1:15" s="187" customFormat="1" ht="15.95" customHeight="1" thickBot="1" x14ac:dyDescent="0.25">
      <c r="A29" s="291" t="s">
        <v>165</v>
      </c>
      <c r="B29" s="292" t="s">
        <v>295</v>
      </c>
      <c r="C29" s="293">
        <f>SUM(C18:C28)</f>
        <v>20307332</v>
      </c>
      <c r="D29" s="293">
        <f t="shared" ref="D29:O29" si="4">SUM(D18:D28)</f>
        <v>46221352</v>
      </c>
      <c r="E29" s="293">
        <f t="shared" si="4"/>
        <v>12394185</v>
      </c>
      <c r="F29" s="293">
        <f t="shared" si="4"/>
        <v>71581038</v>
      </c>
      <c r="G29" s="293">
        <f t="shared" si="4"/>
        <v>16874788</v>
      </c>
      <c r="H29" s="293">
        <f t="shared" si="4"/>
        <v>12594185</v>
      </c>
      <c r="I29" s="293">
        <f>SUM(I18:I28)</f>
        <v>12594185</v>
      </c>
      <c r="J29" s="293">
        <f t="shared" si="4"/>
        <v>30876155</v>
      </c>
      <c r="K29" s="293">
        <f t="shared" si="4"/>
        <v>13794185</v>
      </c>
      <c r="L29" s="293">
        <f t="shared" si="4"/>
        <v>25591985</v>
      </c>
      <c r="M29" s="293">
        <f t="shared" si="4"/>
        <v>12594185</v>
      </c>
      <c r="N29" s="293">
        <f t="shared" si="4"/>
        <v>12894202</v>
      </c>
      <c r="O29" s="293">
        <f t="shared" si="4"/>
        <v>288317777</v>
      </c>
    </row>
    <row r="30" spans="1:15" ht="16.5" thickBot="1" x14ac:dyDescent="0.3">
      <c r="A30" s="198" t="s">
        <v>168</v>
      </c>
      <c r="B30" s="199" t="s">
        <v>296</v>
      </c>
      <c r="C30" s="200">
        <f t="shared" ref="C30" si="5">C16-C29</f>
        <v>31263317</v>
      </c>
      <c r="D30" s="200">
        <f>C30+D16-D29</f>
        <v>16876180</v>
      </c>
      <c r="E30" s="200">
        <f t="shared" ref="E30:N30" si="6">D30+E16-E29</f>
        <v>62503318</v>
      </c>
      <c r="F30" s="200">
        <f t="shared" si="6"/>
        <v>2756495</v>
      </c>
      <c r="G30" s="200">
        <f t="shared" si="6"/>
        <v>-2284078</v>
      </c>
      <c r="H30" s="200">
        <f t="shared" si="6"/>
        <v>-5944048</v>
      </c>
      <c r="I30" s="200">
        <f t="shared" si="6"/>
        <v>20393931</v>
      </c>
      <c r="J30" s="200">
        <f t="shared" si="6"/>
        <v>16734961</v>
      </c>
      <c r="K30" s="200">
        <f t="shared" si="6"/>
        <v>11874991</v>
      </c>
      <c r="L30" s="200">
        <f t="shared" si="6"/>
        <v>4618586</v>
      </c>
      <c r="M30" s="200">
        <f t="shared" si="6"/>
        <v>958616</v>
      </c>
      <c r="N30" s="200">
        <f t="shared" si="6"/>
        <v>0</v>
      </c>
      <c r="O30" s="200">
        <f>SUM(O16-O29)</f>
        <v>0</v>
      </c>
    </row>
    <row r="31" spans="1:15" x14ac:dyDescent="0.25">
      <c r="A31" s="201"/>
    </row>
    <row r="32" spans="1:15" x14ac:dyDescent="0.25">
      <c r="B32" s="202"/>
      <c r="C32" s="203"/>
      <c r="D32" s="203"/>
      <c r="O32" s="184"/>
    </row>
    <row r="33" spans="15:15" x14ac:dyDescent="0.25">
      <c r="O33" s="184"/>
    </row>
    <row r="34" spans="15:15" x14ac:dyDescent="0.25">
      <c r="O34" s="184"/>
    </row>
    <row r="35" spans="15:15" x14ac:dyDescent="0.25">
      <c r="O35" s="184"/>
    </row>
    <row r="36" spans="15:15" x14ac:dyDescent="0.25">
      <c r="O36" s="184"/>
    </row>
    <row r="37" spans="15:15" x14ac:dyDescent="0.25">
      <c r="O37" s="184"/>
    </row>
    <row r="38" spans="15:15" x14ac:dyDescent="0.25">
      <c r="O38" s="184"/>
    </row>
    <row r="39" spans="15:15" x14ac:dyDescent="0.25">
      <c r="O39" s="184"/>
    </row>
    <row r="40" spans="15:15" x14ac:dyDescent="0.25">
      <c r="O40" s="184"/>
    </row>
    <row r="41" spans="15:15" x14ac:dyDescent="0.25">
      <c r="O41" s="184"/>
    </row>
    <row r="42" spans="15:15" x14ac:dyDescent="0.25">
      <c r="O42" s="184"/>
    </row>
    <row r="43" spans="15:15" x14ac:dyDescent="0.25">
      <c r="O43" s="184"/>
    </row>
    <row r="44" spans="15:15" x14ac:dyDescent="0.25">
      <c r="O44" s="184"/>
    </row>
    <row r="45" spans="15:15" x14ac:dyDescent="0.25">
      <c r="O45" s="184"/>
    </row>
    <row r="46" spans="15:15" x14ac:dyDescent="0.25">
      <c r="O46" s="184"/>
    </row>
    <row r="47" spans="15:15" x14ac:dyDescent="0.25">
      <c r="O47" s="184"/>
    </row>
    <row r="48" spans="15:15" x14ac:dyDescent="0.25">
      <c r="O48" s="184"/>
    </row>
    <row r="49" spans="15:15" x14ac:dyDescent="0.25">
      <c r="O49" s="184"/>
    </row>
    <row r="50" spans="15:15" x14ac:dyDescent="0.25">
      <c r="O50" s="184"/>
    </row>
    <row r="51" spans="15:15" x14ac:dyDescent="0.25">
      <c r="O51" s="184"/>
    </row>
    <row r="52" spans="15:15" x14ac:dyDescent="0.25">
      <c r="O52" s="184"/>
    </row>
    <row r="53" spans="15:15" x14ac:dyDescent="0.25">
      <c r="O53" s="184"/>
    </row>
    <row r="54" spans="15:15" x14ac:dyDescent="0.25">
      <c r="O54" s="184"/>
    </row>
    <row r="55" spans="15:15" x14ac:dyDescent="0.25">
      <c r="O55" s="184"/>
    </row>
    <row r="56" spans="15:15" x14ac:dyDescent="0.25">
      <c r="O56" s="184"/>
    </row>
    <row r="57" spans="15:15" x14ac:dyDescent="0.25">
      <c r="O57" s="184"/>
    </row>
    <row r="58" spans="15:15" x14ac:dyDescent="0.25">
      <c r="O58" s="184"/>
    </row>
    <row r="59" spans="15:15" x14ac:dyDescent="0.25">
      <c r="O59" s="184"/>
    </row>
    <row r="60" spans="15:15" x14ac:dyDescent="0.25">
      <c r="O60" s="184"/>
    </row>
    <row r="61" spans="15:15" x14ac:dyDescent="0.25">
      <c r="O61" s="184"/>
    </row>
    <row r="62" spans="15:15" x14ac:dyDescent="0.25">
      <c r="O62" s="184"/>
    </row>
    <row r="63" spans="15:15" x14ac:dyDescent="0.25">
      <c r="O63" s="184"/>
    </row>
    <row r="64" spans="15:15" x14ac:dyDescent="0.25">
      <c r="O64" s="184"/>
    </row>
    <row r="65" spans="15:15" x14ac:dyDescent="0.25">
      <c r="O65" s="184"/>
    </row>
    <row r="66" spans="15:15" x14ac:dyDescent="0.25">
      <c r="O66" s="184"/>
    </row>
    <row r="67" spans="15:15" x14ac:dyDescent="0.25">
      <c r="O67" s="184"/>
    </row>
    <row r="68" spans="15:15" x14ac:dyDescent="0.25">
      <c r="O68" s="184"/>
    </row>
    <row r="69" spans="15:15" x14ac:dyDescent="0.25">
      <c r="O69" s="184"/>
    </row>
    <row r="70" spans="15:15" x14ac:dyDescent="0.25">
      <c r="O70" s="184"/>
    </row>
    <row r="71" spans="15:15" x14ac:dyDescent="0.25">
      <c r="O71" s="184"/>
    </row>
    <row r="72" spans="15:15" x14ac:dyDescent="0.25">
      <c r="O72" s="184"/>
    </row>
    <row r="73" spans="15:15" x14ac:dyDescent="0.25">
      <c r="O73" s="184"/>
    </row>
    <row r="74" spans="15:15" x14ac:dyDescent="0.25">
      <c r="O74" s="184"/>
    </row>
    <row r="75" spans="15:15" x14ac:dyDescent="0.25">
      <c r="O75" s="184"/>
    </row>
    <row r="76" spans="15:15" x14ac:dyDescent="0.25">
      <c r="O76" s="184"/>
    </row>
    <row r="77" spans="15:15" x14ac:dyDescent="0.25">
      <c r="O77" s="184"/>
    </row>
    <row r="78" spans="15:15" x14ac:dyDescent="0.25">
      <c r="O78" s="184"/>
    </row>
    <row r="79" spans="15:15" x14ac:dyDescent="0.25">
      <c r="O79" s="184"/>
    </row>
    <row r="80" spans="15:15" x14ac:dyDescent="0.25">
      <c r="O80" s="184"/>
    </row>
    <row r="81" spans="15:15" x14ac:dyDescent="0.25">
      <c r="O81" s="184"/>
    </row>
    <row r="82" spans="15:15" x14ac:dyDescent="0.25">
      <c r="O82" s="184"/>
    </row>
    <row r="83" spans="15:15" x14ac:dyDescent="0.25">
      <c r="O83" s="184"/>
    </row>
    <row r="84" spans="15:15" x14ac:dyDescent="0.25">
      <c r="O84" s="184"/>
    </row>
    <row r="85" spans="15:15" x14ac:dyDescent="0.25">
      <c r="O85" s="184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204" customWidth="1"/>
    <col min="2" max="2" width="54.83203125" style="82" customWidth="1"/>
    <col min="3" max="4" width="17.6640625" style="82" customWidth="1"/>
    <col min="5" max="16384" width="9.33203125" style="82"/>
  </cols>
  <sheetData>
    <row r="1" spans="1:4" ht="31.5" customHeight="1" x14ac:dyDescent="0.25">
      <c r="B1" s="375" t="s">
        <v>298</v>
      </c>
      <c r="C1" s="375"/>
      <c r="D1" s="375"/>
    </row>
    <row r="2" spans="1:4" s="207" customFormat="1" ht="15.75" x14ac:dyDescent="0.25">
      <c r="A2" s="205"/>
      <c r="B2" s="206"/>
      <c r="D2" s="6" t="s">
        <v>347</v>
      </c>
    </row>
    <row r="3" spans="1:4" s="182" customFormat="1" ht="48" customHeight="1" x14ac:dyDescent="0.2">
      <c r="A3" s="208" t="s">
        <v>86</v>
      </c>
      <c r="B3" s="180" t="s">
        <v>297</v>
      </c>
      <c r="C3" s="180" t="s">
        <v>299</v>
      </c>
      <c r="D3" s="181" t="s">
        <v>300</v>
      </c>
    </row>
    <row r="4" spans="1:4" s="182" customFormat="1" ht="14.1" customHeight="1" x14ac:dyDescent="0.2">
      <c r="A4" s="100">
        <v>1</v>
      </c>
      <c r="B4" s="101">
        <v>2</v>
      </c>
      <c r="C4" s="101">
        <v>3</v>
      </c>
      <c r="D4" s="102">
        <v>4</v>
      </c>
    </row>
    <row r="5" spans="1:4" ht="18" customHeight="1" x14ac:dyDescent="0.2">
      <c r="A5" s="209" t="s">
        <v>1</v>
      </c>
      <c r="B5" s="210" t="s">
        <v>301</v>
      </c>
      <c r="C5" s="211"/>
      <c r="D5" s="21"/>
    </row>
    <row r="6" spans="1:4" ht="18" customHeight="1" x14ac:dyDescent="0.2">
      <c r="A6" s="212" t="s">
        <v>2</v>
      </c>
      <c r="B6" s="213" t="s">
        <v>302</v>
      </c>
      <c r="C6" s="214"/>
      <c r="D6" s="25"/>
    </row>
    <row r="7" spans="1:4" ht="18" customHeight="1" x14ac:dyDescent="0.2">
      <c r="A7" s="212" t="s">
        <v>11</v>
      </c>
      <c r="B7" s="213" t="s">
        <v>303</v>
      </c>
      <c r="C7" s="214"/>
      <c r="D7" s="25"/>
    </row>
    <row r="8" spans="1:4" ht="18" customHeight="1" x14ac:dyDescent="0.2">
      <c r="A8" s="212" t="s">
        <v>118</v>
      </c>
      <c r="B8" s="213" t="s">
        <v>304</v>
      </c>
      <c r="C8" s="214"/>
      <c r="D8" s="25"/>
    </row>
    <row r="9" spans="1:4" ht="18" customHeight="1" x14ac:dyDescent="0.2">
      <c r="A9" s="212" t="s">
        <v>30</v>
      </c>
      <c r="B9" s="213" t="s">
        <v>305</v>
      </c>
      <c r="C9" s="214"/>
      <c r="D9" s="25"/>
    </row>
    <row r="10" spans="1:4" ht="18" customHeight="1" x14ac:dyDescent="0.2">
      <c r="A10" s="212" t="s">
        <v>43</v>
      </c>
      <c r="B10" s="213" t="s">
        <v>306</v>
      </c>
      <c r="C10" s="214"/>
      <c r="D10" s="25"/>
    </row>
    <row r="11" spans="1:4" ht="18" customHeight="1" x14ac:dyDescent="0.2">
      <c r="A11" s="212" t="s">
        <v>120</v>
      </c>
      <c r="B11" s="213" t="s">
        <v>307</v>
      </c>
      <c r="C11" s="214"/>
      <c r="D11" s="25"/>
    </row>
    <row r="12" spans="1:4" ht="18" customHeight="1" x14ac:dyDescent="0.2">
      <c r="A12" s="212" t="s">
        <v>67</v>
      </c>
      <c r="B12" s="213" t="s">
        <v>308</v>
      </c>
      <c r="C12" s="214"/>
      <c r="D12" s="25"/>
    </row>
    <row r="13" spans="1:4" ht="18" customHeight="1" x14ac:dyDescent="0.2">
      <c r="A13" s="212" t="s">
        <v>121</v>
      </c>
      <c r="B13" s="213" t="s">
        <v>309</v>
      </c>
      <c r="C13" s="214"/>
      <c r="D13" s="25"/>
    </row>
    <row r="14" spans="1:4" ht="18" customHeight="1" x14ac:dyDescent="0.2">
      <c r="A14" s="212" t="s">
        <v>75</v>
      </c>
      <c r="B14" s="213" t="s">
        <v>310</v>
      </c>
      <c r="C14" s="214"/>
      <c r="D14" s="25"/>
    </row>
    <row r="15" spans="1:4" ht="18" customHeight="1" x14ac:dyDescent="0.2">
      <c r="A15" s="212" t="s">
        <v>76</v>
      </c>
      <c r="B15" s="213" t="s">
        <v>311</v>
      </c>
      <c r="C15" s="214"/>
      <c r="D15" s="25"/>
    </row>
    <row r="16" spans="1:4" ht="22.5" customHeight="1" x14ac:dyDescent="0.2">
      <c r="A16" s="212" t="s">
        <v>83</v>
      </c>
      <c r="B16" s="213" t="s">
        <v>312</v>
      </c>
      <c r="C16" s="214"/>
      <c r="D16" s="25"/>
    </row>
    <row r="17" spans="1:4" ht="18" customHeight="1" x14ac:dyDescent="0.2">
      <c r="A17" s="212" t="s">
        <v>84</v>
      </c>
      <c r="B17" s="213" t="s">
        <v>313</v>
      </c>
      <c r="C17" s="214"/>
      <c r="D17" s="25"/>
    </row>
    <row r="18" spans="1:4" ht="18" customHeight="1" x14ac:dyDescent="0.2">
      <c r="A18" s="212" t="s">
        <v>85</v>
      </c>
      <c r="B18" s="213" t="s">
        <v>314</v>
      </c>
      <c r="C18" s="214"/>
      <c r="D18" s="25"/>
    </row>
    <row r="19" spans="1:4" ht="18" customHeight="1" x14ac:dyDescent="0.2">
      <c r="A19" s="212" t="s">
        <v>142</v>
      </c>
      <c r="B19" s="213" t="s">
        <v>315</v>
      </c>
      <c r="C19" s="214"/>
      <c r="D19" s="25"/>
    </row>
    <row r="20" spans="1:4" ht="18" customHeight="1" x14ac:dyDescent="0.2">
      <c r="A20" s="212" t="s">
        <v>144</v>
      </c>
      <c r="B20" s="213" t="s">
        <v>316</v>
      </c>
      <c r="C20" s="214"/>
      <c r="D20" s="25"/>
    </row>
    <row r="21" spans="1:4" ht="18" customHeight="1" x14ac:dyDescent="0.2">
      <c r="A21" s="212" t="s">
        <v>146</v>
      </c>
      <c r="B21" s="213" t="s">
        <v>317</v>
      </c>
      <c r="C21" s="214"/>
      <c r="D21" s="25"/>
    </row>
    <row r="22" spans="1:4" ht="18" customHeight="1" x14ac:dyDescent="0.2">
      <c r="A22" s="212" t="s">
        <v>149</v>
      </c>
      <c r="B22" s="215"/>
      <c r="C22" s="24"/>
      <c r="D22" s="25"/>
    </row>
    <row r="23" spans="1:4" ht="18" customHeight="1" x14ac:dyDescent="0.2">
      <c r="A23" s="212" t="s">
        <v>152</v>
      </c>
      <c r="B23" s="216"/>
      <c r="C23" s="24"/>
      <c r="D23" s="25"/>
    </row>
    <row r="24" spans="1:4" ht="18" customHeight="1" x14ac:dyDescent="0.2">
      <c r="A24" s="212" t="s">
        <v>155</v>
      </c>
      <c r="B24" s="216"/>
      <c r="C24" s="24"/>
      <c r="D24" s="25"/>
    </row>
    <row r="25" spans="1:4" ht="18" customHeight="1" x14ac:dyDescent="0.2">
      <c r="A25" s="212" t="s">
        <v>158</v>
      </c>
      <c r="B25" s="216"/>
      <c r="C25" s="24"/>
      <c r="D25" s="25"/>
    </row>
    <row r="26" spans="1:4" ht="18" customHeight="1" x14ac:dyDescent="0.2">
      <c r="A26" s="212" t="s">
        <v>159</v>
      </c>
      <c r="B26" s="216"/>
      <c r="C26" s="24"/>
      <c r="D26" s="25"/>
    </row>
    <row r="27" spans="1:4" ht="18" customHeight="1" x14ac:dyDescent="0.2">
      <c r="A27" s="212" t="s">
        <v>162</v>
      </c>
      <c r="B27" s="216"/>
      <c r="C27" s="24"/>
      <c r="D27" s="25"/>
    </row>
    <row r="28" spans="1:4" ht="18" customHeight="1" x14ac:dyDescent="0.2">
      <c r="A28" s="212" t="s">
        <v>165</v>
      </c>
      <c r="B28" s="216"/>
      <c r="C28" s="24"/>
      <c r="D28" s="25"/>
    </row>
    <row r="29" spans="1:4" ht="18" customHeight="1" x14ac:dyDescent="0.2">
      <c r="A29" s="212" t="s">
        <v>168</v>
      </c>
      <c r="B29" s="216"/>
      <c r="C29" s="24"/>
      <c r="D29" s="25"/>
    </row>
    <row r="30" spans="1:4" ht="18" customHeight="1" x14ac:dyDescent="0.2">
      <c r="A30" s="217" t="s">
        <v>171</v>
      </c>
      <c r="B30" s="218"/>
      <c r="C30" s="219"/>
      <c r="D30" s="132"/>
    </row>
    <row r="31" spans="1:4" ht="18" customHeight="1" x14ac:dyDescent="0.2">
      <c r="A31" s="100" t="s">
        <v>174</v>
      </c>
      <c r="B31" s="220" t="s">
        <v>221</v>
      </c>
      <c r="C31" s="221">
        <f>SUM(C5:C30)</f>
        <v>0</v>
      </c>
      <c r="D31" s="222">
        <f>SUM(D5:D30)</f>
        <v>0</v>
      </c>
    </row>
    <row r="32" spans="1:4" ht="8.25" customHeight="1" x14ac:dyDescent="0.2">
      <c r="A32" s="83"/>
      <c r="B32" s="223"/>
      <c r="C32" s="223"/>
      <c r="D32" s="223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72"/>
  <sheetViews>
    <sheetView zoomScaleNormal="100" workbookViewId="0">
      <selection activeCell="N42" sqref="N42"/>
    </sheetView>
  </sheetViews>
  <sheetFormatPr defaultColWidth="10.6640625" defaultRowHeight="12.75" x14ac:dyDescent="0.2"/>
  <cols>
    <col min="1" max="1" width="20.1640625" style="248" customWidth="1"/>
    <col min="2" max="2" width="31.5" style="248" customWidth="1"/>
    <col min="3" max="16384" width="10.6640625" style="248"/>
  </cols>
  <sheetData>
    <row r="1" spans="1:6" x14ac:dyDescent="0.2">
      <c r="E1" s="380" t="s">
        <v>341</v>
      </c>
      <c r="F1" s="380"/>
    </row>
    <row r="2" spans="1:6" x14ac:dyDescent="0.2">
      <c r="C2" s="282"/>
    </row>
    <row r="3" spans="1:6" ht="20.25" customHeight="1" x14ac:dyDescent="0.25">
      <c r="A3" s="384" t="s">
        <v>413</v>
      </c>
      <c r="B3" s="384"/>
      <c r="C3" s="384"/>
    </row>
    <row r="5" spans="1:6" ht="15" x14ac:dyDescent="0.2">
      <c r="A5" s="383" t="s">
        <v>371</v>
      </c>
      <c r="B5" s="383"/>
      <c r="C5" s="383"/>
    </row>
    <row r="7" spans="1:6" x14ac:dyDescent="0.2">
      <c r="A7" s="250"/>
      <c r="B7" s="250"/>
    </row>
    <row r="9" spans="1:6" x14ac:dyDescent="0.2">
      <c r="A9" s="381" t="s">
        <v>379</v>
      </c>
      <c r="B9" s="382"/>
      <c r="C9" s="311">
        <v>2019</v>
      </c>
    </row>
    <row r="10" spans="1:6" x14ac:dyDescent="0.2">
      <c r="A10" s="310" t="s">
        <v>323</v>
      </c>
      <c r="B10" s="310"/>
      <c r="C10" s="312">
        <v>1</v>
      </c>
    </row>
    <row r="11" spans="1:6" x14ac:dyDescent="0.2">
      <c r="A11" s="376" t="s">
        <v>414</v>
      </c>
      <c r="B11" s="377"/>
      <c r="C11" s="312">
        <v>1</v>
      </c>
    </row>
    <row r="12" spans="1:6" x14ac:dyDescent="0.2">
      <c r="A12" s="376" t="s">
        <v>415</v>
      </c>
      <c r="B12" s="377"/>
      <c r="C12" s="312">
        <v>5</v>
      </c>
      <c r="F12" s="254"/>
    </row>
    <row r="13" spans="1:6" x14ac:dyDescent="0.2">
      <c r="A13" s="378" t="s">
        <v>416</v>
      </c>
      <c r="B13" s="379"/>
      <c r="C13" s="312">
        <v>1</v>
      </c>
    </row>
    <row r="14" spans="1:6" x14ac:dyDescent="0.2">
      <c r="A14" s="376" t="s">
        <v>354</v>
      </c>
      <c r="B14" s="377"/>
      <c r="C14" s="312">
        <v>0.5</v>
      </c>
    </row>
    <row r="15" spans="1:6" ht="15.75" x14ac:dyDescent="0.25">
      <c r="A15" s="316" t="s">
        <v>322</v>
      </c>
      <c r="B15" s="316"/>
      <c r="C15" s="313">
        <f>SUM(C10:C14)</f>
        <v>8.5</v>
      </c>
    </row>
    <row r="16" spans="1:6" x14ac:dyDescent="0.2">
      <c r="A16" s="310" t="s">
        <v>400</v>
      </c>
      <c r="B16" s="310"/>
      <c r="C16" s="314">
        <v>6</v>
      </c>
    </row>
    <row r="17" spans="1:3" x14ac:dyDescent="0.2">
      <c r="A17" s="376" t="s">
        <v>401</v>
      </c>
      <c r="B17" s="377"/>
      <c r="C17" s="314">
        <v>3</v>
      </c>
    </row>
    <row r="18" spans="1:3" ht="15.75" x14ac:dyDescent="0.25">
      <c r="A18" s="315" t="s">
        <v>334</v>
      </c>
      <c r="B18" s="315"/>
      <c r="C18" s="313">
        <v>17.5</v>
      </c>
    </row>
    <row r="19" spans="1:3" x14ac:dyDescent="0.2">
      <c r="A19" s="253"/>
      <c r="B19" s="253"/>
    </row>
    <row r="29" spans="1:3" x14ac:dyDescent="0.2">
      <c r="A29" s="249"/>
    </row>
    <row r="34" spans="1:2" x14ac:dyDescent="0.2">
      <c r="A34" s="250"/>
      <c r="B34" s="250"/>
    </row>
    <row r="35" spans="1:2" x14ac:dyDescent="0.2">
      <c r="A35" s="250"/>
      <c r="B35" s="250"/>
    </row>
    <row r="36" spans="1:2" x14ac:dyDescent="0.2">
      <c r="A36" s="249"/>
    </row>
    <row r="39" spans="1:2" x14ac:dyDescent="0.2">
      <c r="A39" s="250"/>
      <c r="B39" s="250"/>
    </row>
    <row r="40" spans="1:2" ht="15.75" x14ac:dyDescent="0.25">
      <c r="A40" s="252"/>
      <c r="B40" s="252"/>
    </row>
    <row r="43" spans="1:2" x14ac:dyDescent="0.2">
      <c r="A43" s="249"/>
      <c r="B43" s="249"/>
    </row>
    <row r="47" spans="1:2" x14ac:dyDescent="0.2">
      <c r="A47" s="250"/>
    </row>
    <row r="48" spans="1:2" x14ac:dyDescent="0.2">
      <c r="A48" s="249"/>
      <c r="B48" s="249"/>
    </row>
    <row r="52" spans="1:2" x14ac:dyDescent="0.2">
      <c r="A52" s="250"/>
    </row>
    <row r="53" spans="1:2" x14ac:dyDescent="0.2">
      <c r="A53" s="249"/>
      <c r="B53" s="249"/>
    </row>
    <row r="57" spans="1:2" x14ac:dyDescent="0.2">
      <c r="A57" s="250"/>
    </row>
    <row r="58" spans="1:2" x14ac:dyDescent="0.2">
      <c r="A58" s="249"/>
      <c r="B58" s="249"/>
    </row>
    <row r="63" spans="1:2" x14ac:dyDescent="0.2">
      <c r="A63" s="250"/>
    </row>
    <row r="64" spans="1:2" x14ac:dyDescent="0.2">
      <c r="A64" s="250"/>
    </row>
    <row r="65" spans="1:2" x14ac:dyDescent="0.2">
      <c r="A65" s="250"/>
    </row>
    <row r="66" spans="1:2" x14ac:dyDescent="0.2">
      <c r="A66" s="251"/>
      <c r="B66" s="251"/>
    </row>
    <row r="67" spans="1:2" x14ac:dyDescent="0.2">
      <c r="A67" s="251"/>
      <c r="B67" s="251"/>
    </row>
    <row r="68" spans="1:2" x14ac:dyDescent="0.2">
      <c r="A68" s="251"/>
      <c r="B68" s="251"/>
    </row>
    <row r="69" spans="1:2" x14ac:dyDescent="0.2">
      <c r="A69" s="251"/>
      <c r="B69" s="251"/>
    </row>
    <row r="70" spans="1:2" x14ac:dyDescent="0.2">
      <c r="A70" s="250"/>
    </row>
    <row r="71" spans="1:2" x14ac:dyDescent="0.2">
      <c r="A71" s="249"/>
      <c r="B71" s="249"/>
    </row>
    <row r="72" spans="1:2" x14ac:dyDescent="0.2">
      <c r="A72" s="249"/>
      <c r="B72" s="249"/>
    </row>
  </sheetData>
  <mergeCells count="9">
    <mergeCell ref="A12:B12"/>
    <mergeCell ref="A13:B13"/>
    <mergeCell ref="A14:B14"/>
    <mergeCell ref="A17:B17"/>
    <mergeCell ref="E1:F1"/>
    <mergeCell ref="A9:B9"/>
    <mergeCell ref="A5:C5"/>
    <mergeCell ref="A3:C3"/>
    <mergeCell ref="A11:B11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showRowColHeaders="0" tabSelected="1" showRuler="0" view="pageLayout" zoomScaleNormal="100" workbookViewId="0">
      <selection activeCell="J14" sqref="J14"/>
    </sheetView>
  </sheetViews>
  <sheetFormatPr defaultRowHeight="12.75" x14ac:dyDescent="0.2"/>
  <cols>
    <col min="1" max="1" width="6.83203125" style="3" customWidth="1"/>
    <col min="2" max="2" width="55.1640625" style="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12" customHeight="1" x14ac:dyDescent="0.2">
      <c r="E1" s="3" t="s">
        <v>343</v>
      </c>
    </row>
    <row r="2" spans="1:6" ht="31.5" customHeight="1" x14ac:dyDescent="0.2">
      <c r="B2" s="364" t="s">
        <v>398</v>
      </c>
      <c r="C2" s="364"/>
      <c r="D2" s="364"/>
      <c r="E2" s="364"/>
      <c r="F2" s="5"/>
    </row>
    <row r="3" spans="1:6" ht="8.25" customHeight="1" x14ac:dyDescent="0.2">
      <c r="E3" s="6" t="s">
        <v>345</v>
      </c>
      <c r="F3" s="5"/>
    </row>
    <row r="4" spans="1:6" ht="18" customHeight="1" x14ac:dyDescent="0.2">
      <c r="A4" s="7" t="s">
        <v>0</v>
      </c>
      <c r="B4" s="365" t="s">
        <v>122</v>
      </c>
      <c r="C4" s="365"/>
      <c r="D4" s="366" t="s">
        <v>123</v>
      </c>
      <c r="E4" s="366"/>
      <c r="F4" s="5"/>
    </row>
    <row r="5" spans="1:6" s="12" customFormat="1" ht="35.25" customHeight="1" x14ac:dyDescent="0.2">
      <c r="A5" s="9"/>
      <c r="B5" s="8" t="s">
        <v>124</v>
      </c>
      <c r="C5" s="10" t="s">
        <v>418</v>
      </c>
      <c r="D5" s="8" t="s">
        <v>124</v>
      </c>
      <c r="E5" s="11" t="s">
        <v>359</v>
      </c>
      <c r="F5" s="5"/>
    </row>
    <row r="6" spans="1:6" s="17" customFormat="1" ht="12" customHeight="1" x14ac:dyDescent="0.2">
      <c r="A6" s="13">
        <v>1</v>
      </c>
      <c r="B6" s="14">
        <v>2</v>
      </c>
      <c r="C6" s="15" t="s">
        <v>11</v>
      </c>
      <c r="D6" s="14" t="s">
        <v>118</v>
      </c>
      <c r="E6" s="16" t="s">
        <v>30</v>
      </c>
      <c r="F6" s="5"/>
    </row>
    <row r="7" spans="1:6" ht="12.95" customHeight="1" x14ac:dyDescent="0.2">
      <c r="A7" s="18" t="s">
        <v>1</v>
      </c>
      <c r="B7" s="19" t="s">
        <v>125</v>
      </c>
      <c r="C7" s="20">
        <v>17901365</v>
      </c>
      <c r="D7" s="19" t="s">
        <v>126</v>
      </c>
      <c r="E7" s="21">
        <v>26771640</v>
      </c>
      <c r="F7" s="5"/>
    </row>
    <row r="8" spans="1:6" ht="12.95" customHeight="1" x14ac:dyDescent="0.2">
      <c r="A8" s="22" t="s">
        <v>2</v>
      </c>
      <c r="B8" s="23" t="s">
        <v>127</v>
      </c>
      <c r="C8" s="24">
        <v>26100000</v>
      </c>
      <c r="D8" s="23" t="s">
        <v>90</v>
      </c>
      <c r="E8" s="25">
        <v>3310000</v>
      </c>
      <c r="F8" s="5"/>
    </row>
    <row r="9" spans="1:6" ht="12.95" customHeight="1" x14ac:dyDescent="0.2">
      <c r="A9" s="22" t="s">
        <v>11</v>
      </c>
      <c r="B9" s="23" t="s">
        <v>128</v>
      </c>
      <c r="C9" s="24"/>
      <c r="D9" s="23" t="s">
        <v>129</v>
      </c>
      <c r="E9" s="25">
        <v>58091525</v>
      </c>
      <c r="F9" s="5"/>
    </row>
    <row r="10" spans="1:6" ht="12.95" customHeight="1" x14ac:dyDescent="0.2">
      <c r="A10" s="22" t="s">
        <v>118</v>
      </c>
      <c r="B10" s="26" t="s">
        <v>130</v>
      </c>
      <c r="C10" s="24">
        <v>69166291</v>
      </c>
      <c r="D10" s="23" t="s">
        <v>94</v>
      </c>
      <c r="E10" s="25">
        <v>6900000</v>
      </c>
      <c r="F10" s="5"/>
    </row>
    <row r="11" spans="1:6" ht="12.95" customHeight="1" x14ac:dyDescent="0.2">
      <c r="A11" s="22" t="s">
        <v>30</v>
      </c>
      <c r="B11" s="23" t="s">
        <v>131</v>
      </c>
      <c r="C11" s="24"/>
      <c r="D11" s="23" t="s">
        <v>96</v>
      </c>
      <c r="E11" s="25">
        <v>17764921</v>
      </c>
      <c r="F11" s="5"/>
    </row>
    <row r="12" spans="1:6" ht="12.95" customHeight="1" x14ac:dyDescent="0.2">
      <c r="A12" s="22" t="s">
        <v>43</v>
      </c>
      <c r="B12" s="23" t="s">
        <v>132</v>
      </c>
      <c r="C12" s="27"/>
      <c r="D12" s="23" t="s">
        <v>133</v>
      </c>
      <c r="E12" s="25"/>
      <c r="F12" s="5"/>
    </row>
    <row r="13" spans="1:6" ht="12.95" customHeight="1" x14ac:dyDescent="0.2">
      <c r="A13" s="22" t="s">
        <v>120</v>
      </c>
      <c r="B13" s="23" t="s">
        <v>134</v>
      </c>
      <c r="C13" s="24"/>
      <c r="D13" s="23" t="s">
        <v>361</v>
      </c>
      <c r="E13" s="25">
        <v>2526187</v>
      </c>
      <c r="F13" s="5"/>
    </row>
    <row r="14" spans="1:6" ht="12.95" customHeight="1" x14ac:dyDescent="0.2">
      <c r="A14" s="22" t="s">
        <v>67</v>
      </c>
      <c r="B14" s="23" t="s">
        <v>136</v>
      </c>
      <c r="C14" s="24"/>
      <c r="D14" s="28" t="s">
        <v>342</v>
      </c>
      <c r="E14" s="25">
        <v>39065964</v>
      </c>
      <c r="F14" s="5"/>
    </row>
    <row r="15" spans="1:6" ht="12.95" customHeight="1" x14ac:dyDescent="0.2">
      <c r="A15" s="22" t="s">
        <v>121</v>
      </c>
      <c r="B15" s="29" t="s">
        <v>137</v>
      </c>
      <c r="C15" s="27">
        <v>11944295</v>
      </c>
      <c r="D15" s="28"/>
      <c r="E15" s="25"/>
      <c r="F15" s="5"/>
    </row>
    <row r="16" spans="1:6" ht="12.95" customHeight="1" x14ac:dyDescent="0.2">
      <c r="A16" s="22" t="s">
        <v>75</v>
      </c>
      <c r="B16" s="28"/>
      <c r="C16" s="24"/>
      <c r="D16" s="28"/>
      <c r="E16" s="25"/>
      <c r="F16" s="5"/>
    </row>
    <row r="17" spans="1:6" ht="12.95" customHeight="1" x14ac:dyDescent="0.2">
      <c r="A17" s="22" t="s">
        <v>76</v>
      </c>
      <c r="B17" s="28"/>
      <c r="C17" s="24"/>
      <c r="D17" s="28"/>
      <c r="E17" s="25"/>
      <c r="F17" s="5"/>
    </row>
    <row r="18" spans="1:6" ht="12.95" customHeight="1" x14ac:dyDescent="0.2">
      <c r="A18" s="22" t="s">
        <v>83</v>
      </c>
      <c r="B18" s="30"/>
      <c r="C18" s="31"/>
      <c r="D18" s="28"/>
      <c r="E18" s="32"/>
      <c r="F18" s="5"/>
    </row>
    <row r="19" spans="1:6" ht="15.95" customHeight="1" x14ac:dyDescent="0.2">
      <c r="A19" s="33" t="s">
        <v>84</v>
      </c>
      <c r="B19" s="34" t="s">
        <v>138</v>
      </c>
      <c r="C19" s="35">
        <f>+C7+C8+C9+C10+C11+C13+C14+C15+C16+C17+C18</f>
        <v>125111951</v>
      </c>
      <c r="D19" s="34" t="s">
        <v>139</v>
      </c>
      <c r="E19" s="36">
        <f>SUM(E7:E18)</f>
        <v>154430237</v>
      </c>
      <c r="F19" s="5"/>
    </row>
    <row r="20" spans="1:6" ht="12.95" customHeight="1" x14ac:dyDescent="0.2">
      <c r="A20" s="37" t="s">
        <v>85</v>
      </c>
      <c r="B20" s="38" t="s">
        <v>140</v>
      </c>
      <c r="C20" s="39"/>
      <c r="D20" s="23" t="s">
        <v>141</v>
      </c>
      <c r="E20" s="40"/>
      <c r="F20" s="5"/>
    </row>
    <row r="21" spans="1:6" ht="12.95" customHeight="1" x14ac:dyDescent="0.2">
      <c r="A21" s="22" t="s">
        <v>142</v>
      </c>
      <c r="B21" s="23" t="s">
        <v>79</v>
      </c>
      <c r="C21" s="24"/>
      <c r="D21" s="23" t="s">
        <v>143</v>
      </c>
      <c r="E21" s="25"/>
      <c r="F21" s="5"/>
    </row>
    <row r="22" spans="1:6" ht="12.95" customHeight="1" x14ac:dyDescent="0.2">
      <c r="A22" s="22" t="s">
        <v>144</v>
      </c>
      <c r="B22" s="23" t="s">
        <v>80</v>
      </c>
      <c r="C22" s="24"/>
      <c r="D22" s="23" t="s">
        <v>145</v>
      </c>
      <c r="E22" s="25"/>
      <c r="F22" s="5"/>
    </row>
    <row r="23" spans="1:6" ht="12.95" customHeight="1" x14ac:dyDescent="0.2">
      <c r="A23" s="22" t="s">
        <v>146</v>
      </c>
      <c r="B23" s="23" t="s">
        <v>147</v>
      </c>
      <c r="C23" s="24"/>
      <c r="D23" s="23" t="s">
        <v>148</v>
      </c>
      <c r="E23" s="25"/>
      <c r="F23" s="5"/>
    </row>
    <row r="24" spans="1:6" ht="12.95" customHeight="1" x14ac:dyDescent="0.2">
      <c r="A24" s="22" t="s">
        <v>149</v>
      </c>
      <c r="B24" s="23" t="s">
        <v>150</v>
      </c>
      <c r="C24" s="24"/>
      <c r="D24" s="38" t="s">
        <v>151</v>
      </c>
      <c r="E24" s="25"/>
      <c r="F24" s="5"/>
    </row>
    <row r="25" spans="1:6" ht="12.95" customHeight="1" x14ac:dyDescent="0.2">
      <c r="A25" s="22" t="s">
        <v>152</v>
      </c>
      <c r="B25" s="23" t="s">
        <v>153</v>
      </c>
      <c r="C25" s="41"/>
      <c r="D25" s="23" t="s">
        <v>154</v>
      </c>
      <c r="E25" s="25"/>
      <c r="F25" s="5"/>
    </row>
    <row r="26" spans="1:6" ht="12.95" customHeight="1" x14ac:dyDescent="0.2">
      <c r="A26" s="37" t="s">
        <v>155</v>
      </c>
      <c r="B26" s="38" t="s">
        <v>156</v>
      </c>
      <c r="C26" s="42"/>
      <c r="D26" s="19" t="s">
        <v>157</v>
      </c>
      <c r="E26" s="40"/>
      <c r="F26" s="5"/>
    </row>
    <row r="27" spans="1:6" ht="12.95" customHeight="1" x14ac:dyDescent="0.2">
      <c r="A27" s="22" t="s">
        <v>158</v>
      </c>
      <c r="B27" s="23" t="s">
        <v>82</v>
      </c>
      <c r="C27" s="24">
        <v>3001365</v>
      </c>
      <c r="D27" s="28"/>
      <c r="E27" s="25"/>
      <c r="F27" s="5"/>
    </row>
    <row r="28" spans="1:6" ht="15.95" customHeight="1" x14ac:dyDescent="0.2">
      <c r="A28" s="33" t="s">
        <v>159</v>
      </c>
      <c r="B28" s="34" t="s">
        <v>160</v>
      </c>
      <c r="C28" s="35">
        <f>C21+C27</f>
        <v>3001365</v>
      </c>
      <c r="D28" s="34" t="s">
        <v>161</v>
      </c>
      <c r="E28" s="36">
        <f>SUM(E20:E27)</f>
        <v>0</v>
      </c>
      <c r="F28" s="5"/>
    </row>
    <row r="29" spans="1:6" ht="18" customHeight="1" x14ac:dyDescent="0.2">
      <c r="A29" s="33" t="s">
        <v>162</v>
      </c>
      <c r="B29" s="43" t="s">
        <v>163</v>
      </c>
      <c r="C29" s="35">
        <f>C19+C28</f>
        <v>128113316</v>
      </c>
      <c r="D29" s="43" t="s">
        <v>164</v>
      </c>
      <c r="E29" s="36">
        <f>E19+E28</f>
        <v>154430237</v>
      </c>
      <c r="F29" s="5"/>
    </row>
    <row r="30" spans="1:6" ht="18" customHeight="1" x14ac:dyDescent="0.2">
      <c r="A30" s="33" t="s">
        <v>165</v>
      </c>
      <c r="B30" s="34" t="s">
        <v>166</v>
      </c>
      <c r="C30" s="44"/>
      <c r="D30" s="34" t="s">
        <v>167</v>
      </c>
      <c r="E30" s="45"/>
      <c r="F30" s="5"/>
    </row>
    <row r="31" spans="1:6" x14ac:dyDescent="0.2">
      <c r="A31" s="33" t="s">
        <v>168</v>
      </c>
      <c r="B31" s="46" t="s">
        <v>169</v>
      </c>
      <c r="C31" s="47">
        <f>+C29+C30</f>
        <v>128113316</v>
      </c>
      <c r="D31" s="46" t="s">
        <v>170</v>
      </c>
      <c r="E31" s="47">
        <f>+E29+E30</f>
        <v>154430237</v>
      </c>
      <c r="F31" s="5"/>
    </row>
    <row r="32" spans="1:6" x14ac:dyDescent="0.2">
      <c r="A32" s="33" t="s">
        <v>171</v>
      </c>
      <c r="B32" s="46" t="s">
        <v>172</v>
      </c>
      <c r="C32" s="47"/>
      <c r="D32" s="46" t="s">
        <v>173</v>
      </c>
      <c r="E32" s="47"/>
      <c r="F32" s="5"/>
    </row>
    <row r="33" spans="1:6" x14ac:dyDescent="0.2">
      <c r="A33" s="33" t="s">
        <v>174</v>
      </c>
      <c r="B33" s="46" t="s">
        <v>175</v>
      </c>
      <c r="C33" s="47" t="s">
        <v>346</v>
      </c>
      <c r="D33" s="46" t="s">
        <v>176</v>
      </c>
      <c r="E33" s="47" t="str">
        <f>IF(C19+C20-E29&gt;0,C19+C20-E29,"-")</f>
        <v>-</v>
      </c>
      <c r="F33" s="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C36" sqref="C36"/>
    </sheetView>
  </sheetViews>
  <sheetFormatPr defaultRowHeight="12.75" x14ac:dyDescent="0.2"/>
  <cols>
    <col min="1" max="1" width="6.83203125" style="3" customWidth="1"/>
    <col min="2" max="2" width="55.1640625" style="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8" x14ac:dyDescent="0.2">
      <c r="E1" s="3" t="s">
        <v>348</v>
      </c>
    </row>
    <row r="2" spans="1:8" ht="27.75" customHeight="1" x14ac:dyDescent="0.2">
      <c r="B2" s="367" t="s">
        <v>399</v>
      </c>
      <c r="C2" s="367"/>
      <c r="D2" s="367"/>
      <c r="E2" s="367"/>
      <c r="F2"/>
      <c r="G2"/>
      <c r="H2"/>
    </row>
    <row r="3" spans="1:8" ht="13.5" x14ac:dyDescent="0.2">
      <c r="E3" s="6" t="s">
        <v>347</v>
      </c>
      <c r="F3"/>
      <c r="G3"/>
      <c r="H3"/>
    </row>
    <row r="4" spans="1:8" ht="24.75" customHeight="1" x14ac:dyDescent="0.2">
      <c r="A4" s="48" t="s">
        <v>0</v>
      </c>
      <c r="B4" s="365" t="s">
        <v>122</v>
      </c>
      <c r="C4" s="365"/>
      <c r="D4" s="366" t="s">
        <v>123</v>
      </c>
      <c r="E4" s="366"/>
      <c r="F4" s="5"/>
    </row>
    <row r="5" spans="1:8" s="12" customFormat="1" ht="34.5" customHeight="1" x14ac:dyDescent="0.2">
      <c r="A5" s="49"/>
      <c r="B5" s="8" t="s">
        <v>124</v>
      </c>
      <c r="C5" s="10" t="s">
        <v>418</v>
      </c>
      <c r="D5" s="8" t="s">
        <v>124</v>
      </c>
      <c r="E5" s="11" t="s">
        <v>418</v>
      </c>
      <c r="F5" s="5"/>
    </row>
    <row r="6" spans="1:8" s="12" customFormat="1" x14ac:dyDescent="0.2">
      <c r="A6" s="13">
        <v>1</v>
      </c>
      <c r="B6" s="14">
        <v>2</v>
      </c>
      <c r="C6" s="15">
        <v>3</v>
      </c>
      <c r="D6" s="14">
        <v>4</v>
      </c>
      <c r="E6" s="16">
        <v>5</v>
      </c>
      <c r="F6" s="5"/>
    </row>
    <row r="7" spans="1:8" ht="12.95" customHeight="1" x14ac:dyDescent="0.2">
      <c r="A7" s="18" t="s">
        <v>1</v>
      </c>
      <c r="B7" s="19" t="s">
        <v>177</v>
      </c>
      <c r="C7" s="333">
        <v>0</v>
      </c>
      <c r="D7" s="19" t="s">
        <v>105</v>
      </c>
      <c r="E7" s="21">
        <v>85128667</v>
      </c>
      <c r="F7" s="5"/>
    </row>
    <row r="8" spans="1:8" ht="13.5" customHeight="1" x14ac:dyDescent="0.2">
      <c r="A8" s="22" t="s">
        <v>2</v>
      </c>
      <c r="B8" s="23" t="s">
        <v>178</v>
      </c>
      <c r="C8" s="333">
        <v>0</v>
      </c>
      <c r="D8" s="23" t="s">
        <v>106</v>
      </c>
      <c r="E8" s="25">
        <v>48758873</v>
      </c>
      <c r="F8" s="5"/>
    </row>
    <row r="9" spans="1:8" ht="12.95" customHeight="1" x14ac:dyDescent="0.2">
      <c r="A9" s="22" t="s">
        <v>11</v>
      </c>
      <c r="B9" s="23" t="s">
        <v>179</v>
      </c>
      <c r="C9" s="333">
        <v>0</v>
      </c>
      <c r="D9" s="23" t="s">
        <v>107</v>
      </c>
      <c r="E9" s="333">
        <v>0</v>
      </c>
      <c r="F9" s="5"/>
    </row>
    <row r="10" spans="1:8" ht="12.95" customHeight="1" x14ac:dyDescent="0.2">
      <c r="A10" s="22" t="s">
        <v>118</v>
      </c>
      <c r="B10" s="23" t="s">
        <v>39</v>
      </c>
      <c r="C10" s="333">
        <v>0</v>
      </c>
      <c r="D10" s="23" t="s">
        <v>180</v>
      </c>
      <c r="E10" s="333">
        <v>0</v>
      </c>
      <c r="F10" s="5"/>
    </row>
    <row r="11" spans="1:8" ht="12.75" customHeight="1" x14ac:dyDescent="0.2">
      <c r="A11" s="22" t="s">
        <v>30</v>
      </c>
      <c r="B11" s="23" t="s">
        <v>41</v>
      </c>
      <c r="C11" s="333">
        <v>0</v>
      </c>
      <c r="D11" s="23" t="s">
        <v>181</v>
      </c>
      <c r="E11" s="333">
        <v>0</v>
      </c>
      <c r="F11" s="5"/>
    </row>
    <row r="12" spans="1:8" ht="12.95" customHeight="1" x14ac:dyDescent="0.2">
      <c r="A12" s="22" t="s">
        <v>43</v>
      </c>
      <c r="B12" s="23" t="s">
        <v>182</v>
      </c>
      <c r="C12" s="333">
        <v>0</v>
      </c>
      <c r="D12" s="23" t="s">
        <v>183</v>
      </c>
      <c r="E12" s="333">
        <v>0</v>
      </c>
      <c r="F12" s="5"/>
    </row>
    <row r="13" spans="1:8" ht="12.95" customHeight="1" x14ac:dyDescent="0.2">
      <c r="A13" s="22" t="s">
        <v>120</v>
      </c>
      <c r="B13" s="23" t="s">
        <v>184</v>
      </c>
      <c r="C13" s="333">
        <v>0</v>
      </c>
      <c r="D13" s="23" t="s">
        <v>111</v>
      </c>
      <c r="E13" s="333">
        <v>0</v>
      </c>
      <c r="F13" s="5"/>
    </row>
    <row r="14" spans="1:8" ht="12.95" customHeight="1" x14ac:dyDescent="0.2">
      <c r="A14" s="22" t="s">
        <v>67</v>
      </c>
      <c r="B14" s="23" t="s">
        <v>185</v>
      </c>
      <c r="C14" s="24">
        <f>C15</f>
        <v>58018404</v>
      </c>
      <c r="D14" s="23" t="s">
        <v>113</v>
      </c>
      <c r="E14" s="333">
        <v>0</v>
      </c>
      <c r="F14" s="5"/>
    </row>
    <row r="15" spans="1:8" ht="12.95" customHeight="1" x14ac:dyDescent="0.2">
      <c r="A15" s="22" t="s">
        <v>121</v>
      </c>
      <c r="B15" s="23" t="s">
        <v>186</v>
      </c>
      <c r="C15" s="27">
        <v>58018404</v>
      </c>
      <c r="D15" s="23" t="s">
        <v>187</v>
      </c>
      <c r="E15" s="333">
        <v>0</v>
      </c>
      <c r="F15" s="5"/>
    </row>
    <row r="16" spans="1:8" ht="22.5" customHeight="1" x14ac:dyDescent="0.2">
      <c r="A16" s="22" t="s">
        <v>75</v>
      </c>
      <c r="B16" s="23" t="s">
        <v>188</v>
      </c>
      <c r="C16" s="27"/>
      <c r="D16" s="23" t="s">
        <v>189</v>
      </c>
      <c r="E16" s="333">
        <v>0</v>
      </c>
      <c r="F16" s="5"/>
    </row>
    <row r="17" spans="1:6" ht="12.95" customHeight="1" x14ac:dyDescent="0.2">
      <c r="A17" s="22" t="s">
        <v>76</v>
      </c>
      <c r="B17" s="23" t="s">
        <v>190</v>
      </c>
      <c r="C17" s="333">
        <v>0</v>
      </c>
      <c r="D17" s="23" t="s">
        <v>133</v>
      </c>
      <c r="E17" s="333">
        <v>0</v>
      </c>
      <c r="F17" s="5"/>
    </row>
    <row r="18" spans="1:6" ht="12.95" customHeight="1" x14ac:dyDescent="0.2">
      <c r="A18" s="37" t="s">
        <v>83</v>
      </c>
      <c r="B18" s="38"/>
      <c r="C18" s="50"/>
      <c r="D18" s="38" t="s">
        <v>135</v>
      </c>
      <c r="E18" s="333">
        <v>0</v>
      </c>
      <c r="F18" s="5"/>
    </row>
    <row r="19" spans="1:6" ht="15.95" customHeight="1" x14ac:dyDescent="0.2">
      <c r="A19" s="33" t="s">
        <v>84</v>
      </c>
      <c r="B19" s="34" t="s">
        <v>191</v>
      </c>
      <c r="C19" s="35">
        <f>C14+C16+C13</f>
        <v>58018404</v>
      </c>
      <c r="D19" s="34" t="s">
        <v>192</v>
      </c>
      <c r="E19" s="36">
        <f>SUM(E7+E8+E17)</f>
        <v>133887540</v>
      </c>
      <c r="F19" s="5"/>
    </row>
    <row r="20" spans="1:6" ht="12.95" customHeight="1" x14ac:dyDescent="0.2">
      <c r="A20" s="18" t="s">
        <v>85</v>
      </c>
      <c r="B20" s="51" t="s">
        <v>193</v>
      </c>
      <c r="C20" s="52">
        <v>60688473</v>
      </c>
      <c r="D20" s="23" t="s">
        <v>141</v>
      </c>
      <c r="E20" s="333">
        <v>0</v>
      </c>
      <c r="F20" s="5"/>
    </row>
    <row r="21" spans="1:6" ht="12.95" customHeight="1" x14ac:dyDescent="0.2">
      <c r="A21" s="22" t="s">
        <v>142</v>
      </c>
      <c r="B21" s="23" t="s">
        <v>194</v>
      </c>
      <c r="C21" s="24">
        <v>57687108</v>
      </c>
      <c r="D21" s="23" t="s">
        <v>195</v>
      </c>
      <c r="E21" s="333">
        <v>0</v>
      </c>
      <c r="F21" s="5"/>
    </row>
    <row r="22" spans="1:6" ht="12.95" customHeight="1" x14ac:dyDescent="0.2">
      <c r="A22" s="18" t="s">
        <v>144</v>
      </c>
      <c r="B22" s="23" t="s">
        <v>427</v>
      </c>
      <c r="C22" s="333">
        <v>3001365</v>
      </c>
      <c r="D22" s="23" t="s">
        <v>145</v>
      </c>
      <c r="E22" s="333">
        <v>0</v>
      </c>
      <c r="F22" s="5"/>
    </row>
    <row r="23" spans="1:6" ht="12.95" customHeight="1" x14ac:dyDescent="0.2">
      <c r="A23" s="22" t="s">
        <v>146</v>
      </c>
      <c r="B23" s="23" t="s">
        <v>196</v>
      </c>
      <c r="C23" s="333">
        <v>0</v>
      </c>
      <c r="D23" s="23" t="s">
        <v>148</v>
      </c>
      <c r="E23" s="333">
        <v>0</v>
      </c>
      <c r="F23" s="5"/>
    </row>
    <row r="24" spans="1:6" ht="12.95" customHeight="1" x14ac:dyDescent="0.2">
      <c r="A24" s="18" t="s">
        <v>149</v>
      </c>
      <c r="B24" s="23" t="s">
        <v>197</v>
      </c>
      <c r="C24" s="333">
        <v>0</v>
      </c>
      <c r="D24" s="38" t="s">
        <v>151</v>
      </c>
      <c r="E24" s="333">
        <v>0</v>
      </c>
      <c r="F24" s="5"/>
    </row>
    <row r="25" spans="1:6" ht="12.95" customHeight="1" x14ac:dyDescent="0.2">
      <c r="A25" s="22" t="s">
        <v>152</v>
      </c>
      <c r="B25" s="53" t="s">
        <v>198</v>
      </c>
      <c r="C25" s="333">
        <v>0</v>
      </c>
      <c r="D25" s="23" t="s">
        <v>199</v>
      </c>
      <c r="E25" s="333">
        <v>0</v>
      </c>
      <c r="F25" s="5"/>
    </row>
    <row r="26" spans="1:6" ht="12.95" customHeight="1" x14ac:dyDescent="0.2">
      <c r="A26" s="18" t="s">
        <v>155</v>
      </c>
      <c r="B26" s="54" t="s">
        <v>200</v>
      </c>
      <c r="C26" s="333">
        <v>0</v>
      </c>
      <c r="D26" s="19" t="s">
        <v>157</v>
      </c>
      <c r="E26" s="333">
        <v>0</v>
      </c>
      <c r="F26" s="5"/>
    </row>
    <row r="27" spans="1:6" ht="12.95" customHeight="1" x14ac:dyDescent="0.2">
      <c r="A27" s="22" t="s">
        <v>158</v>
      </c>
      <c r="B27" s="53" t="s">
        <v>201</v>
      </c>
      <c r="C27" s="333">
        <v>0</v>
      </c>
      <c r="D27" s="19" t="s">
        <v>202</v>
      </c>
      <c r="E27" s="333">
        <v>0</v>
      </c>
      <c r="F27" s="5"/>
    </row>
    <row r="28" spans="1:6" ht="12.95" customHeight="1" x14ac:dyDescent="0.2">
      <c r="A28" s="18" t="s">
        <v>159</v>
      </c>
      <c r="B28" s="53" t="s">
        <v>203</v>
      </c>
      <c r="C28" s="333">
        <v>0</v>
      </c>
      <c r="D28" s="55"/>
      <c r="E28" s="25"/>
      <c r="F28" s="5"/>
    </row>
    <row r="29" spans="1:6" ht="12.95" customHeight="1" x14ac:dyDescent="0.2">
      <c r="A29" s="22" t="s">
        <v>162</v>
      </c>
      <c r="B29" s="23" t="s">
        <v>204</v>
      </c>
      <c r="C29" s="333">
        <v>0</v>
      </c>
      <c r="D29" s="55"/>
      <c r="E29" s="25"/>
      <c r="F29" s="5"/>
    </row>
    <row r="30" spans="1:6" ht="12.95" customHeight="1" x14ac:dyDescent="0.2">
      <c r="A30" s="18" t="s">
        <v>165</v>
      </c>
      <c r="B30" s="19" t="s">
        <v>205</v>
      </c>
      <c r="C30" s="333">
        <v>0</v>
      </c>
      <c r="D30" s="28"/>
      <c r="E30" s="25"/>
      <c r="F30" s="5"/>
    </row>
    <row r="31" spans="1:6" ht="12.95" customHeight="1" thickBot="1" x14ac:dyDescent="0.25">
      <c r="A31" s="22" t="s">
        <v>168</v>
      </c>
      <c r="B31" s="56" t="s">
        <v>206</v>
      </c>
      <c r="C31" s="333">
        <v>0</v>
      </c>
      <c r="D31" s="55"/>
      <c r="E31" s="25"/>
      <c r="F31" s="5"/>
    </row>
    <row r="32" spans="1:6" ht="21.75" customHeight="1" thickBot="1" x14ac:dyDescent="0.25">
      <c r="A32" s="33" t="s">
        <v>171</v>
      </c>
      <c r="B32" s="34" t="s">
        <v>207</v>
      </c>
      <c r="C32" s="278">
        <f>C21+C31+C22</f>
        <v>60688473</v>
      </c>
      <c r="D32" s="34" t="s">
        <v>208</v>
      </c>
      <c r="E32" s="36">
        <f>SUM(E20:E31)</f>
        <v>0</v>
      </c>
      <c r="F32" s="5"/>
    </row>
    <row r="33" spans="1:6" ht="13.5" customHeight="1" thickBot="1" x14ac:dyDescent="0.25">
      <c r="A33" s="33" t="s">
        <v>174</v>
      </c>
      <c r="B33" s="43" t="s">
        <v>209</v>
      </c>
      <c r="C33" s="278">
        <f>C20</f>
        <v>60688473</v>
      </c>
      <c r="D33" s="43" t="s">
        <v>210</v>
      </c>
      <c r="E33" s="36">
        <f>E19+E32</f>
        <v>133887540</v>
      </c>
      <c r="F33" s="5"/>
    </row>
    <row r="34" spans="1:6" ht="18" customHeight="1" thickBot="1" x14ac:dyDescent="0.25">
      <c r="A34" s="33" t="s">
        <v>211</v>
      </c>
      <c r="B34" s="34" t="s">
        <v>166</v>
      </c>
      <c r="C34" s="44"/>
      <c r="D34" s="34" t="s">
        <v>167</v>
      </c>
      <c r="E34" s="45"/>
      <c r="F34" s="5"/>
    </row>
    <row r="35" spans="1:6" x14ac:dyDescent="0.2">
      <c r="A35" s="33" t="s">
        <v>212</v>
      </c>
      <c r="B35" s="46" t="s">
        <v>213</v>
      </c>
      <c r="C35" s="47">
        <f>C19+C33</f>
        <v>118706877</v>
      </c>
      <c r="D35" s="46" t="s">
        <v>214</v>
      </c>
      <c r="E35" s="47">
        <f>+E33+E34</f>
        <v>133887540</v>
      </c>
      <c r="F35" s="5"/>
    </row>
    <row r="36" spans="1:6" x14ac:dyDescent="0.2">
      <c r="A36" s="33" t="s">
        <v>215</v>
      </c>
      <c r="B36" s="46" t="s">
        <v>172</v>
      </c>
      <c r="C36" s="47"/>
      <c r="D36" s="46" t="s">
        <v>173</v>
      </c>
      <c r="E36" s="47">
        <f>C35-E35</f>
        <v>-15180663</v>
      </c>
      <c r="F36" s="5"/>
    </row>
    <row r="37" spans="1:6" x14ac:dyDescent="0.2">
      <c r="A37" s="33" t="s">
        <v>216</v>
      </c>
      <c r="B37" s="46" t="s">
        <v>175</v>
      </c>
      <c r="C37" s="47"/>
      <c r="D37" s="46" t="s">
        <v>176</v>
      </c>
      <c r="E37" s="47" t="str">
        <f>IF(C19+C20-E33&gt;0,C19+C20-E33,"-")</f>
        <v>-</v>
      </c>
      <c r="F37" s="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topLeftCell="A19" workbookViewId="0">
      <selection activeCell="F5" sqref="F5"/>
    </sheetView>
  </sheetViews>
  <sheetFormatPr defaultRowHeight="12.75" x14ac:dyDescent="0.2"/>
  <cols>
    <col min="1" max="1" width="9.6640625" style="81" customWidth="1"/>
    <col min="2" max="2" width="9.6640625" style="82" customWidth="1"/>
    <col min="3" max="3" width="72" style="82" customWidth="1"/>
    <col min="4" max="4" width="25" style="83" customWidth="1"/>
    <col min="5" max="16384" width="9.33203125" style="82"/>
  </cols>
  <sheetData>
    <row r="1" spans="1:4" s="85" customFormat="1" ht="16.5" customHeight="1" thickBot="1" x14ac:dyDescent="0.25">
      <c r="A1" s="84"/>
      <c r="C1" s="86"/>
      <c r="D1" s="87" t="s">
        <v>402</v>
      </c>
    </row>
    <row r="2" spans="1:4" s="90" customFormat="1" ht="25.5" customHeight="1" x14ac:dyDescent="0.2">
      <c r="A2" s="368"/>
      <c r="B2" s="368"/>
      <c r="C2" s="88" t="s">
        <v>230</v>
      </c>
      <c r="D2" s="89"/>
    </row>
    <row r="3" spans="1:4" s="90" customFormat="1" ht="16.5" thickBot="1" x14ac:dyDescent="0.25">
      <c r="A3" s="91" t="s">
        <v>231</v>
      </c>
      <c r="B3" s="92"/>
      <c r="C3" s="93" t="s">
        <v>400</v>
      </c>
      <c r="D3" s="94" t="s">
        <v>232</v>
      </c>
    </row>
    <row r="4" spans="1:4" s="97" customFormat="1" ht="15.95" customHeight="1" thickBot="1" x14ac:dyDescent="0.3">
      <c r="A4" s="95"/>
      <c r="B4" s="95"/>
      <c r="C4" s="95"/>
      <c r="D4" s="96" t="s">
        <v>344</v>
      </c>
    </row>
    <row r="5" spans="1:4" ht="13.5" customHeight="1" thickBot="1" x14ac:dyDescent="0.25">
      <c r="A5" s="369" t="s">
        <v>233</v>
      </c>
      <c r="B5" s="369"/>
      <c r="C5" s="98" t="s">
        <v>234</v>
      </c>
      <c r="D5" s="99" t="s">
        <v>421</v>
      </c>
    </row>
    <row r="6" spans="1:4" s="103" customFormat="1" ht="12.95" customHeight="1" thickBot="1" x14ac:dyDescent="0.25">
      <c r="A6" s="100">
        <v>1</v>
      </c>
      <c r="B6" s="101">
        <v>2</v>
      </c>
      <c r="C6" s="101">
        <v>3</v>
      </c>
      <c r="D6" s="102">
        <v>4</v>
      </c>
    </row>
    <row r="7" spans="1:4" s="103" customFormat="1" ht="15.95" customHeight="1" thickBot="1" x14ac:dyDescent="0.25">
      <c r="A7" s="104"/>
      <c r="B7" s="105"/>
      <c r="C7" s="105" t="s">
        <v>122</v>
      </c>
      <c r="D7" s="106"/>
    </row>
    <row r="8" spans="1:4" s="103" customFormat="1" ht="12" customHeight="1" thickBot="1" x14ac:dyDescent="0.25">
      <c r="A8" s="100" t="s">
        <v>1</v>
      </c>
      <c r="B8" s="107"/>
      <c r="C8" s="108" t="s">
        <v>235</v>
      </c>
      <c r="D8" s="36"/>
    </row>
    <row r="9" spans="1:4" s="110" customFormat="1" ht="12" customHeight="1" thickBot="1" x14ac:dyDescent="0.25">
      <c r="A9" s="100" t="s">
        <v>2</v>
      </c>
      <c r="B9" s="107"/>
      <c r="C9" s="109" t="s">
        <v>236</v>
      </c>
      <c r="D9" s="36">
        <f>SUM(D10:D13)</f>
        <v>0</v>
      </c>
    </row>
    <row r="10" spans="1:4" s="114" customFormat="1" ht="12" customHeight="1" x14ac:dyDescent="0.2">
      <c r="A10" s="111"/>
      <c r="B10" s="112" t="s">
        <v>3</v>
      </c>
      <c r="C10" s="113" t="s">
        <v>4</v>
      </c>
      <c r="D10" s="25"/>
    </row>
    <row r="11" spans="1:4" s="114" customFormat="1" ht="12" customHeight="1" x14ac:dyDescent="0.2">
      <c r="A11" s="111"/>
      <c r="B11" s="112" t="s">
        <v>5</v>
      </c>
      <c r="C11" s="115" t="s">
        <v>6</v>
      </c>
      <c r="D11" s="25"/>
    </row>
    <row r="12" spans="1:4" s="114" customFormat="1" ht="12" customHeight="1" x14ac:dyDescent="0.2">
      <c r="A12" s="111"/>
      <c r="B12" s="112" t="s">
        <v>7</v>
      </c>
      <c r="C12" s="115" t="s">
        <v>8</v>
      </c>
      <c r="D12" s="25"/>
    </row>
    <row r="13" spans="1:4" s="114" customFormat="1" ht="12" customHeight="1" thickBot="1" x14ac:dyDescent="0.25">
      <c r="A13" s="111"/>
      <c r="B13" s="112" t="s">
        <v>9</v>
      </c>
      <c r="C13" s="116" t="s">
        <v>10</v>
      </c>
      <c r="D13" s="25"/>
    </row>
    <row r="14" spans="1:4" s="110" customFormat="1" ht="12" customHeight="1" thickBot="1" x14ac:dyDescent="0.25">
      <c r="A14" s="100" t="s">
        <v>11</v>
      </c>
      <c r="B14" s="107"/>
      <c r="C14" s="109" t="s">
        <v>12</v>
      </c>
      <c r="D14" s="36">
        <f>SUM(D15:D22)</f>
        <v>3000</v>
      </c>
    </row>
    <row r="15" spans="1:4" s="110" customFormat="1" ht="12" customHeight="1" x14ac:dyDescent="0.2">
      <c r="A15" s="117"/>
      <c r="B15" s="112" t="s">
        <v>13</v>
      </c>
      <c r="C15" s="113" t="s">
        <v>14</v>
      </c>
      <c r="D15" s="118"/>
    </row>
    <row r="16" spans="1:4" s="110" customFormat="1" ht="12" customHeight="1" x14ac:dyDescent="0.2">
      <c r="A16" s="111"/>
      <c r="B16" s="112" t="s">
        <v>15</v>
      </c>
      <c r="C16" s="115" t="s">
        <v>16</v>
      </c>
      <c r="D16" s="25"/>
    </row>
    <row r="17" spans="1:4" s="110" customFormat="1" ht="12" customHeight="1" x14ac:dyDescent="0.2">
      <c r="A17" s="111"/>
      <c r="B17" s="112" t="s">
        <v>17</v>
      </c>
      <c r="C17" s="115" t="s">
        <v>18</v>
      </c>
      <c r="D17" s="25"/>
    </row>
    <row r="18" spans="1:4" s="110" customFormat="1" ht="12" customHeight="1" x14ac:dyDescent="0.2">
      <c r="A18" s="111"/>
      <c r="B18" s="112" t="s">
        <v>19</v>
      </c>
      <c r="C18" s="115" t="s">
        <v>20</v>
      </c>
      <c r="D18" s="25"/>
    </row>
    <row r="19" spans="1:4" s="110" customFormat="1" ht="12" customHeight="1" x14ac:dyDescent="0.2">
      <c r="A19" s="111"/>
      <c r="B19" s="112" t="s">
        <v>21</v>
      </c>
      <c r="C19" s="115" t="s">
        <v>22</v>
      </c>
      <c r="D19" s="25"/>
    </row>
    <row r="20" spans="1:4" s="110" customFormat="1" ht="12" customHeight="1" x14ac:dyDescent="0.2">
      <c r="A20" s="119"/>
      <c r="B20" s="112" t="s">
        <v>23</v>
      </c>
      <c r="C20" s="115" t="s">
        <v>24</v>
      </c>
      <c r="D20" s="40"/>
    </row>
    <row r="21" spans="1:4" s="114" customFormat="1" ht="12" customHeight="1" x14ac:dyDescent="0.2">
      <c r="A21" s="111"/>
      <c r="B21" s="112" t="s">
        <v>25</v>
      </c>
      <c r="C21" s="115" t="s">
        <v>26</v>
      </c>
      <c r="D21" s="25">
        <v>500</v>
      </c>
    </row>
    <row r="22" spans="1:4" s="114" customFormat="1" ht="12" customHeight="1" thickBot="1" x14ac:dyDescent="0.25">
      <c r="A22" s="120"/>
      <c r="B22" s="121" t="s">
        <v>27</v>
      </c>
      <c r="C22" s="116" t="s">
        <v>28</v>
      </c>
      <c r="D22" s="32">
        <v>2500</v>
      </c>
    </row>
    <row r="23" spans="1:4" s="114" customFormat="1" ht="12" customHeight="1" thickBot="1" x14ac:dyDescent="0.25">
      <c r="A23" s="100" t="s">
        <v>118</v>
      </c>
      <c r="B23" s="122"/>
      <c r="C23" s="109" t="s">
        <v>29</v>
      </c>
      <c r="D23" s="45"/>
    </row>
    <row r="24" spans="1:4" s="110" customFormat="1" ht="12" customHeight="1" thickBot="1" x14ac:dyDescent="0.25">
      <c r="A24" s="100" t="s">
        <v>30</v>
      </c>
      <c r="B24" s="107"/>
      <c r="C24" s="109" t="s">
        <v>237</v>
      </c>
      <c r="D24" s="36">
        <f>SUM(D25:D32)</f>
        <v>0</v>
      </c>
    </row>
    <row r="25" spans="1:4" s="114" customFormat="1" ht="12" customHeight="1" x14ac:dyDescent="0.2">
      <c r="A25" s="111"/>
      <c r="B25" s="112" t="s">
        <v>31</v>
      </c>
      <c r="C25" s="113" t="s">
        <v>238</v>
      </c>
      <c r="D25" s="25"/>
    </row>
    <row r="26" spans="1:4" s="114" customFormat="1" ht="12" customHeight="1" x14ac:dyDescent="0.2">
      <c r="A26" s="111"/>
      <c r="B26" s="112" t="s">
        <v>32</v>
      </c>
      <c r="C26" s="115" t="s">
        <v>335</v>
      </c>
      <c r="D26" s="25"/>
    </row>
    <row r="27" spans="1:4" s="114" customFormat="1" ht="12" customHeight="1" x14ac:dyDescent="0.2">
      <c r="A27" s="111"/>
      <c r="B27" s="112" t="s">
        <v>33</v>
      </c>
      <c r="C27" s="115" t="s">
        <v>35</v>
      </c>
      <c r="D27" s="25"/>
    </row>
    <row r="28" spans="1:4" s="114" customFormat="1" ht="12" customHeight="1" x14ac:dyDescent="0.2">
      <c r="A28" s="111"/>
      <c r="B28" s="112" t="s">
        <v>34</v>
      </c>
      <c r="C28" s="115" t="s">
        <v>37</v>
      </c>
      <c r="D28" s="25"/>
    </row>
    <row r="29" spans="1:4" s="114" customFormat="1" ht="12" customHeight="1" x14ac:dyDescent="0.2">
      <c r="A29" s="111"/>
      <c r="B29" s="112" t="s">
        <v>36</v>
      </c>
      <c r="C29" s="115" t="s">
        <v>39</v>
      </c>
      <c r="D29" s="25"/>
    </row>
    <row r="30" spans="1:4" s="114" customFormat="1" ht="12" customHeight="1" x14ac:dyDescent="0.2">
      <c r="A30" s="111"/>
      <c r="B30" s="112" t="s">
        <v>38</v>
      </c>
      <c r="C30" s="115" t="s">
        <v>239</v>
      </c>
      <c r="D30" s="25"/>
    </row>
    <row r="31" spans="1:4" s="114" customFormat="1" ht="12" customHeight="1" x14ac:dyDescent="0.2">
      <c r="A31" s="111"/>
      <c r="B31" s="112" t="s">
        <v>40</v>
      </c>
      <c r="C31" s="115" t="s">
        <v>41</v>
      </c>
      <c r="D31" s="25"/>
    </row>
    <row r="32" spans="1:4" s="114" customFormat="1" ht="12" customHeight="1" thickBot="1" x14ac:dyDescent="0.25">
      <c r="A32" s="120"/>
      <c r="B32" s="121" t="s">
        <v>42</v>
      </c>
      <c r="C32" s="123" t="s">
        <v>240</v>
      </c>
      <c r="D32" s="32"/>
    </row>
    <row r="33" spans="1:4" s="114" customFormat="1" ht="12" customHeight="1" thickBot="1" x14ac:dyDescent="0.25">
      <c r="A33" s="100" t="s">
        <v>43</v>
      </c>
      <c r="B33" s="1"/>
      <c r="C33" s="108" t="s">
        <v>241</v>
      </c>
      <c r="D33" s="36">
        <f>SUM(D34:D45)</f>
        <v>0</v>
      </c>
    </row>
    <row r="34" spans="1:4" s="114" customFormat="1" ht="12" customHeight="1" x14ac:dyDescent="0.2">
      <c r="A34" s="117"/>
      <c r="B34" s="124" t="s">
        <v>44</v>
      </c>
      <c r="C34" s="125" t="s">
        <v>45</v>
      </c>
      <c r="D34" s="126"/>
    </row>
    <row r="35" spans="1:4" s="114" customFormat="1" ht="12" customHeight="1" x14ac:dyDescent="0.2">
      <c r="A35" s="111"/>
      <c r="B35" s="127" t="s">
        <v>46</v>
      </c>
      <c r="C35" s="115" t="s">
        <v>47</v>
      </c>
      <c r="D35" s="25"/>
    </row>
    <row r="36" spans="1:4" s="114" customFormat="1" ht="12" customHeight="1" x14ac:dyDescent="0.2">
      <c r="A36" s="111"/>
      <c r="B36" s="127" t="s">
        <v>48</v>
      </c>
      <c r="C36" s="115" t="s">
        <v>49</v>
      </c>
      <c r="D36" s="25"/>
    </row>
    <row r="37" spans="1:4" s="114" customFormat="1" ht="12" customHeight="1" x14ac:dyDescent="0.2">
      <c r="A37" s="111"/>
      <c r="B37" s="127" t="s">
        <v>50</v>
      </c>
      <c r="C37" s="115" t="s">
        <v>51</v>
      </c>
      <c r="D37" s="25"/>
    </row>
    <row r="38" spans="1:4" s="114" customFormat="1" ht="12" customHeight="1" x14ac:dyDescent="0.2">
      <c r="A38" s="111"/>
      <c r="B38" s="127" t="s">
        <v>52</v>
      </c>
      <c r="C38" s="115" t="s">
        <v>53</v>
      </c>
      <c r="D38" s="25"/>
    </row>
    <row r="39" spans="1:4" s="114" customFormat="1" ht="12" customHeight="1" x14ac:dyDescent="0.2">
      <c r="A39" s="111"/>
      <c r="B39" s="127" t="s">
        <v>54</v>
      </c>
      <c r="C39" s="115" t="s">
        <v>55</v>
      </c>
      <c r="D39" s="25"/>
    </row>
    <row r="40" spans="1:4" s="114" customFormat="1" ht="12" customHeight="1" x14ac:dyDescent="0.2">
      <c r="A40" s="111"/>
      <c r="B40" s="127" t="s">
        <v>56</v>
      </c>
      <c r="C40" s="128" t="s">
        <v>57</v>
      </c>
      <c r="D40" s="129"/>
    </row>
    <row r="41" spans="1:4" s="114" customFormat="1" ht="12" customHeight="1" x14ac:dyDescent="0.2">
      <c r="A41" s="111"/>
      <c r="B41" s="127" t="s">
        <v>58</v>
      </c>
      <c r="C41" s="115" t="s">
        <v>47</v>
      </c>
      <c r="D41" s="25"/>
    </row>
    <row r="42" spans="1:4" s="114" customFormat="1" ht="12" customHeight="1" x14ac:dyDescent="0.2">
      <c r="A42" s="111"/>
      <c r="B42" s="127" t="s">
        <v>59</v>
      </c>
      <c r="C42" s="115" t="s">
        <v>49</v>
      </c>
      <c r="D42" s="25"/>
    </row>
    <row r="43" spans="1:4" s="114" customFormat="1" ht="12" customHeight="1" x14ac:dyDescent="0.2">
      <c r="A43" s="111"/>
      <c r="B43" s="127" t="s">
        <v>60</v>
      </c>
      <c r="C43" s="115" t="s">
        <v>51</v>
      </c>
      <c r="D43" s="25"/>
    </row>
    <row r="44" spans="1:4" s="114" customFormat="1" ht="12" customHeight="1" x14ac:dyDescent="0.2">
      <c r="A44" s="111"/>
      <c r="B44" s="127" t="s">
        <v>61</v>
      </c>
      <c r="C44" s="115" t="s">
        <v>53</v>
      </c>
      <c r="D44" s="25"/>
    </row>
    <row r="45" spans="1:4" s="114" customFormat="1" ht="12" customHeight="1" thickBot="1" x14ac:dyDescent="0.25">
      <c r="A45" s="130"/>
      <c r="B45" s="131" t="s">
        <v>62</v>
      </c>
      <c r="C45" s="116" t="s">
        <v>63</v>
      </c>
      <c r="D45" s="132"/>
    </row>
    <row r="46" spans="1:4" s="110" customFormat="1" ht="12" customHeight="1" thickBot="1" x14ac:dyDescent="0.25">
      <c r="A46" s="100" t="s">
        <v>120</v>
      </c>
      <c r="B46" s="107"/>
      <c r="C46" s="109" t="s">
        <v>64</v>
      </c>
      <c r="D46" s="36">
        <f>SUM(D47:D48)</f>
        <v>0</v>
      </c>
    </row>
    <row r="47" spans="1:4" s="114" customFormat="1" ht="12" customHeight="1" x14ac:dyDescent="0.2">
      <c r="A47" s="111"/>
      <c r="B47" s="127" t="s">
        <v>65</v>
      </c>
      <c r="C47" s="113" t="s">
        <v>242</v>
      </c>
      <c r="D47" s="25"/>
    </row>
    <row r="48" spans="1:4" s="114" customFormat="1" ht="12" customHeight="1" thickBot="1" x14ac:dyDescent="0.25">
      <c r="A48" s="111"/>
      <c r="B48" s="127" t="s">
        <v>66</v>
      </c>
      <c r="C48" s="116" t="s">
        <v>243</v>
      </c>
      <c r="D48" s="25"/>
    </row>
    <row r="49" spans="1:4" s="114" customFormat="1" ht="12" customHeight="1" thickBot="1" x14ac:dyDescent="0.25">
      <c r="A49" s="100" t="s">
        <v>67</v>
      </c>
      <c r="B49" s="107"/>
      <c r="C49" s="109" t="s">
        <v>244</v>
      </c>
      <c r="D49" s="36">
        <f>+D50+D51+D52</f>
        <v>0</v>
      </c>
    </row>
    <row r="50" spans="1:4" s="114" customFormat="1" ht="12" customHeight="1" x14ac:dyDescent="0.2">
      <c r="A50" s="133"/>
      <c r="B50" s="127" t="s">
        <v>68</v>
      </c>
      <c r="C50" s="113" t="s">
        <v>69</v>
      </c>
      <c r="D50" s="21"/>
    </row>
    <row r="51" spans="1:4" s="114" customFormat="1" ht="12" customHeight="1" x14ac:dyDescent="0.2">
      <c r="A51" s="133"/>
      <c r="B51" s="127" t="s">
        <v>70</v>
      </c>
      <c r="C51" s="115" t="s">
        <v>71</v>
      </c>
      <c r="D51" s="21"/>
    </row>
    <row r="52" spans="1:4" s="114" customFormat="1" ht="12" customHeight="1" thickBot="1" x14ac:dyDescent="0.25">
      <c r="A52" s="111"/>
      <c r="B52" s="127" t="s">
        <v>72</v>
      </c>
      <c r="C52" s="123" t="s">
        <v>73</v>
      </c>
      <c r="D52" s="25"/>
    </row>
    <row r="53" spans="1:4" s="114" customFormat="1" ht="12" customHeight="1" thickBot="1" x14ac:dyDescent="0.25">
      <c r="A53" s="100" t="s">
        <v>121</v>
      </c>
      <c r="B53" s="134"/>
      <c r="C53" s="108" t="s">
        <v>74</v>
      </c>
      <c r="D53" s="135"/>
    </row>
    <row r="54" spans="1:4" s="110" customFormat="1" ht="12" customHeight="1" thickBot="1" x14ac:dyDescent="0.25">
      <c r="A54" s="136" t="s">
        <v>75</v>
      </c>
      <c r="B54" s="137"/>
      <c r="C54" s="108" t="s">
        <v>245</v>
      </c>
      <c r="D54" s="274">
        <f>D14</f>
        <v>3000</v>
      </c>
    </row>
    <row r="55" spans="1:4" s="110" customFormat="1" ht="12" customHeight="1" thickBot="1" x14ac:dyDescent="0.25">
      <c r="A55" s="100" t="s">
        <v>76</v>
      </c>
      <c r="B55" s="138"/>
      <c r="C55" s="108" t="s">
        <v>77</v>
      </c>
      <c r="D55" s="139"/>
    </row>
    <row r="56" spans="1:4" s="110" customFormat="1" ht="12" customHeight="1" x14ac:dyDescent="0.2">
      <c r="A56" s="117"/>
      <c r="B56" s="124" t="s">
        <v>78</v>
      </c>
      <c r="C56" s="140" t="s">
        <v>355</v>
      </c>
      <c r="D56" s="141">
        <v>392441</v>
      </c>
    </row>
    <row r="57" spans="1:4" s="110" customFormat="1" ht="12" customHeight="1" thickBot="1" x14ac:dyDescent="0.25">
      <c r="A57" s="130"/>
      <c r="B57" s="131" t="s">
        <v>81</v>
      </c>
      <c r="C57" s="142" t="s">
        <v>360</v>
      </c>
      <c r="D57" s="132">
        <v>31684559</v>
      </c>
    </row>
    <row r="58" spans="1:4" s="114" customFormat="1" ht="12" customHeight="1" thickBot="1" x14ac:dyDescent="0.25">
      <c r="A58" s="61" t="s">
        <v>83</v>
      </c>
      <c r="B58" s="143"/>
      <c r="C58" s="144" t="s">
        <v>246</v>
      </c>
      <c r="D58" s="36">
        <f>D56+D57+D54</f>
        <v>32080000</v>
      </c>
    </row>
    <row r="59" spans="1:4" s="114" customFormat="1" ht="15" customHeight="1" x14ac:dyDescent="0.2">
      <c r="A59" s="145"/>
      <c r="B59" s="145"/>
      <c r="C59" s="146"/>
      <c r="D59" s="147"/>
    </row>
    <row r="60" spans="1:4" ht="13.5" thickBot="1" x14ac:dyDescent="0.25">
      <c r="A60" s="148"/>
      <c r="B60" s="149"/>
      <c r="C60" s="149"/>
      <c r="D60" s="150"/>
    </row>
    <row r="61" spans="1:4" s="103" customFormat="1" ht="16.5" customHeight="1" thickBot="1" x14ac:dyDescent="0.25">
      <c r="A61" s="151"/>
      <c r="B61" s="152"/>
      <c r="C61" s="153" t="s">
        <v>123</v>
      </c>
      <c r="D61" s="139"/>
    </row>
    <row r="62" spans="1:4" s="154" customFormat="1" ht="12" customHeight="1" thickBot="1" x14ac:dyDescent="0.25">
      <c r="A62" s="100" t="s">
        <v>1</v>
      </c>
      <c r="B62" s="1"/>
      <c r="C62" s="1" t="s">
        <v>247</v>
      </c>
      <c r="D62" s="36">
        <f>D63+D64+D65</f>
        <v>32080000</v>
      </c>
    </row>
    <row r="63" spans="1:4" ht="12" customHeight="1" x14ac:dyDescent="0.2">
      <c r="A63" s="133"/>
      <c r="B63" s="155" t="s">
        <v>87</v>
      </c>
      <c r="C63" s="156" t="s">
        <v>88</v>
      </c>
      <c r="D63" s="157">
        <v>25003709</v>
      </c>
    </row>
    <row r="64" spans="1:4" ht="12" customHeight="1" x14ac:dyDescent="0.2">
      <c r="A64" s="111"/>
      <c r="B64" s="127" t="s">
        <v>89</v>
      </c>
      <c r="C64" s="158" t="s">
        <v>90</v>
      </c>
      <c r="D64" s="159">
        <v>5000000</v>
      </c>
    </row>
    <row r="65" spans="1:4" ht="12" customHeight="1" x14ac:dyDescent="0.2">
      <c r="A65" s="111"/>
      <c r="B65" s="127" t="s">
        <v>91</v>
      </c>
      <c r="C65" s="158" t="s">
        <v>92</v>
      </c>
      <c r="D65" s="159">
        <v>2076291</v>
      </c>
    </row>
    <row r="66" spans="1:4" ht="12" customHeight="1" x14ac:dyDescent="0.2">
      <c r="A66" s="111"/>
      <c r="B66" s="127" t="s">
        <v>93</v>
      </c>
      <c r="C66" s="158" t="s">
        <v>94</v>
      </c>
      <c r="D66" s="159"/>
    </row>
    <row r="67" spans="1:4" ht="12" customHeight="1" x14ac:dyDescent="0.2">
      <c r="A67" s="111"/>
      <c r="B67" s="127" t="s">
        <v>95</v>
      </c>
      <c r="C67" s="158" t="s">
        <v>96</v>
      </c>
      <c r="D67" s="159"/>
    </row>
    <row r="68" spans="1:4" ht="12" customHeight="1" x14ac:dyDescent="0.2">
      <c r="A68" s="111"/>
      <c r="B68" s="127" t="s">
        <v>97</v>
      </c>
      <c r="C68" s="158" t="s">
        <v>98</v>
      </c>
      <c r="D68" s="159"/>
    </row>
    <row r="69" spans="1:4" ht="12" customHeight="1" x14ac:dyDescent="0.2">
      <c r="A69" s="111"/>
      <c r="B69" s="127" t="s">
        <v>99</v>
      </c>
      <c r="C69" s="160" t="s">
        <v>248</v>
      </c>
      <c r="D69" s="159"/>
    </row>
    <row r="70" spans="1:4" ht="12" customHeight="1" x14ac:dyDescent="0.2">
      <c r="A70" s="111"/>
      <c r="B70" s="127" t="s">
        <v>100</v>
      </c>
      <c r="C70" s="115" t="s">
        <v>249</v>
      </c>
      <c r="D70" s="159"/>
    </row>
    <row r="71" spans="1:4" ht="12" customHeight="1" x14ac:dyDescent="0.2">
      <c r="A71" s="111"/>
      <c r="B71" s="127" t="s">
        <v>101</v>
      </c>
      <c r="C71" s="115" t="s">
        <v>250</v>
      </c>
      <c r="D71" s="159"/>
    </row>
    <row r="72" spans="1:4" ht="12" customHeight="1" x14ac:dyDescent="0.2">
      <c r="A72" s="111"/>
      <c r="B72" s="127" t="s">
        <v>102</v>
      </c>
      <c r="C72" s="115" t="s">
        <v>251</v>
      </c>
      <c r="D72" s="159"/>
    </row>
    <row r="73" spans="1:4" ht="12" customHeight="1" x14ac:dyDescent="0.2">
      <c r="A73" s="111"/>
      <c r="B73" s="127" t="s">
        <v>103</v>
      </c>
      <c r="C73" s="161" t="s">
        <v>252</v>
      </c>
      <c r="D73" s="159"/>
    </row>
    <row r="74" spans="1:4" ht="12" customHeight="1" x14ac:dyDescent="0.2">
      <c r="A74" s="111"/>
      <c r="B74" s="127" t="s">
        <v>104</v>
      </c>
      <c r="C74" s="158" t="s">
        <v>253</v>
      </c>
      <c r="D74" s="159"/>
    </row>
    <row r="75" spans="1:4" ht="12" customHeight="1" thickBot="1" x14ac:dyDescent="0.25">
      <c r="A75" s="120"/>
      <c r="B75" s="162" t="s">
        <v>254</v>
      </c>
      <c r="C75" s="163" t="s">
        <v>255</v>
      </c>
      <c r="D75" s="2"/>
    </row>
    <row r="76" spans="1:4" ht="12" customHeight="1" thickBot="1" x14ac:dyDescent="0.25">
      <c r="A76" s="100" t="s">
        <v>2</v>
      </c>
      <c r="B76" s="1"/>
      <c r="C76" s="164" t="s">
        <v>256</v>
      </c>
      <c r="D76" s="139"/>
    </row>
    <row r="77" spans="1:4" s="154" customFormat="1" ht="12" customHeight="1" x14ac:dyDescent="0.2">
      <c r="A77" s="133"/>
      <c r="B77" s="155" t="s">
        <v>3</v>
      </c>
      <c r="C77" s="140" t="s">
        <v>257</v>
      </c>
      <c r="D77" s="21"/>
    </row>
    <row r="78" spans="1:4" ht="12" customHeight="1" x14ac:dyDescent="0.2">
      <c r="A78" s="111"/>
      <c r="B78" s="127" t="s">
        <v>5</v>
      </c>
      <c r="C78" s="115" t="s">
        <v>106</v>
      </c>
      <c r="D78" s="25"/>
    </row>
    <row r="79" spans="1:4" ht="12" customHeight="1" x14ac:dyDescent="0.2">
      <c r="A79" s="111"/>
      <c r="B79" s="127" t="s">
        <v>7</v>
      </c>
      <c r="C79" s="115" t="s">
        <v>258</v>
      </c>
      <c r="D79" s="25"/>
    </row>
    <row r="80" spans="1:4" ht="12" customHeight="1" x14ac:dyDescent="0.2">
      <c r="A80" s="111"/>
      <c r="B80" s="127" t="s">
        <v>9</v>
      </c>
      <c r="C80" s="115" t="s">
        <v>259</v>
      </c>
      <c r="D80" s="25"/>
    </row>
    <row r="81" spans="1:12" ht="12" customHeight="1" x14ac:dyDescent="0.2">
      <c r="A81" s="111"/>
      <c r="B81" s="127" t="s">
        <v>108</v>
      </c>
      <c r="C81" s="115" t="s">
        <v>260</v>
      </c>
      <c r="D81" s="25"/>
    </row>
    <row r="82" spans="1:12" ht="12" customHeight="1" x14ac:dyDescent="0.2">
      <c r="A82" s="111"/>
      <c r="B82" s="127" t="s">
        <v>109</v>
      </c>
      <c r="C82" s="115" t="s">
        <v>261</v>
      </c>
      <c r="D82" s="25"/>
    </row>
    <row r="83" spans="1:12" ht="12" customHeight="1" x14ac:dyDescent="0.2">
      <c r="A83" s="111"/>
      <c r="B83" s="127" t="s">
        <v>110</v>
      </c>
      <c r="C83" s="115" t="s">
        <v>262</v>
      </c>
      <c r="D83" s="25"/>
    </row>
    <row r="84" spans="1:12" s="154" customFormat="1" ht="12" customHeight="1" x14ac:dyDescent="0.2">
      <c r="A84" s="111"/>
      <c r="B84" s="127" t="s">
        <v>112</v>
      </c>
      <c r="C84" s="115" t="s">
        <v>263</v>
      </c>
      <c r="D84" s="25"/>
    </row>
    <row r="85" spans="1:12" ht="12" customHeight="1" x14ac:dyDescent="0.2">
      <c r="A85" s="111"/>
      <c r="B85" s="127" t="s">
        <v>114</v>
      </c>
      <c r="C85" s="115" t="s">
        <v>264</v>
      </c>
      <c r="D85" s="25"/>
      <c r="L85" s="165"/>
    </row>
    <row r="86" spans="1:12" ht="21" customHeight="1" thickBot="1" x14ac:dyDescent="0.25">
      <c r="A86" s="111"/>
      <c r="B86" s="127" t="s">
        <v>115</v>
      </c>
      <c r="C86" s="116" t="s">
        <v>265</v>
      </c>
      <c r="D86" s="25"/>
    </row>
    <row r="87" spans="1:12" ht="12" customHeight="1" thickBot="1" x14ac:dyDescent="0.25">
      <c r="A87" s="136" t="s">
        <v>11</v>
      </c>
      <c r="B87" s="166"/>
      <c r="C87" s="167" t="s">
        <v>266</v>
      </c>
      <c r="D87" s="168">
        <f>SUM(D88:D89)</f>
        <v>0</v>
      </c>
    </row>
    <row r="88" spans="1:12" s="154" customFormat="1" ht="12" customHeight="1" x14ac:dyDescent="0.2">
      <c r="A88" s="117"/>
      <c r="B88" s="124" t="s">
        <v>13</v>
      </c>
      <c r="C88" s="169" t="s">
        <v>116</v>
      </c>
      <c r="D88" s="118"/>
    </row>
    <row r="89" spans="1:12" s="154" customFormat="1" ht="12" customHeight="1" thickBot="1" x14ac:dyDescent="0.25">
      <c r="A89" s="130"/>
      <c r="B89" s="131" t="s">
        <v>15</v>
      </c>
      <c r="C89" s="170" t="s">
        <v>117</v>
      </c>
      <c r="D89" s="132"/>
    </row>
    <row r="90" spans="1:12" s="154" customFormat="1" ht="12" customHeight="1" thickBot="1" x14ac:dyDescent="0.25">
      <c r="A90" s="171" t="s">
        <v>118</v>
      </c>
      <c r="B90" s="172"/>
      <c r="C90" s="109" t="s">
        <v>119</v>
      </c>
      <c r="D90" s="173"/>
    </row>
    <row r="91" spans="1:12" s="154" customFormat="1" ht="12" customHeight="1" thickBot="1" x14ac:dyDescent="0.25">
      <c r="A91" s="100" t="s">
        <v>30</v>
      </c>
      <c r="B91" s="174"/>
      <c r="C91" s="175" t="s">
        <v>267</v>
      </c>
      <c r="D91" s="45"/>
    </row>
    <row r="92" spans="1:12" s="154" customFormat="1" ht="12" customHeight="1" thickBot="1" x14ac:dyDescent="0.25">
      <c r="A92" s="100" t="s">
        <v>43</v>
      </c>
      <c r="B92" s="1"/>
      <c r="C92" s="108" t="s">
        <v>268</v>
      </c>
      <c r="D92" s="275">
        <f>D62+D76+D87</f>
        <v>32080000</v>
      </c>
    </row>
    <row r="93" spans="1:12" s="154" customFormat="1" ht="12" customHeight="1" thickBot="1" x14ac:dyDescent="0.25">
      <c r="A93" s="100" t="s">
        <v>120</v>
      </c>
      <c r="B93" s="1"/>
      <c r="C93" s="108" t="s">
        <v>269</v>
      </c>
      <c r="D93" s="36"/>
    </row>
    <row r="94" spans="1:12" ht="12.75" customHeight="1" x14ac:dyDescent="0.2">
      <c r="A94" s="133"/>
      <c r="B94" s="127" t="s">
        <v>270</v>
      </c>
      <c r="C94" s="140" t="s">
        <v>271</v>
      </c>
      <c r="D94" s="21"/>
    </row>
    <row r="95" spans="1:12" ht="12" customHeight="1" thickBot="1" x14ac:dyDescent="0.25">
      <c r="A95" s="120"/>
      <c r="B95" s="162" t="s">
        <v>66</v>
      </c>
      <c r="C95" s="142" t="s">
        <v>272</v>
      </c>
      <c r="D95" s="32"/>
    </row>
    <row r="96" spans="1:12" ht="15" customHeight="1" thickBot="1" x14ac:dyDescent="0.25">
      <c r="A96" s="100" t="s">
        <v>67</v>
      </c>
      <c r="B96" s="134"/>
      <c r="C96" s="108" t="s">
        <v>273</v>
      </c>
      <c r="D96" s="36"/>
    </row>
    <row r="97" spans="1:4" ht="13.5" thickBot="1" x14ac:dyDescent="0.25"/>
    <row r="98" spans="1:4" ht="15" customHeight="1" thickBot="1" x14ac:dyDescent="0.25">
      <c r="A98" s="176" t="s">
        <v>274</v>
      </c>
      <c r="B98" s="177"/>
      <c r="C98" s="178"/>
      <c r="D98" s="179">
        <v>6</v>
      </c>
    </row>
    <row r="99" spans="1:4" ht="14.25" customHeight="1" thickBot="1" x14ac:dyDescent="0.25">
      <c r="A99" s="176" t="s">
        <v>275</v>
      </c>
      <c r="B99" s="177"/>
      <c r="C99" s="178"/>
      <c r="D99" s="179"/>
    </row>
  </sheetData>
  <mergeCells count="2">
    <mergeCell ref="A2:B2"/>
    <mergeCell ref="A5:B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9"/>
  <sheetViews>
    <sheetView workbookViewId="0">
      <selection activeCell="D5" sqref="D5"/>
    </sheetView>
  </sheetViews>
  <sheetFormatPr defaultRowHeight="12.75" x14ac:dyDescent="0.2"/>
  <cols>
    <col min="1" max="1" width="9.6640625" style="81" customWidth="1"/>
    <col min="2" max="2" width="9.6640625" style="82" customWidth="1"/>
    <col min="3" max="3" width="72" style="82" customWidth="1"/>
    <col min="4" max="4" width="25" style="83" customWidth="1"/>
    <col min="5" max="16384" width="9.33203125" style="82"/>
  </cols>
  <sheetData>
    <row r="1" spans="1:4" s="85" customFormat="1" ht="16.5" customHeight="1" thickBot="1" x14ac:dyDescent="0.25">
      <c r="A1" s="84"/>
      <c r="C1" s="86"/>
      <c r="D1" s="87" t="s">
        <v>403</v>
      </c>
    </row>
    <row r="2" spans="1:4" s="90" customFormat="1" ht="25.5" customHeight="1" x14ac:dyDescent="0.2">
      <c r="A2" s="368"/>
      <c r="B2" s="368"/>
      <c r="C2" s="88" t="s">
        <v>230</v>
      </c>
      <c r="D2" s="89"/>
    </row>
    <row r="3" spans="1:4" s="90" customFormat="1" ht="16.5" thickBot="1" x14ac:dyDescent="0.25">
      <c r="A3" s="91" t="s">
        <v>231</v>
      </c>
      <c r="B3" s="92"/>
      <c r="C3" s="93" t="s">
        <v>401</v>
      </c>
      <c r="D3" s="94" t="s">
        <v>232</v>
      </c>
    </row>
    <row r="4" spans="1:4" s="97" customFormat="1" ht="15.95" customHeight="1" thickBot="1" x14ac:dyDescent="0.3">
      <c r="A4" s="95"/>
      <c r="B4" s="95"/>
      <c r="C4" s="95"/>
      <c r="D4" s="96" t="s">
        <v>344</v>
      </c>
    </row>
    <row r="5" spans="1:4" ht="13.5" customHeight="1" thickBot="1" x14ac:dyDescent="0.25">
      <c r="A5" s="369" t="s">
        <v>233</v>
      </c>
      <c r="B5" s="369"/>
      <c r="C5" s="98" t="s">
        <v>234</v>
      </c>
      <c r="D5" s="99" t="s">
        <v>421</v>
      </c>
    </row>
    <row r="6" spans="1:4" s="103" customFormat="1" ht="12.95" customHeight="1" thickBot="1" x14ac:dyDescent="0.25">
      <c r="A6" s="100">
        <v>1</v>
      </c>
      <c r="B6" s="101">
        <v>2</v>
      </c>
      <c r="C6" s="101">
        <v>3</v>
      </c>
      <c r="D6" s="102">
        <v>4</v>
      </c>
    </row>
    <row r="7" spans="1:4" s="103" customFormat="1" ht="15.95" customHeight="1" thickBot="1" x14ac:dyDescent="0.25">
      <c r="A7" s="104"/>
      <c r="B7" s="105"/>
      <c r="C7" s="105" t="s">
        <v>122</v>
      </c>
      <c r="D7" s="106"/>
    </row>
    <row r="8" spans="1:4" s="103" customFormat="1" ht="12" customHeight="1" thickBot="1" x14ac:dyDescent="0.25">
      <c r="A8" s="100" t="s">
        <v>1</v>
      </c>
      <c r="B8" s="107"/>
      <c r="C8" s="108" t="s">
        <v>235</v>
      </c>
      <c r="D8" s="36"/>
    </row>
    <row r="9" spans="1:4" s="110" customFormat="1" ht="12" customHeight="1" thickBot="1" x14ac:dyDescent="0.25">
      <c r="A9" s="100" t="s">
        <v>2</v>
      </c>
      <c r="B9" s="107"/>
      <c r="C9" s="109" t="s">
        <v>236</v>
      </c>
      <c r="D9" s="36">
        <f>SUM(D10:D13)</f>
        <v>0</v>
      </c>
    </row>
    <row r="10" spans="1:4" s="114" customFormat="1" ht="12" customHeight="1" x14ac:dyDescent="0.2">
      <c r="A10" s="111"/>
      <c r="B10" s="112" t="s">
        <v>3</v>
      </c>
      <c r="C10" s="113" t="s">
        <v>4</v>
      </c>
      <c r="D10" s="25"/>
    </row>
    <row r="11" spans="1:4" s="114" customFormat="1" ht="12" customHeight="1" x14ac:dyDescent="0.2">
      <c r="A11" s="111"/>
      <c r="B11" s="112" t="s">
        <v>5</v>
      </c>
      <c r="C11" s="115" t="s">
        <v>6</v>
      </c>
      <c r="D11" s="25"/>
    </row>
    <row r="12" spans="1:4" s="114" customFormat="1" ht="12" customHeight="1" x14ac:dyDescent="0.2">
      <c r="A12" s="111"/>
      <c r="B12" s="112" t="s">
        <v>7</v>
      </c>
      <c r="C12" s="115" t="s">
        <v>8</v>
      </c>
      <c r="D12" s="25"/>
    </row>
    <row r="13" spans="1:4" s="114" customFormat="1" ht="12" customHeight="1" thickBot="1" x14ac:dyDescent="0.25">
      <c r="A13" s="111"/>
      <c r="B13" s="112" t="s">
        <v>9</v>
      </c>
      <c r="C13" s="116" t="s">
        <v>10</v>
      </c>
      <c r="D13" s="25"/>
    </row>
    <row r="14" spans="1:4" s="110" customFormat="1" ht="12" customHeight="1" thickBot="1" x14ac:dyDescent="0.25">
      <c r="A14" s="100" t="s">
        <v>11</v>
      </c>
      <c r="B14" s="107"/>
      <c r="C14" s="109" t="s">
        <v>12</v>
      </c>
      <c r="D14" s="36">
        <f>SUM(D15:D22)</f>
        <v>17010846</v>
      </c>
    </row>
    <row r="15" spans="1:4" s="110" customFormat="1" ht="12" customHeight="1" x14ac:dyDescent="0.2">
      <c r="A15" s="117"/>
      <c r="B15" s="112" t="s">
        <v>13</v>
      </c>
      <c r="C15" s="113" t="s">
        <v>14</v>
      </c>
      <c r="D15" s="118"/>
    </row>
    <row r="16" spans="1:4" s="110" customFormat="1" ht="12" customHeight="1" x14ac:dyDescent="0.2">
      <c r="A16" s="111"/>
      <c r="B16" s="112" t="s">
        <v>15</v>
      </c>
      <c r="C16" s="115" t="s">
        <v>16</v>
      </c>
      <c r="D16" s="25">
        <v>13503149</v>
      </c>
    </row>
    <row r="17" spans="1:4" s="110" customFormat="1" ht="12" customHeight="1" x14ac:dyDescent="0.2">
      <c r="A17" s="111"/>
      <c r="B17" s="112" t="s">
        <v>17</v>
      </c>
      <c r="C17" s="115" t="s">
        <v>18</v>
      </c>
      <c r="D17" s="25"/>
    </row>
    <row r="18" spans="1:4" s="110" customFormat="1" ht="12" customHeight="1" x14ac:dyDescent="0.2">
      <c r="A18" s="111"/>
      <c r="B18" s="112" t="s">
        <v>19</v>
      </c>
      <c r="C18" s="115" t="s">
        <v>20</v>
      </c>
      <c r="D18" s="25"/>
    </row>
    <row r="19" spans="1:4" s="110" customFormat="1" ht="12" customHeight="1" x14ac:dyDescent="0.2">
      <c r="A19" s="111"/>
      <c r="B19" s="112" t="s">
        <v>21</v>
      </c>
      <c r="C19" s="115" t="s">
        <v>22</v>
      </c>
      <c r="D19" s="25"/>
    </row>
    <row r="20" spans="1:4" s="110" customFormat="1" ht="12" customHeight="1" x14ac:dyDescent="0.2">
      <c r="A20" s="119"/>
      <c r="B20" s="112" t="s">
        <v>23</v>
      </c>
      <c r="C20" s="115" t="s">
        <v>24</v>
      </c>
      <c r="D20" s="40">
        <v>3004697</v>
      </c>
    </row>
    <row r="21" spans="1:4" s="114" customFormat="1" ht="12" customHeight="1" x14ac:dyDescent="0.2">
      <c r="A21" s="111"/>
      <c r="B21" s="112" t="s">
        <v>25</v>
      </c>
      <c r="C21" s="115" t="s">
        <v>26</v>
      </c>
      <c r="D21" s="25">
        <v>3000</v>
      </c>
    </row>
    <row r="22" spans="1:4" s="114" customFormat="1" ht="12" customHeight="1" thickBot="1" x14ac:dyDescent="0.25">
      <c r="A22" s="120"/>
      <c r="B22" s="121" t="s">
        <v>27</v>
      </c>
      <c r="C22" s="116" t="s">
        <v>28</v>
      </c>
      <c r="D22" s="32">
        <v>500000</v>
      </c>
    </row>
    <row r="23" spans="1:4" s="114" customFormat="1" ht="12" customHeight="1" thickBot="1" x14ac:dyDescent="0.25">
      <c r="A23" s="100" t="s">
        <v>118</v>
      </c>
      <c r="B23" s="122"/>
      <c r="C23" s="109" t="s">
        <v>29</v>
      </c>
      <c r="D23" s="45"/>
    </row>
    <row r="24" spans="1:4" s="110" customFormat="1" ht="12" customHeight="1" thickBot="1" x14ac:dyDescent="0.25">
      <c r="A24" s="100" t="s">
        <v>30</v>
      </c>
      <c r="B24" s="107"/>
      <c r="C24" s="109" t="s">
        <v>237</v>
      </c>
      <c r="D24" s="36">
        <f>SUM(D25:D32)</f>
        <v>0</v>
      </c>
    </row>
    <row r="25" spans="1:4" s="114" customFormat="1" ht="12" customHeight="1" x14ac:dyDescent="0.2">
      <c r="A25" s="111"/>
      <c r="B25" s="112" t="s">
        <v>31</v>
      </c>
      <c r="C25" s="113" t="s">
        <v>238</v>
      </c>
      <c r="D25" s="25"/>
    </row>
    <row r="26" spans="1:4" s="114" customFormat="1" ht="12" customHeight="1" x14ac:dyDescent="0.2">
      <c r="A26" s="111"/>
      <c r="B26" s="112" t="s">
        <v>32</v>
      </c>
      <c r="C26" s="115" t="s">
        <v>335</v>
      </c>
      <c r="D26" s="25"/>
    </row>
    <row r="27" spans="1:4" s="114" customFormat="1" ht="12" customHeight="1" x14ac:dyDescent="0.2">
      <c r="A27" s="111"/>
      <c r="B27" s="112" t="s">
        <v>33</v>
      </c>
      <c r="C27" s="115" t="s">
        <v>35</v>
      </c>
      <c r="D27" s="25"/>
    </row>
    <row r="28" spans="1:4" s="114" customFormat="1" ht="12" customHeight="1" x14ac:dyDescent="0.2">
      <c r="A28" s="111"/>
      <c r="B28" s="112" t="s">
        <v>34</v>
      </c>
      <c r="C28" s="115" t="s">
        <v>37</v>
      </c>
      <c r="D28" s="25"/>
    </row>
    <row r="29" spans="1:4" s="114" customFormat="1" ht="12" customHeight="1" x14ac:dyDescent="0.2">
      <c r="A29" s="111"/>
      <c r="B29" s="112" t="s">
        <v>36</v>
      </c>
      <c r="C29" s="115" t="s">
        <v>39</v>
      </c>
      <c r="D29" s="25"/>
    </row>
    <row r="30" spans="1:4" s="114" customFormat="1" ht="12" customHeight="1" x14ac:dyDescent="0.2">
      <c r="A30" s="111"/>
      <c r="B30" s="112" t="s">
        <v>38</v>
      </c>
      <c r="C30" s="115" t="s">
        <v>239</v>
      </c>
      <c r="D30" s="25"/>
    </row>
    <row r="31" spans="1:4" s="114" customFormat="1" ht="12" customHeight="1" x14ac:dyDescent="0.2">
      <c r="A31" s="111"/>
      <c r="B31" s="112" t="s">
        <v>40</v>
      </c>
      <c r="C31" s="115" t="s">
        <v>41</v>
      </c>
      <c r="D31" s="25"/>
    </row>
    <row r="32" spans="1:4" s="114" customFormat="1" ht="12" customHeight="1" thickBot="1" x14ac:dyDescent="0.25">
      <c r="A32" s="120"/>
      <c r="B32" s="121" t="s">
        <v>42</v>
      </c>
      <c r="C32" s="123" t="s">
        <v>240</v>
      </c>
      <c r="D32" s="32"/>
    </row>
    <row r="33" spans="1:4" s="114" customFormat="1" ht="12" customHeight="1" thickBot="1" x14ac:dyDescent="0.25">
      <c r="A33" s="100" t="s">
        <v>43</v>
      </c>
      <c r="B33" s="1"/>
      <c r="C33" s="108" t="s">
        <v>241</v>
      </c>
      <c r="D33" s="36">
        <f>SUM(D34:D45)</f>
        <v>0</v>
      </c>
    </row>
    <row r="34" spans="1:4" s="114" customFormat="1" ht="12" customHeight="1" x14ac:dyDescent="0.2">
      <c r="A34" s="117"/>
      <c r="B34" s="124" t="s">
        <v>44</v>
      </c>
      <c r="C34" s="125" t="s">
        <v>45</v>
      </c>
      <c r="D34" s="126"/>
    </row>
    <row r="35" spans="1:4" s="114" customFormat="1" ht="12" customHeight="1" x14ac:dyDescent="0.2">
      <c r="A35" s="111"/>
      <c r="B35" s="127" t="s">
        <v>46</v>
      </c>
      <c r="C35" s="115" t="s">
        <v>47</v>
      </c>
      <c r="D35" s="25"/>
    </row>
    <row r="36" spans="1:4" s="114" customFormat="1" ht="12" customHeight="1" x14ac:dyDescent="0.2">
      <c r="A36" s="111"/>
      <c r="B36" s="127" t="s">
        <v>48</v>
      </c>
      <c r="C36" s="115" t="s">
        <v>49</v>
      </c>
      <c r="D36" s="25"/>
    </row>
    <row r="37" spans="1:4" s="114" customFormat="1" ht="12" customHeight="1" x14ac:dyDescent="0.2">
      <c r="A37" s="111"/>
      <c r="B37" s="127" t="s">
        <v>50</v>
      </c>
      <c r="C37" s="115" t="s">
        <v>51</v>
      </c>
      <c r="D37" s="25"/>
    </row>
    <row r="38" spans="1:4" s="114" customFormat="1" ht="12" customHeight="1" x14ac:dyDescent="0.2">
      <c r="A38" s="111"/>
      <c r="B38" s="127" t="s">
        <v>52</v>
      </c>
      <c r="C38" s="115" t="s">
        <v>53</v>
      </c>
      <c r="D38" s="25"/>
    </row>
    <row r="39" spans="1:4" s="114" customFormat="1" ht="12" customHeight="1" x14ac:dyDescent="0.2">
      <c r="A39" s="111"/>
      <c r="B39" s="127" t="s">
        <v>54</v>
      </c>
      <c r="C39" s="115" t="s">
        <v>55</v>
      </c>
      <c r="D39" s="25"/>
    </row>
    <row r="40" spans="1:4" s="114" customFormat="1" ht="12" customHeight="1" x14ac:dyDescent="0.2">
      <c r="A40" s="111"/>
      <c r="B40" s="127" t="s">
        <v>56</v>
      </c>
      <c r="C40" s="128" t="s">
        <v>57</v>
      </c>
      <c r="D40" s="129"/>
    </row>
    <row r="41" spans="1:4" s="114" customFormat="1" ht="12" customHeight="1" x14ac:dyDescent="0.2">
      <c r="A41" s="111"/>
      <c r="B41" s="127" t="s">
        <v>58</v>
      </c>
      <c r="C41" s="115" t="s">
        <v>47</v>
      </c>
      <c r="D41" s="25"/>
    </row>
    <row r="42" spans="1:4" s="114" customFormat="1" ht="12" customHeight="1" x14ac:dyDescent="0.2">
      <c r="A42" s="111"/>
      <c r="B42" s="127" t="s">
        <v>59</v>
      </c>
      <c r="C42" s="115" t="s">
        <v>49</v>
      </c>
      <c r="D42" s="25"/>
    </row>
    <row r="43" spans="1:4" s="114" customFormat="1" ht="12" customHeight="1" x14ac:dyDescent="0.2">
      <c r="A43" s="111"/>
      <c r="B43" s="127" t="s">
        <v>60</v>
      </c>
      <c r="C43" s="115" t="s">
        <v>51</v>
      </c>
      <c r="D43" s="25"/>
    </row>
    <row r="44" spans="1:4" s="114" customFormat="1" ht="12" customHeight="1" x14ac:dyDescent="0.2">
      <c r="A44" s="111"/>
      <c r="B44" s="127" t="s">
        <v>61</v>
      </c>
      <c r="C44" s="115" t="s">
        <v>53</v>
      </c>
      <c r="D44" s="25"/>
    </row>
    <row r="45" spans="1:4" s="114" customFormat="1" ht="12" customHeight="1" thickBot="1" x14ac:dyDescent="0.25">
      <c r="A45" s="130"/>
      <c r="B45" s="131" t="s">
        <v>62</v>
      </c>
      <c r="C45" s="116" t="s">
        <v>63</v>
      </c>
      <c r="D45" s="132"/>
    </row>
    <row r="46" spans="1:4" s="110" customFormat="1" ht="12" customHeight="1" thickBot="1" x14ac:dyDescent="0.25">
      <c r="A46" s="100" t="s">
        <v>120</v>
      </c>
      <c r="B46" s="107"/>
      <c r="C46" s="109" t="s">
        <v>64</v>
      </c>
      <c r="D46" s="36">
        <f>SUM(D47:D48)</f>
        <v>0</v>
      </c>
    </row>
    <row r="47" spans="1:4" s="114" customFormat="1" ht="12" customHeight="1" x14ac:dyDescent="0.2">
      <c r="A47" s="111"/>
      <c r="B47" s="127" t="s">
        <v>65</v>
      </c>
      <c r="C47" s="113" t="s">
        <v>242</v>
      </c>
      <c r="D47" s="25"/>
    </row>
    <row r="48" spans="1:4" s="114" customFormat="1" ht="12" customHeight="1" thickBot="1" x14ac:dyDescent="0.25">
      <c r="A48" s="111"/>
      <c r="B48" s="127" t="s">
        <v>66</v>
      </c>
      <c r="C48" s="116" t="s">
        <v>243</v>
      </c>
      <c r="D48" s="25"/>
    </row>
    <row r="49" spans="1:4" s="114" customFormat="1" ht="12" customHeight="1" thickBot="1" x14ac:dyDescent="0.25">
      <c r="A49" s="100" t="s">
        <v>67</v>
      </c>
      <c r="B49" s="107"/>
      <c r="C49" s="109" t="s">
        <v>244</v>
      </c>
      <c r="D49" s="36">
        <f>+D50+D51+D52</f>
        <v>0</v>
      </c>
    </row>
    <row r="50" spans="1:4" s="114" customFormat="1" ht="12" customHeight="1" x14ac:dyDescent="0.2">
      <c r="A50" s="133"/>
      <c r="B50" s="127" t="s">
        <v>68</v>
      </c>
      <c r="C50" s="113" t="s">
        <v>69</v>
      </c>
      <c r="D50" s="21"/>
    </row>
    <row r="51" spans="1:4" s="114" customFormat="1" ht="12" customHeight="1" x14ac:dyDescent="0.2">
      <c r="A51" s="133"/>
      <c r="B51" s="127" t="s">
        <v>70</v>
      </c>
      <c r="C51" s="115" t="s">
        <v>71</v>
      </c>
      <c r="D51" s="21"/>
    </row>
    <row r="52" spans="1:4" s="114" customFormat="1" ht="12" customHeight="1" thickBot="1" x14ac:dyDescent="0.25">
      <c r="A52" s="111"/>
      <c r="B52" s="127" t="s">
        <v>72</v>
      </c>
      <c r="C52" s="123" t="s">
        <v>73</v>
      </c>
      <c r="D52" s="25"/>
    </row>
    <row r="53" spans="1:4" s="114" customFormat="1" ht="12" customHeight="1" thickBot="1" x14ac:dyDescent="0.25">
      <c r="A53" s="100" t="s">
        <v>121</v>
      </c>
      <c r="B53" s="134"/>
      <c r="C53" s="108" t="s">
        <v>74</v>
      </c>
      <c r="D53" s="135"/>
    </row>
    <row r="54" spans="1:4" s="110" customFormat="1" ht="12" customHeight="1" thickBot="1" x14ac:dyDescent="0.25">
      <c r="A54" s="136" t="s">
        <v>75</v>
      </c>
      <c r="B54" s="137"/>
      <c r="C54" s="108" t="s">
        <v>245</v>
      </c>
      <c r="D54" s="274">
        <f>D14</f>
        <v>17010846</v>
      </c>
    </row>
    <row r="55" spans="1:4" s="110" customFormat="1" ht="12" customHeight="1" thickBot="1" x14ac:dyDescent="0.25">
      <c r="A55" s="100" t="s">
        <v>76</v>
      </c>
      <c r="B55" s="138"/>
      <c r="C55" s="108" t="s">
        <v>77</v>
      </c>
      <c r="D55" s="139"/>
    </row>
    <row r="56" spans="1:4" s="110" customFormat="1" ht="12" customHeight="1" x14ac:dyDescent="0.2">
      <c r="A56" s="117"/>
      <c r="B56" s="124" t="s">
        <v>78</v>
      </c>
      <c r="C56" s="140" t="s">
        <v>355</v>
      </c>
      <c r="D56" s="141">
        <v>2447595</v>
      </c>
    </row>
    <row r="57" spans="1:4" s="110" customFormat="1" ht="12" customHeight="1" thickBot="1" x14ac:dyDescent="0.25">
      <c r="A57" s="130"/>
      <c r="B57" s="131" t="s">
        <v>81</v>
      </c>
      <c r="C57" s="142" t="s">
        <v>360</v>
      </c>
      <c r="D57" s="132">
        <v>7381405</v>
      </c>
    </row>
    <row r="58" spans="1:4" s="114" customFormat="1" ht="12" customHeight="1" thickBot="1" x14ac:dyDescent="0.25">
      <c r="A58" s="61" t="s">
        <v>83</v>
      </c>
      <c r="B58" s="143"/>
      <c r="C58" s="144" t="s">
        <v>246</v>
      </c>
      <c r="D58" s="36">
        <f>D56+D57+D54</f>
        <v>26839846</v>
      </c>
    </row>
    <row r="59" spans="1:4" s="114" customFormat="1" ht="15" customHeight="1" x14ac:dyDescent="0.2">
      <c r="A59" s="145"/>
      <c r="B59" s="145"/>
      <c r="C59" s="146"/>
      <c r="D59" s="147"/>
    </row>
    <row r="60" spans="1:4" ht="13.5" thickBot="1" x14ac:dyDescent="0.25">
      <c r="A60" s="148"/>
      <c r="B60" s="149"/>
      <c r="C60" s="149"/>
      <c r="D60" s="150"/>
    </row>
    <row r="61" spans="1:4" s="103" customFormat="1" ht="16.5" customHeight="1" thickBot="1" x14ac:dyDescent="0.25">
      <c r="A61" s="151"/>
      <c r="B61" s="152"/>
      <c r="C61" s="153" t="s">
        <v>123</v>
      </c>
      <c r="D61" s="139"/>
    </row>
    <row r="62" spans="1:4" s="154" customFormat="1" ht="12" customHeight="1" thickBot="1" x14ac:dyDescent="0.25">
      <c r="A62" s="100" t="s">
        <v>1</v>
      </c>
      <c r="B62" s="1"/>
      <c r="C62" s="1" t="s">
        <v>247</v>
      </c>
      <c r="D62" s="36">
        <f>D63+D64+D65</f>
        <v>26724946</v>
      </c>
    </row>
    <row r="63" spans="1:4" ht="12" customHeight="1" x14ac:dyDescent="0.2">
      <c r="A63" s="133"/>
      <c r="B63" s="155" t="s">
        <v>87</v>
      </c>
      <c r="C63" s="156" t="s">
        <v>88</v>
      </c>
      <c r="D63" s="157">
        <v>11642305</v>
      </c>
    </row>
    <row r="64" spans="1:4" ht="12" customHeight="1" x14ac:dyDescent="0.2">
      <c r="A64" s="111"/>
      <c r="B64" s="127" t="s">
        <v>89</v>
      </c>
      <c r="C64" s="158" t="s">
        <v>90</v>
      </c>
      <c r="D64" s="159">
        <v>2100000</v>
      </c>
    </row>
    <row r="65" spans="1:4" ht="12" customHeight="1" x14ac:dyDescent="0.2">
      <c r="A65" s="111"/>
      <c r="B65" s="127" t="s">
        <v>91</v>
      </c>
      <c r="C65" s="158" t="s">
        <v>92</v>
      </c>
      <c r="D65" s="159">
        <v>12982641</v>
      </c>
    </row>
    <row r="66" spans="1:4" ht="12" customHeight="1" x14ac:dyDescent="0.2">
      <c r="A66" s="111"/>
      <c r="B66" s="127" t="s">
        <v>93</v>
      </c>
      <c r="C66" s="158" t="s">
        <v>94</v>
      </c>
      <c r="D66" s="159"/>
    </row>
    <row r="67" spans="1:4" ht="12" customHeight="1" x14ac:dyDescent="0.2">
      <c r="A67" s="111"/>
      <c r="B67" s="127" t="s">
        <v>95</v>
      </c>
      <c r="C67" s="158" t="s">
        <v>96</v>
      </c>
      <c r="D67" s="159"/>
    </row>
    <row r="68" spans="1:4" ht="12" customHeight="1" x14ac:dyDescent="0.2">
      <c r="A68" s="111"/>
      <c r="B68" s="127" t="s">
        <v>97</v>
      </c>
      <c r="C68" s="158" t="s">
        <v>98</v>
      </c>
      <c r="D68" s="159"/>
    </row>
    <row r="69" spans="1:4" ht="12" customHeight="1" x14ac:dyDescent="0.2">
      <c r="A69" s="111"/>
      <c r="B69" s="127" t="s">
        <v>99</v>
      </c>
      <c r="C69" s="160" t="s">
        <v>248</v>
      </c>
      <c r="D69" s="159"/>
    </row>
    <row r="70" spans="1:4" ht="12" customHeight="1" x14ac:dyDescent="0.2">
      <c r="A70" s="111"/>
      <c r="B70" s="127" t="s">
        <v>100</v>
      </c>
      <c r="C70" s="115" t="s">
        <v>249</v>
      </c>
      <c r="D70" s="159"/>
    </row>
    <row r="71" spans="1:4" ht="12" customHeight="1" x14ac:dyDescent="0.2">
      <c r="A71" s="111"/>
      <c r="B71" s="127" t="s">
        <v>101</v>
      </c>
      <c r="C71" s="115" t="s">
        <v>250</v>
      </c>
      <c r="D71" s="159"/>
    </row>
    <row r="72" spans="1:4" ht="12" customHeight="1" x14ac:dyDescent="0.2">
      <c r="A72" s="111"/>
      <c r="B72" s="127" t="s">
        <v>102</v>
      </c>
      <c r="C72" s="115" t="s">
        <v>251</v>
      </c>
      <c r="D72" s="159"/>
    </row>
    <row r="73" spans="1:4" ht="12" customHeight="1" x14ac:dyDescent="0.2">
      <c r="A73" s="111"/>
      <c r="B73" s="127" t="s">
        <v>103</v>
      </c>
      <c r="C73" s="161" t="s">
        <v>252</v>
      </c>
      <c r="D73" s="159"/>
    </row>
    <row r="74" spans="1:4" ht="12" customHeight="1" x14ac:dyDescent="0.2">
      <c r="A74" s="111"/>
      <c r="B74" s="127" t="s">
        <v>104</v>
      </c>
      <c r="C74" s="158" t="s">
        <v>253</v>
      </c>
      <c r="D74" s="159"/>
    </row>
    <row r="75" spans="1:4" ht="12" customHeight="1" thickBot="1" x14ac:dyDescent="0.25">
      <c r="A75" s="120"/>
      <c r="B75" s="162" t="s">
        <v>254</v>
      </c>
      <c r="C75" s="163" t="s">
        <v>255</v>
      </c>
      <c r="D75" s="2"/>
    </row>
    <row r="76" spans="1:4" ht="12" customHeight="1" thickBot="1" x14ac:dyDescent="0.25">
      <c r="A76" s="100" t="s">
        <v>2</v>
      </c>
      <c r="B76" s="1"/>
      <c r="C76" s="164" t="s">
        <v>256</v>
      </c>
      <c r="D76" s="139">
        <f>D77+D78+D79</f>
        <v>114900</v>
      </c>
    </row>
    <row r="77" spans="1:4" s="154" customFormat="1" ht="12" customHeight="1" x14ac:dyDescent="0.2">
      <c r="A77" s="133"/>
      <c r="B77" s="155" t="s">
        <v>3</v>
      </c>
      <c r="C77" s="140" t="s">
        <v>257</v>
      </c>
      <c r="D77" s="21">
        <v>114900</v>
      </c>
    </row>
    <row r="78" spans="1:4" ht="12" customHeight="1" x14ac:dyDescent="0.2">
      <c r="A78" s="111"/>
      <c r="B78" s="127" t="s">
        <v>5</v>
      </c>
      <c r="C78" s="115" t="s">
        <v>106</v>
      </c>
      <c r="D78" s="25"/>
    </row>
    <row r="79" spans="1:4" ht="12" customHeight="1" x14ac:dyDescent="0.2">
      <c r="A79" s="111"/>
      <c r="B79" s="127" t="s">
        <v>7</v>
      </c>
      <c r="C79" s="115" t="s">
        <v>258</v>
      </c>
      <c r="D79" s="25"/>
    </row>
    <row r="80" spans="1:4" ht="12" customHeight="1" x14ac:dyDescent="0.2">
      <c r="A80" s="111"/>
      <c r="B80" s="127" t="s">
        <v>9</v>
      </c>
      <c r="C80" s="115" t="s">
        <v>259</v>
      </c>
      <c r="D80" s="25"/>
    </row>
    <row r="81" spans="1:12" ht="12" customHeight="1" x14ac:dyDescent="0.2">
      <c r="A81" s="111"/>
      <c r="B81" s="127" t="s">
        <v>108</v>
      </c>
      <c r="C81" s="115" t="s">
        <v>260</v>
      </c>
      <c r="D81" s="25"/>
    </row>
    <row r="82" spans="1:12" ht="12" customHeight="1" x14ac:dyDescent="0.2">
      <c r="A82" s="111"/>
      <c r="B82" s="127" t="s">
        <v>109</v>
      </c>
      <c r="C82" s="115" t="s">
        <v>261</v>
      </c>
      <c r="D82" s="25"/>
    </row>
    <row r="83" spans="1:12" ht="12" customHeight="1" x14ac:dyDescent="0.2">
      <c r="A83" s="111"/>
      <c r="B83" s="127" t="s">
        <v>110</v>
      </c>
      <c r="C83" s="115" t="s">
        <v>262</v>
      </c>
      <c r="D83" s="25"/>
    </row>
    <row r="84" spans="1:12" s="154" customFormat="1" ht="12" customHeight="1" x14ac:dyDescent="0.2">
      <c r="A84" s="111"/>
      <c r="B84" s="127" t="s">
        <v>112</v>
      </c>
      <c r="C84" s="115" t="s">
        <v>263</v>
      </c>
      <c r="D84" s="25"/>
    </row>
    <row r="85" spans="1:12" ht="12" customHeight="1" x14ac:dyDescent="0.2">
      <c r="A85" s="111"/>
      <c r="B85" s="127" t="s">
        <v>114</v>
      </c>
      <c r="C85" s="115" t="s">
        <v>264</v>
      </c>
      <c r="D85" s="25"/>
      <c r="L85" s="165"/>
    </row>
    <row r="86" spans="1:12" ht="21" customHeight="1" thickBot="1" x14ac:dyDescent="0.25">
      <c r="A86" s="111"/>
      <c r="B86" s="127" t="s">
        <v>115</v>
      </c>
      <c r="C86" s="116" t="s">
        <v>265</v>
      </c>
      <c r="D86" s="25"/>
    </row>
    <row r="87" spans="1:12" ht="12" customHeight="1" thickBot="1" x14ac:dyDescent="0.25">
      <c r="A87" s="136" t="s">
        <v>11</v>
      </c>
      <c r="B87" s="166"/>
      <c r="C87" s="167" t="s">
        <v>266</v>
      </c>
      <c r="D87" s="168">
        <f>SUM(D88:D89)</f>
        <v>0</v>
      </c>
    </row>
    <row r="88" spans="1:12" s="154" customFormat="1" ht="12" customHeight="1" x14ac:dyDescent="0.2">
      <c r="A88" s="117"/>
      <c r="B88" s="124" t="s">
        <v>13</v>
      </c>
      <c r="C88" s="169" t="s">
        <v>116</v>
      </c>
      <c r="D88" s="118"/>
    </row>
    <row r="89" spans="1:12" s="154" customFormat="1" ht="12" customHeight="1" thickBot="1" x14ac:dyDescent="0.25">
      <c r="A89" s="130"/>
      <c r="B89" s="131" t="s">
        <v>15</v>
      </c>
      <c r="C89" s="170" t="s">
        <v>117</v>
      </c>
      <c r="D89" s="132"/>
    </row>
    <row r="90" spans="1:12" s="154" customFormat="1" ht="12" customHeight="1" thickBot="1" x14ac:dyDescent="0.25">
      <c r="A90" s="171" t="s">
        <v>118</v>
      </c>
      <c r="B90" s="172"/>
      <c r="C90" s="109" t="s">
        <v>119</v>
      </c>
      <c r="D90" s="173"/>
    </row>
    <row r="91" spans="1:12" s="154" customFormat="1" ht="12" customHeight="1" thickBot="1" x14ac:dyDescent="0.25">
      <c r="A91" s="100" t="s">
        <v>30</v>
      </c>
      <c r="B91" s="174"/>
      <c r="C91" s="175" t="s">
        <v>267</v>
      </c>
      <c r="D91" s="45"/>
    </row>
    <row r="92" spans="1:12" s="154" customFormat="1" ht="12" customHeight="1" thickBot="1" x14ac:dyDescent="0.25">
      <c r="A92" s="100" t="s">
        <v>43</v>
      </c>
      <c r="B92" s="1"/>
      <c r="C92" s="108" t="s">
        <v>268</v>
      </c>
      <c r="D92" s="275">
        <f>D62+D76+D87</f>
        <v>26839846</v>
      </c>
    </row>
    <row r="93" spans="1:12" s="154" customFormat="1" ht="12" customHeight="1" thickBot="1" x14ac:dyDescent="0.25">
      <c r="A93" s="100" t="s">
        <v>120</v>
      </c>
      <c r="B93" s="1"/>
      <c r="C93" s="108" t="s">
        <v>269</v>
      </c>
      <c r="D93" s="36">
        <f>D94+D95</f>
        <v>0</v>
      </c>
    </row>
    <row r="94" spans="1:12" ht="12.75" customHeight="1" x14ac:dyDescent="0.2">
      <c r="A94" s="133"/>
      <c r="B94" s="127" t="s">
        <v>270</v>
      </c>
      <c r="C94" s="140" t="s">
        <v>271</v>
      </c>
      <c r="D94" s="21"/>
    </row>
    <row r="95" spans="1:12" ht="12" customHeight="1" thickBot="1" x14ac:dyDescent="0.25">
      <c r="A95" s="120"/>
      <c r="B95" s="162" t="s">
        <v>66</v>
      </c>
      <c r="C95" s="142" t="s">
        <v>272</v>
      </c>
      <c r="D95" s="32">
        <v>0</v>
      </c>
    </row>
    <row r="96" spans="1:12" ht="15" customHeight="1" thickBot="1" x14ac:dyDescent="0.25">
      <c r="A96" s="100" t="s">
        <v>67</v>
      </c>
      <c r="B96" s="134"/>
      <c r="C96" s="108" t="s">
        <v>273</v>
      </c>
      <c r="D96" s="36">
        <f>D92</f>
        <v>26839846</v>
      </c>
    </row>
    <row r="97" spans="1:4" ht="13.5" thickBot="1" x14ac:dyDescent="0.25"/>
    <row r="98" spans="1:4" ht="15" customHeight="1" thickBot="1" x14ac:dyDescent="0.25">
      <c r="A98" s="176" t="s">
        <v>274</v>
      </c>
      <c r="B98" s="177"/>
      <c r="C98" s="178"/>
      <c r="D98" s="179">
        <v>3</v>
      </c>
    </row>
    <row r="99" spans="1:4" ht="14.25" customHeight="1" thickBot="1" x14ac:dyDescent="0.25">
      <c r="A99" s="176" t="s">
        <v>275</v>
      </c>
      <c r="B99" s="177"/>
      <c r="C99" s="178"/>
      <c r="D99" s="179"/>
    </row>
  </sheetData>
  <mergeCells count="2">
    <mergeCell ref="A2:B2"/>
    <mergeCell ref="A5:B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4"/>
  <sheetViews>
    <sheetView zoomScale="115" zoomScaleNormal="115" workbookViewId="0">
      <selection activeCell="D20" sqref="D20"/>
    </sheetView>
  </sheetViews>
  <sheetFormatPr defaultRowHeight="12.75" x14ac:dyDescent="0.2"/>
  <cols>
    <col min="1" max="1" width="9.6640625" style="81" customWidth="1"/>
    <col min="2" max="2" width="9.6640625" style="82" customWidth="1"/>
    <col min="3" max="3" width="72" style="82" customWidth="1"/>
    <col min="4" max="4" width="25" style="83" customWidth="1"/>
    <col min="5" max="16384" width="9.33203125" style="82"/>
  </cols>
  <sheetData>
    <row r="1" spans="1:4" s="85" customFormat="1" ht="16.5" customHeight="1" thickBot="1" x14ac:dyDescent="0.25">
      <c r="A1" s="84"/>
      <c r="C1" s="86"/>
      <c r="D1" s="87" t="s">
        <v>417</v>
      </c>
    </row>
    <row r="2" spans="1:4" s="90" customFormat="1" ht="25.5" customHeight="1" x14ac:dyDescent="0.2">
      <c r="A2" s="368" t="e">
        <f>A2:D48megnevezése</f>
        <v>#NAME?</v>
      </c>
      <c r="B2" s="368"/>
      <c r="C2" s="88" t="s">
        <v>230</v>
      </c>
      <c r="D2" s="89"/>
    </row>
    <row r="3" spans="1:4" s="90" customFormat="1" ht="16.5" thickBot="1" x14ac:dyDescent="0.25">
      <c r="A3" s="91" t="s">
        <v>231</v>
      </c>
      <c r="B3" s="92"/>
      <c r="C3" s="93" t="s">
        <v>404</v>
      </c>
      <c r="D3" s="94" t="s">
        <v>232</v>
      </c>
    </row>
    <row r="4" spans="1:4" s="97" customFormat="1" ht="15.95" customHeight="1" thickBot="1" x14ac:dyDescent="0.3">
      <c r="A4" s="95"/>
      <c r="B4" s="95"/>
      <c r="C4" s="95"/>
      <c r="D4" s="96" t="s">
        <v>344</v>
      </c>
    </row>
    <row r="5" spans="1:4" ht="13.5" customHeight="1" thickBot="1" x14ac:dyDescent="0.25">
      <c r="A5" s="369" t="s">
        <v>233</v>
      </c>
      <c r="B5" s="369"/>
      <c r="C5" s="98" t="s">
        <v>234</v>
      </c>
      <c r="D5" s="99" t="s">
        <v>421</v>
      </c>
    </row>
    <row r="6" spans="1:4" s="103" customFormat="1" ht="12.95" customHeight="1" thickBot="1" x14ac:dyDescent="0.25">
      <c r="A6" s="100">
        <v>1</v>
      </c>
      <c r="B6" s="101">
        <v>2</v>
      </c>
      <c r="C6" s="101">
        <v>3</v>
      </c>
      <c r="D6" s="102">
        <v>4</v>
      </c>
    </row>
    <row r="7" spans="1:4" s="103" customFormat="1" ht="15.95" customHeight="1" thickBot="1" x14ac:dyDescent="0.25">
      <c r="A7" s="104"/>
      <c r="B7" s="105"/>
      <c r="C7" s="105" t="s">
        <v>122</v>
      </c>
      <c r="D7" s="106"/>
    </row>
    <row r="8" spans="1:4" s="103" customFormat="1" ht="12" customHeight="1" thickBot="1" x14ac:dyDescent="0.25">
      <c r="A8" s="100" t="s">
        <v>1</v>
      </c>
      <c r="B8" s="107"/>
      <c r="C8" s="108" t="s">
        <v>235</v>
      </c>
      <c r="D8" s="36">
        <f>D9+D14+D22+D28</f>
        <v>183130355</v>
      </c>
    </row>
    <row r="9" spans="1:4" s="110" customFormat="1" ht="12" customHeight="1" thickBot="1" x14ac:dyDescent="0.25">
      <c r="A9" s="100" t="s">
        <v>2</v>
      </c>
      <c r="B9" s="107"/>
      <c r="C9" s="109" t="s">
        <v>236</v>
      </c>
      <c r="D9" s="36">
        <f>SUM(D10:D13)</f>
        <v>17901365</v>
      </c>
    </row>
    <row r="10" spans="1:4" s="114" customFormat="1" ht="12" customHeight="1" x14ac:dyDescent="0.2">
      <c r="A10" s="111"/>
      <c r="B10" s="112" t="s">
        <v>3</v>
      </c>
      <c r="C10" s="266" t="s">
        <v>384</v>
      </c>
      <c r="D10" s="267">
        <v>3750000</v>
      </c>
    </row>
    <row r="11" spans="1:4" s="114" customFormat="1" ht="12" customHeight="1" x14ac:dyDescent="0.2">
      <c r="A11" s="111"/>
      <c r="B11" s="112" t="s">
        <v>5</v>
      </c>
      <c r="C11" s="268" t="s">
        <v>385</v>
      </c>
      <c r="D11" s="267">
        <v>10831365</v>
      </c>
    </row>
    <row r="12" spans="1:4" s="114" customFormat="1" ht="12" customHeight="1" x14ac:dyDescent="0.2">
      <c r="A12" s="111"/>
      <c r="B12" s="112" t="s">
        <v>7</v>
      </c>
      <c r="C12" s="268" t="s">
        <v>386</v>
      </c>
      <c r="D12" s="267">
        <v>3200000</v>
      </c>
    </row>
    <row r="13" spans="1:4" s="114" customFormat="1" ht="12" customHeight="1" thickBot="1" x14ac:dyDescent="0.25">
      <c r="A13" s="111"/>
      <c r="B13" s="112" t="s">
        <v>9</v>
      </c>
      <c r="C13" s="269" t="s">
        <v>387</v>
      </c>
      <c r="D13" s="267">
        <v>120000</v>
      </c>
    </row>
    <row r="14" spans="1:4" s="110" customFormat="1" ht="12" customHeight="1" thickBot="1" x14ac:dyDescent="0.25">
      <c r="A14" s="100" t="s">
        <v>11</v>
      </c>
      <c r="B14" s="107"/>
      <c r="C14" s="109" t="s">
        <v>12</v>
      </c>
      <c r="D14" s="36">
        <f>SUM(D15:D20)</f>
        <v>11944295</v>
      </c>
    </row>
    <row r="15" spans="1:4" s="110" customFormat="1" ht="12" customHeight="1" x14ac:dyDescent="0.2">
      <c r="A15" s="117"/>
      <c r="B15" s="112" t="s">
        <v>13</v>
      </c>
      <c r="C15" s="327" t="s">
        <v>388</v>
      </c>
      <c r="D15" s="330">
        <v>1300000</v>
      </c>
    </row>
    <row r="16" spans="1:4" s="110" customFormat="1" ht="12" customHeight="1" x14ac:dyDescent="0.2">
      <c r="A16" s="111"/>
      <c r="B16" s="112" t="s">
        <v>15</v>
      </c>
      <c r="C16" s="328" t="s">
        <v>389</v>
      </c>
      <c r="D16" s="270">
        <v>3300000</v>
      </c>
    </row>
    <row r="17" spans="1:4" s="110" customFormat="1" ht="12" customHeight="1" x14ac:dyDescent="0.2">
      <c r="A17" s="111"/>
      <c r="B17" s="112" t="s">
        <v>17</v>
      </c>
      <c r="C17" s="328" t="s">
        <v>390</v>
      </c>
      <c r="D17" s="270">
        <v>3200000</v>
      </c>
    </row>
    <row r="18" spans="1:4" s="110" customFormat="1" ht="12" customHeight="1" x14ac:dyDescent="0.2">
      <c r="A18" s="111"/>
      <c r="B18" s="112" t="s">
        <v>19</v>
      </c>
      <c r="C18" s="328" t="s">
        <v>391</v>
      </c>
      <c r="D18" s="270">
        <f>1134000</f>
        <v>1134000</v>
      </c>
    </row>
    <row r="19" spans="1:4" s="110" customFormat="1" ht="12" customHeight="1" x14ac:dyDescent="0.2">
      <c r="A19" s="111"/>
      <c r="B19" s="112" t="s">
        <v>21</v>
      </c>
      <c r="C19" s="329" t="s">
        <v>392</v>
      </c>
      <c r="D19" s="271">
        <v>10295</v>
      </c>
    </row>
    <row r="20" spans="1:4" s="110" customFormat="1" ht="12" customHeight="1" thickBot="1" x14ac:dyDescent="0.25">
      <c r="A20" s="119"/>
      <c r="B20" s="112" t="s">
        <v>23</v>
      </c>
      <c r="C20" s="328" t="s">
        <v>28</v>
      </c>
      <c r="D20" s="270">
        <v>3000000</v>
      </c>
    </row>
    <row r="21" spans="1:4" s="114" customFormat="1" ht="12" customHeight="1" thickBot="1" x14ac:dyDescent="0.25">
      <c r="A21" s="100" t="s">
        <v>118</v>
      </c>
      <c r="B21" s="122"/>
      <c r="C21" s="109" t="s">
        <v>29</v>
      </c>
      <c r="D21" s="45"/>
    </row>
    <row r="22" spans="1:4" s="110" customFormat="1" ht="12" customHeight="1" thickBot="1" x14ac:dyDescent="0.25">
      <c r="A22" s="100" t="s">
        <v>30</v>
      </c>
      <c r="B22" s="107"/>
      <c r="C22" s="109" t="s">
        <v>237</v>
      </c>
      <c r="D22" s="36">
        <f>SUM(D23:D27)</f>
        <v>69166291</v>
      </c>
    </row>
    <row r="23" spans="1:4" s="114" customFormat="1" ht="12" customHeight="1" x14ac:dyDescent="0.2">
      <c r="A23" s="111"/>
      <c r="B23" s="112" t="s">
        <v>31</v>
      </c>
      <c r="C23" s="331" t="s">
        <v>393</v>
      </c>
      <c r="D23" s="272">
        <v>24573469</v>
      </c>
    </row>
    <row r="24" spans="1:4" s="114" customFormat="1" ht="12" customHeight="1" x14ac:dyDescent="0.2">
      <c r="A24" s="111"/>
      <c r="B24" s="112" t="s">
        <v>32</v>
      </c>
      <c r="C24" s="328" t="s">
        <v>394</v>
      </c>
      <c r="D24" s="270">
        <v>23294583</v>
      </c>
    </row>
    <row r="25" spans="1:4" s="114" customFormat="1" ht="12" customHeight="1" x14ac:dyDescent="0.2">
      <c r="A25" s="111"/>
      <c r="B25" s="112" t="s">
        <v>33</v>
      </c>
      <c r="C25" s="328" t="s">
        <v>395</v>
      </c>
      <c r="D25" s="270">
        <v>15502436</v>
      </c>
    </row>
    <row r="26" spans="1:4" s="114" customFormat="1" ht="12" customHeight="1" x14ac:dyDescent="0.2">
      <c r="A26" s="111"/>
      <c r="B26" s="112" t="s">
        <v>34</v>
      </c>
      <c r="C26" s="328" t="s">
        <v>396</v>
      </c>
      <c r="D26" s="273">
        <v>1800000</v>
      </c>
    </row>
    <row r="27" spans="1:4" s="114" customFormat="1" ht="12" customHeight="1" thickBot="1" x14ac:dyDescent="0.25">
      <c r="A27" s="111"/>
      <c r="B27" s="112" t="s">
        <v>36</v>
      </c>
      <c r="C27" s="328" t="s">
        <v>397</v>
      </c>
      <c r="D27" s="332">
        <v>3995803</v>
      </c>
    </row>
    <row r="28" spans="1:4" s="114" customFormat="1" ht="12" customHeight="1" thickBot="1" x14ac:dyDescent="0.25">
      <c r="A28" s="100" t="s">
        <v>43</v>
      </c>
      <c r="B28" s="1"/>
      <c r="C28" s="108" t="s">
        <v>241</v>
      </c>
      <c r="D28" s="36">
        <f>D29+D35</f>
        <v>84118404</v>
      </c>
    </row>
    <row r="29" spans="1:4" s="114" customFormat="1" ht="12" customHeight="1" x14ac:dyDescent="0.2">
      <c r="A29" s="117"/>
      <c r="B29" s="124" t="s">
        <v>44</v>
      </c>
      <c r="C29" s="125" t="s">
        <v>45</v>
      </c>
      <c r="D29" s="126">
        <f>D30+D34</f>
        <v>26100000</v>
      </c>
    </row>
    <row r="30" spans="1:4" s="114" customFormat="1" ht="12" customHeight="1" x14ac:dyDescent="0.2">
      <c r="A30" s="111"/>
      <c r="B30" s="127" t="s">
        <v>46</v>
      </c>
      <c r="C30" s="115" t="s">
        <v>47</v>
      </c>
      <c r="D30" s="25">
        <v>26100000</v>
      </c>
    </row>
    <row r="31" spans="1:4" s="114" customFormat="1" ht="12" customHeight="1" x14ac:dyDescent="0.2">
      <c r="A31" s="111"/>
      <c r="B31" s="127" t="s">
        <v>48</v>
      </c>
      <c r="C31" s="115" t="s">
        <v>49</v>
      </c>
      <c r="D31" s="332">
        <v>0</v>
      </c>
    </row>
    <row r="32" spans="1:4" s="114" customFormat="1" ht="12" customHeight="1" x14ac:dyDescent="0.2">
      <c r="A32" s="111"/>
      <c r="B32" s="127" t="s">
        <v>50</v>
      </c>
      <c r="C32" s="115" t="s">
        <v>51</v>
      </c>
      <c r="D32" s="332">
        <v>0</v>
      </c>
    </row>
    <row r="33" spans="1:4" s="114" customFormat="1" ht="12" customHeight="1" x14ac:dyDescent="0.2">
      <c r="A33" s="111"/>
      <c r="B33" s="127" t="s">
        <v>52</v>
      </c>
      <c r="C33" s="115" t="s">
        <v>53</v>
      </c>
      <c r="D33" s="332">
        <v>0</v>
      </c>
    </row>
    <row r="34" spans="1:4" s="114" customFormat="1" ht="12" customHeight="1" x14ac:dyDescent="0.2">
      <c r="A34" s="111"/>
      <c r="B34" s="127" t="s">
        <v>54</v>
      </c>
      <c r="C34" s="115" t="s">
        <v>55</v>
      </c>
      <c r="D34" s="25">
        <v>0</v>
      </c>
    </row>
    <row r="35" spans="1:4" s="114" customFormat="1" ht="12" customHeight="1" x14ac:dyDescent="0.2">
      <c r="A35" s="111"/>
      <c r="B35" s="127" t="s">
        <v>56</v>
      </c>
      <c r="C35" s="128" t="s">
        <v>57</v>
      </c>
      <c r="D35" s="129">
        <f>D39</f>
        <v>58018404</v>
      </c>
    </row>
    <row r="36" spans="1:4" s="114" customFormat="1" ht="12" customHeight="1" x14ac:dyDescent="0.2">
      <c r="A36" s="111"/>
      <c r="B36" s="127" t="s">
        <v>58</v>
      </c>
      <c r="C36" s="115" t="s">
        <v>47</v>
      </c>
      <c r="D36" s="332">
        <v>0</v>
      </c>
    </row>
    <row r="37" spans="1:4" s="114" customFormat="1" ht="12" customHeight="1" x14ac:dyDescent="0.2">
      <c r="A37" s="111"/>
      <c r="B37" s="127" t="s">
        <v>59</v>
      </c>
      <c r="C37" s="115" t="s">
        <v>49</v>
      </c>
      <c r="D37" s="332">
        <v>0</v>
      </c>
    </row>
    <row r="38" spans="1:4" s="114" customFormat="1" ht="12" customHeight="1" x14ac:dyDescent="0.2">
      <c r="A38" s="111"/>
      <c r="B38" s="127" t="s">
        <v>60</v>
      </c>
      <c r="C38" s="115" t="s">
        <v>51</v>
      </c>
      <c r="D38" s="332">
        <v>0</v>
      </c>
    </row>
    <row r="39" spans="1:4" s="114" customFormat="1" ht="12" customHeight="1" x14ac:dyDescent="0.2">
      <c r="A39" s="111"/>
      <c r="B39" s="127" t="s">
        <v>61</v>
      </c>
      <c r="C39" s="115" t="s">
        <v>53</v>
      </c>
      <c r="D39" s="25">
        <v>58018404</v>
      </c>
    </row>
    <row r="40" spans="1:4" s="114" customFormat="1" ht="12" customHeight="1" thickBot="1" x14ac:dyDescent="0.25">
      <c r="A40" s="130"/>
      <c r="B40" s="131" t="s">
        <v>62</v>
      </c>
      <c r="C40" s="116" t="s">
        <v>63</v>
      </c>
      <c r="D40" s="332">
        <v>0</v>
      </c>
    </row>
    <row r="41" spans="1:4" s="110" customFormat="1" ht="12" customHeight="1" thickBot="1" x14ac:dyDescent="0.25">
      <c r="A41" s="100" t="s">
        <v>120</v>
      </c>
      <c r="B41" s="107"/>
      <c r="C41" s="109" t="s">
        <v>64</v>
      </c>
      <c r="D41" s="36">
        <f>SUM(D42:D43)</f>
        <v>44497949</v>
      </c>
    </row>
    <row r="42" spans="1:4" s="114" customFormat="1" ht="12" customHeight="1" x14ac:dyDescent="0.2">
      <c r="A42" s="111"/>
      <c r="B42" s="127" t="s">
        <v>65</v>
      </c>
      <c r="C42" s="113" t="s">
        <v>242</v>
      </c>
      <c r="D42" s="332">
        <v>0</v>
      </c>
    </row>
    <row r="43" spans="1:4" s="114" customFormat="1" ht="12" customHeight="1" thickBot="1" x14ac:dyDescent="0.25">
      <c r="A43" s="111"/>
      <c r="B43" s="127" t="s">
        <v>66</v>
      </c>
      <c r="C43" s="116" t="s">
        <v>243</v>
      </c>
      <c r="D43" s="25">
        <v>44497949</v>
      </c>
    </row>
    <row r="44" spans="1:4" s="114" customFormat="1" ht="12" customHeight="1" thickBot="1" x14ac:dyDescent="0.25">
      <c r="A44" s="100" t="s">
        <v>67</v>
      </c>
      <c r="B44" s="107"/>
      <c r="C44" s="109" t="s">
        <v>244</v>
      </c>
      <c r="D44" s="332">
        <v>1000</v>
      </c>
    </row>
    <row r="45" spans="1:4" s="114" customFormat="1" ht="12" customHeight="1" x14ac:dyDescent="0.2">
      <c r="A45" s="133"/>
      <c r="B45" s="127" t="s">
        <v>68</v>
      </c>
      <c r="C45" s="113" t="s">
        <v>69</v>
      </c>
      <c r="D45" s="332">
        <v>1000</v>
      </c>
    </row>
    <row r="46" spans="1:4" s="114" customFormat="1" ht="12" customHeight="1" x14ac:dyDescent="0.2">
      <c r="A46" s="133"/>
      <c r="B46" s="127" t="s">
        <v>70</v>
      </c>
      <c r="C46" s="115" t="s">
        <v>71</v>
      </c>
      <c r="D46" s="332">
        <v>0</v>
      </c>
    </row>
    <row r="47" spans="1:4" s="114" customFormat="1" ht="12" customHeight="1" thickBot="1" x14ac:dyDescent="0.25">
      <c r="A47" s="111"/>
      <c r="B47" s="127" t="s">
        <v>72</v>
      </c>
      <c r="C47" s="123" t="s">
        <v>73</v>
      </c>
      <c r="D47" s="332">
        <v>0</v>
      </c>
    </row>
    <row r="48" spans="1:4" s="114" customFormat="1" ht="12" customHeight="1" thickBot="1" x14ac:dyDescent="0.25">
      <c r="A48" s="100" t="s">
        <v>121</v>
      </c>
      <c r="B48" s="134"/>
      <c r="C48" s="108" t="s">
        <v>74</v>
      </c>
      <c r="D48" s="332">
        <v>0</v>
      </c>
    </row>
    <row r="49" spans="1:4" s="110" customFormat="1" ht="12" customHeight="1" thickBot="1" x14ac:dyDescent="0.25">
      <c r="A49" s="136" t="s">
        <v>75</v>
      </c>
      <c r="B49" s="137"/>
      <c r="C49" s="108" t="s">
        <v>245</v>
      </c>
      <c r="D49" s="274">
        <f>D8+D41+D44</f>
        <v>227629304</v>
      </c>
    </row>
    <row r="50" spans="1:4" s="110" customFormat="1" ht="12" customHeight="1" thickBot="1" x14ac:dyDescent="0.25">
      <c r="A50" s="100" t="s">
        <v>76</v>
      </c>
      <c r="B50" s="138"/>
      <c r="C50" s="108" t="s">
        <v>77</v>
      </c>
      <c r="D50" s="139">
        <f>D51+D52</f>
        <v>60688473</v>
      </c>
    </row>
    <row r="51" spans="1:4" s="110" customFormat="1" ht="12" customHeight="1" x14ac:dyDescent="0.2">
      <c r="A51" s="117"/>
      <c r="B51" s="124" t="s">
        <v>78</v>
      </c>
      <c r="C51" s="140" t="s">
        <v>355</v>
      </c>
      <c r="D51" s="141">
        <v>57687108</v>
      </c>
    </row>
    <row r="52" spans="1:4" s="110" customFormat="1" ht="12" customHeight="1" thickBot="1" x14ac:dyDescent="0.25">
      <c r="A52" s="130"/>
      <c r="B52" s="131" t="s">
        <v>81</v>
      </c>
      <c r="C52" s="142" t="s">
        <v>362</v>
      </c>
      <c r="D52" s="132">
        <v>3001365</v>
      </c>
    </row>
    <row r="53" spans="1:4" s="114" customFormat="1" ht="12" customHeight="1" thickBot="1" x14ac:dyDescent="0.25">
      <c r="A53" s="61" t="s">
        <v>83</v>
      </c>
      <c r="B53" s="143"/>
      <c r="C53" s="144" t="s">
        <v>246</v>
      </c>
      <c r="D53" s="36">
        <f>D49+D50</f>
        <v>288317777</v>
      </c>
    </row>
    <row r="54" spans="1:4" s="114" customFormat="1" ht="15" customHeight="1" x14ac:dyDescent="0.2">
      <c r="A54" s="145"/>
      <c r="B54" s="145"/>
      <c r="C54" s="146"/>
      <c r="D54" s="147"/>
    </row>
    <row r="55" spans="1:4" ht="13.5" thickBot="1" x14ac:dyDescent="0.25">
      <c r="A55" s="148"/>
      <c r="B55" s="149"/>
      <c r="C55" s="149"/>
      <c r="D55" s="150"/>
    </row>
    <row r="56" spans="1:4" s="103" customFormat="1" ht="16.5" customHeight="1" thickBot="1" x14ac:dyDescent="0.25">
      <c r="A56" s="151"/>
      <c r="B56" s="152"/>
      <c r="C56" s="153" t="s">
        <v>123</v>
      </c>
      <c r="D56" s="139"/>
    </row>
    <row r="57" spans="1:4" s="154" customFormat="1" ht="12" customHeight="1" thickBot="1" x14ac:dyDescent="0.25">
      <c r="A57" s="100" t="s">
        <v>1</v>
      </c>
      <c r="B57" s="1"/>
      <c r="C57" s="1" t="s">
        <v>247</v>
      </c>
      <c r="D57" s="36">
        <f>D58+D59+D60+D61+D62</f>
        <v>112838086</v>
      </c>
    </row>
    <row r="58" spans="1:4" ht="12" customHeight="1" x14ac:dyDescent="0.2">
      <c r="A58" s="133"/>
      <c r="B58" s="155" t="s">
        <v>87</v>
      </c>
      <c r="C58" s="156" t="s">
        <v>88</v>
      </c>
      <c r="D58" s="157">
        <v>26771640</v>
      </c>
    </row>
    <row r="59" spans="1:4" ht="12" customHeight="1" x14ac:dyDescent="0.2">
      <c r="A59" s="111"/>
      <c r="B59" s="127" t="s">
        <v>89</v>
      </c>
      <c r="C59" s="158" t="s">
        <v>90</v>
      </c>
      <c r="D59" s="159">
        <v>3310000</v>
      </c>
    </row>
    <row r="60" spans="1:4" ht="12" customHeight="1" x14ac:dyDescent="0.2">
      <c r="A60" s="111"/>
      <c r="B60" s="127" t="s">
        <v>91</v>
      </c>
      <c r="C60" s="158" t="s">
        <v>92</v>
      </c>
      <c r="D60" s="159">
        <v>58091525</v>
      </c>
    </row>
    <row r="61" spans="1:4" ht="12" customHeight="1" x14ac:dyDescent="0.2">
      <c r="A61" s="111"/>
      <c r="B61" s="127" t="s">
        <v>93</v>
      </c>
      <c r="C61" s="158" t="s">
        <v>94</v>
      </c>
      <c r="D61" s="159">
        <v>6900000</v>
      </c>
    </row>
    <row r="62" spans="1:4" ht="12" customHeight="1" x14ac:dyDescent="0.2">
      <c r="A62" s="111"/>
      <c r="B62" s="127" t="s">
        <v>95</v>
      </c>
      <c r="C62" s="158" t="s">
        <v>96</v>
      </c>
      <c r="D62" s="159">
        <v>17764921</v>
      </c>
    </row>
    <row r="63" spans="1:4" ht="12" customHeight="1" x14ac:dyDescent="0.2">
      <c r="A63" s="111"/>
      <c r="B63" s="127" t="s">
        <v>97</v>
      </c>
      <c r="C63" s="158" t="s">
        <v>98</v>
      </c>
      <c r="D63" s="334">
        <v>0</v>
      </c>
    </row>
    <row r="64" spans="1:4" ht="12" customHeight="1" x14ac:dyDescent="0.2">
      <c r="A64" s="111"/>
      <c r="B64" s="127" t="s">
        <v>99</v>
      </c>
      <c r="C64" s="160" t="s">
        <v>248</v>
      </c>
      <c r="D64" s="334">
        <v>0</v>
      </c>
    </row>
    <row r="65" spans="1:12" ht="12" customHeight="1" x14ac:dyDescent="0.2">
      <c r="A65" s="111"/>
      <c r="B65" s="127" t="s">
        <v>100</v>
      </c>
      <c r="C65" s="115" t="s">
        <v>249</v>
      </c>
      <c r="D65" s="334">
        <v>0</v>
      </c>
    </row>
    <row r="66" spans="1:12" ht="12" customHeight="1" x14ac:dyDescent="0.2">
      <c r="A66" s="111"/>
      <c r="B66" s="127" t="s">
        <v>101</v>
      </c>
      <c r="C66" s="115" t="s">
        <v>250</v>
      </c>
      <c r="D66" s="334">
        <v>1900000</v>
      </c>
    </row>
    <row r="67" spans="1:12" ht="12" customHeight="1" x14ac:dyDescent="0.2">
      <c r="A67" s="111"/>
      <c r="B67" s="127" t="s">
        <v>102</v>
      </c>
      <c r="C67" s="115" t="s">
        <v>251</v>
      </c>
      <c r="D67" s="334">
        <v>0</v>
      </c>
    </row>
    <row r="68" spans="1:12" ht="12" customHeight="1" x14ac:dyDescent="0.2">
      <c r="A68" s="111"/>
      <c r="B68" s="127" t="s">
        <v>103</v>
      </c>
      <c r="C68" s="161" t="s">
        <v>252</v>
      </c>
      <c r="D68" s="334">
        <v>0</v>
      </c>
    </row>
    <row r="69" spans="1:12" ht="12" customHeight="1" x14ac:dyDescent="0.2">
      <c r="A69" s="111"/>
      <c r="B69" s="127" t="s">
        <v>104</v>
      </c>
      <c r="C69" s="158" t="s">
        <v>253</v>
      </c>
      <c r="D69" s="334">
        <v>0</v>
      </c>
    </row>
    <row r="70" spans="1:12" ht="12" customHeight="1" thickBot="1" x14ac:dyDescent="0.25">
      <c r="A70" s="120"/>
      <c r="B70" s="162" t="s">
        <v>254</v>
      </c>
      <c r="C70" s="163" t="s">
        <v>255</v>
      </c>
      <c r="D70" s="334">
        <v>0</v>
      </c>
    </row>
    <row r="71" spans="1:12" ht="12" customHeight="1" thickBot="1" x14ac:dyDescent="0.25">
      <c r="A71" s="100" t="s">
        <v>2</v>
      </c>
      <c r="B71" s="1"/>
      <c r="C71" s="164" t="s">
        <v>256</v>
      </c>
      <c r="D71" s="139">
        <f>D72+D73</f>
        <v>133887540</v>
      </c>
    </row>
    <row r="72" spans="1:12" s="154" customFormat="1" ht="12" customHeight="1" x14ac:dyDescent="0.2">
      <c r="A72" s="133"/>
      <c r="B72" s="155" t="s">
        <v>3</v>
      </c>
      <c r="C72" s="140" t="s">
        <v>257</v>
      </c>
      <c r="D72" s="21">
        <v>85128667</v>
      </c>
    </row>
    <row r="73" spans="1:12" ht="12" customHeight="1" x14ac:dyDescent="0.2">
      <c r="A73" s="111"/>
      <c r="B73" s="127" t="s">
        <v>5</v>
      </c>
      <c r="C73" s="115" t="s">
        <v>106</v>
      </c>
      <c r="D73" s="25">
        <v>48758873</v>
      </c>
    </row>
    <row r="74" spans="1:12" ht="12" customHeight="1" x14ac:dyDescent="0.2">
      <c r="A74" s="111"/>
      <c r="B74" s="127" t="s">
        <v>7</v>
      </c>
      <c r="C74" s="115" t="s">
        <v>258</v>
      </c>
      <c r="D74" s="334">
        <v>0</v>
      </c>
    </row>
    <row r="75" spans="1:12" ht="12" customHeight="1" x14ac:dyDescent="0.2">
      <c r="A75" s="111"/>
      <c r="B75" s="127" t="s">
        <v>9</v>
      </c>
      <c r="C75" s="115" t="s">
        <v>259</v>
      </c>
      <c r="D75" s="334">
        <v>0</v>
      </c>
    </row>
    <row r="76" spans="1:12" ht="12" customHeight="1" x14ac:dyDescent="0.2">
      <c r="A76" s="111"/>
      <c r="B76" s="127" t="s">
        <v>108</v>
      </c>
      <c r="C76" s="115" t="s">
        <v>260</v>
      </c>
      <c r="D76" s="334">
        <v>0</v>
      </c>
    </row>
    <row r="77" spans="1:12" ht="12" customHeight="1" x14ac:dyDescent="0.2">
      <c r="A77" s="111"/>
      <c r="B77" s="127" t="s">
        <v>109</v>
      </c>
      <c r="C77" s="115" t="s">
        <v>261</v>
      </c>
      <c r="D77" s="334">
        <v>0</v>
      </c>
    </row>
    <row r="78" spans="1:12" ht="12" customHeight="1" x14ac:dyDescent="0.2">
      <c r="A78" s="111"/>
      <c r="B78" s="127" t="s">
        <v>110</v>
      </c>
      <c r="C78" s="115" t="s">
        <v>262</v>
      </c>
      <c r="D78" s="334">
        <v>0</v>
      </c>
    </row>
    <row r="79" spans="1:12" s="154" customFormat="1" ht="12" customHeight="1" x14ac:dyDescent="0.2">
      <c r="A79" s="111"/>
      <c r="B79" s="127" t="s">
        <v>112</v>
      </c>
      <c r="C79" s="115" t="s">
        <v>263</v>
      </c>
      <c r="D79" s="334">
        <v>0</v>
      </c>
    </row>
    <row r="80" spans="1:12" ht="12" customHeight="1" x14ac:dyDescent="0.2">
      <c r="A80" s="111"/>
      <c r="B80" s="127" t="s">
        <v>114</v>
      </c>
      <c r="C80" s="115" t="s">
        <v>264</v>
      </c>
      <c r="D80" s="334">
        <v>0</v>
      </c>
      <c r="L80" s="165"/>
    </row>
    <row r="81" spans="1:4" ht="21" customHeight="1" thickBot="1" x14ac:dyDescent="0.25">
      <c r="A81" s="111"/>
      <c r="B81" s="127" t="s">
        <v>115</v>
      </c>
      <c r="C81" s="116" t="s">
        <v>265</v>
      </c>
      <c r="D81" s="336">
        <v>0</v>
      </c>
    </row>
    <row r="82" spans="1:4" ht="12" customHeight="1" thickBot="1" x14ac:dyDescent="0.25">
      <c r="A82" s="136" t="s">
        <v>11</v>
      </c>
      <c r="B82" s="166"/>
      <c r="C82" s="335" t="s">
        <v>266</v>
      </c>
      <c r="D82" s="338">
        <v>0</v>
      </c>
    </row>
    <row r="83" spans="1:4" s="154" customFormat="1" ht="12" customHeight="1" x14ac:dyDescent="0.2">
      <c r="A83" s="117"/>
      <c r="B83" s="124" t="s">
        <v>13</v>
      </c>
      <c r="C83" s="169" t="s">
        <v>116</v>
      </c>
      <c r="D83" s="337">
        <v>0</v>
      </c>
    </row>
    <row r="84" spans="1:4" s="154" customFormat="1" ht="12" customHeight="1" thickBot="1" x14ac:dyDescent="0.25">
      <c r="A84" s="130"/>
      <c r="B84" s="131" t="s">
        <v>15</v>
      </c>
      <c r="C84" s="170" t="s">
        <v>117</v>
      </c>
      <c r="D84" s="336">
        <v>0</v>
      </c>
    </row>
    <row r="85" spans="1:4" s="154" customFormat="1" ht="12" customHeight="1" thickBot="1" x14ac:dyDescent="0.25">
      <c r="A85" s="171" t="s">
        <v>118</v>
      </c>
      <c r="B85" s="172"/>
      <c r="C85" s="339" t="s">
        <v>119</v>
      </c>
      <c r="D85" s="338">
        <v>0</v>
      </c>
    </row>
    <row r="86" spans="1:4" s="154" customFormat="1" ht="12" customHeight="1" thickBot="1" x14ac:dyDescent="0.25">
      <c r="A86" s="100" t="s">
        <v>30</v>
      </c>
      <c r="B86" s="174"/>
      <c r="C86" s="175" t="s">
        <v>267</v>
      </c>
      <c r="D86" s="338">
        <v>0</v>
      </c>
    </row>
    <row r="87" spans="1:4" s="154" customFormat="1" ht="12" customHeight="1" thickBot="1" x14ac:dyDescent="0.25">
      <c r="A87" s="100" t="s">
        <v>43</v>
      </c>
      <c r="B87" s="1"/>
      <c r="C87" s="108" t="s">
        <v>268</v>
      </c>
      <c r="D87" s="275">
        <f>D57+D71</f>
        <v>246725626</v>
      </c>
    </row>
    <row r="88" spans="1:4" s="154" customFormat="1" ht="12" customHeight="1" thickBot="1" x14ac:dyDescent="0.25">
      <c r="A88" s="100" t="s">
        <v>120</v>
      </c>
      <c r="B88" s="1"/>
      <c r="C88" s="108" t="s">
        <v>269</v>
      </c>
      <c r="D88" s="36">
        <f>D89+D90</f>
        <v>41592151</v>
      </c>
    </row>
    <row r="89" spans="1:4" ht="12.75" customHeight="1" x14ac:dyDescent="0.2">
      <c r="A89" s="133"/>
      <c r="B89" s="127" t="s">
        <v>270</v>
      </c>
      <c r="C89" s="140" t="s">
        <v>361</v>
      </c>
      <c r="D89" s="21">
        <v>2526187</v>
      </c>
    </row>
    <row r="90" spans="1:4" ht="12" customHeight="1" thickBot="1" x14ac:dyDescent="0.25">
      <c r="A90" s="120"/>
      <c r="B90" s="162" t="s">
        <v>66</v>
      </c>
      <c r="C90" s="142" t="s">
        <v>405</v>
      </c>
      <c r="D90" s="32">
        <v>39065964</v>
      </c>
    </row>
    <row r="91" spans="1:4" ht="15" customHeight="1" thickBot="1" x14ac:dyDescent="0.25">
      <c r="A91" s="100" t="s">
        <v>67</v>
      </c>
      <c r="B91" s="134"/>
      <c r="C91" s="108" t="s">
        <v>273</v>
      </c>
      <c r="D91" s="36">
        <f>D87+D88</f>
        <v>288317777</v>
      </c>
    </row>
    <row r="93" spans="1:4" ht="15" customHeight="1" thickBot="1" x14ac:dyDescent="0.25">
      <c r="A93" s="176" t="s">
        <v>274</v>
      </c>
      <c r="B93" s="177"/>
      <c r="C93" s="178"/>
      <c r="D93" s="340">
        <v>3</v>
      </c>
    </row>
    <row r="94" spans="1:4" ht="14.25" customHeight="1" thickBot="1" x14ac:dyDescent="0.25">
      <c r="A94" s="176" t="s">
        <v>275</v>
      </c>
      <c r="B94" s="177"/>
      <c r="C94" s="178"/>
      <c r="D94" s="179">
        <v>7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27"/>
  <sheetViews>
    <sheetView zoomScaleNormal="100" zoomScalePageLayoutView="130" workbookViewId="0">
      <selection activeCell="B12" sqref="B12"/>
    </sheetView>
  </sheetViews>
  <sheetFormatPr defaultRowHeight="12.75" x14ac:dyDescent="0.2"/>
  <cols>
    <col min="1" max="1" width="88.6640625" customWidth="1"/>
    <col min="2" max="2" width="27.83203125" customWidth="1"/>
  </cols>
  <sheetData>
    <row r="1" spans="1:2" x14ac:dyDescent="0.2">
      <c r="B1" s="263" t="s">
        <v>336</v>
      </c>
    </row>
    <row r="2" spans="1:2" ht="47.25" customHeight="1" x14ac:dyDescent="0.2">
      <c r="A2" s="370" t="s">
        <v>363</v>
      </c>
      <c r="B2" s="370"/>
    </row>
    <row r="3" spans="1:2" ht="22.5" customHeight="1" x14ac:dyDescent="0.2">
      <c r="A3" s="57"/>
      <c r="B3" s="58" t="s">
        <v>217</v>
      </c>
    </row>
    <row r="4" spans="1:2" ht="24" customHeight="1" x14ac:dyDescent="0.2">
      <c r="A4" s="59" t="s">
        <v>218</v>
      </c>
      <c r="B4" s="60" t="s">
        <v>420</v>
      </c>
    </row>
    <row r="5" spans="1:2" s="63" customFormat="1" x14ac:dyDescent="0.2">
      <c r="A5" s="61">
        <v>1</v>
      </c>
      <c r="B5" s="62">
        <v>2</v>
      </c>
    </row>
    <row r="6" spans="1:2" x14ac:dyDescent="0.2">
      <c r="A6" s="64" t="s">
        <v>419</v>
      </c>
      <c r="B6" s="65"/>
    </row>
    <row r="7" spans="1:2" x14ac:dyDescent="0.2">
      <c r="A7" s="64"/>
      <c r="B7" s="65"/>
    </row>
    <row r="8" spans="1:2" ht="12.75" customHeight="1" x14ac:dyDescent="0.2">
      <c r="A8" s="66" t="s">
        <v>352</v>
      </c>
      <c r="B8" s="65"/>
    </row>
    <row r="9" spans="1:2" x14ac:dyDescent="0.2">
      <c r="A9" s="66" t="s">
        <v>219</v>
      </c>
      <c r="B9" s="65">
        <v>3650510</v>
      </c>
    </row>
    <row r="10" spans="1:2" x14ac:dyDescent="0.2">
      <c r="A10" s="66" t="s">
        <v>220</v>
      </c>
      <c r="B10" s="65">
        <v>2496000</v>
      </c>
    </row>
    <row r="11" spans="1:2" x14ac:dyDescent="0.2">
      <c r="A11" s="276" t="s">
        <v>349</v>
      </c>
      <c r="B11" s="277">
        <v>100000</v>
      </c>
    </row>
    <row r="12" spans="1:2" x14ac:dyDescent="0.2">
      <c r="A12" s="66" t="s">
        <v>351</v>
      </c>
      <c r="B12" s="65">
        <v>2145150</v>
      </c>
    </row>
    <row r="13" spans="1:2" x14ac:dyDescent="0.2">
      <c r="A13" s="66" t="s">
        <v>350</v>
      </c>
      <c r="B13" s="65">
        <v>6000000</v>
      </c>
    </row>
    <row r="14" spans="1:2" x14ac:dyDescent="0.2">
      <c r="A14" s="66" t="s">
        <v>356</v>
      </c>
      <c r="B14" s="65">
        <v>33150</v>
      </c>
    </row>
    <row r="15" spans="1:2" x14ac:dyDescent="0.2">
      <c r="A15" s="66" t="s">
        <v>364</v>
      </c>
      <c r="B15" s="65">
        <v>1120500</v>
      </c>
    </row>
    <row r="16" spans="1:2" x14ac:dyDescent="0.2">
      <c r="A16" s="66" t="s">
        <v>365</v>
      </c>
      <c r="B16" s="65">
        <v>24823018</v>
      </c>
    </row>
    <row r="17" spans="1:2" x14ac:dyDescent="0.2">
      <c r="A17" s="66" t="s">
        <v>366</v>
      </c>
      <c r="B17" s="65">
        <v>15502436</v>
      </c>
    </row>
    <row r="18" spans="1:2" x14ac:dyDescent="0.2">
      <c r="A18" s="66" t="s">
        <v>367</v>
      </c>
      <c r="B18" s="65">
        <v>1800000</v>
      </c>
    </row>
    <row r="19" spans="1:2" x14ac:dyDescent="0.2">
      <c r="A19" s="66" t="s">
        <v>406</v>
      </c>
      <c r="B19" s="65">
        <v>6499724</v>
      </c>
    </row>
    <row r="20" spans="1:2" x14ac:dyDescent="0.2">
      <c r="A20" s="66" t="s">
        <v>407</v>
      </c>
      <c r="B20" s="65">
        <v>1000000</v>
      </c>
    </row>
    <row r="21" spans="1:2" x14ac:dyDescent="0.2">
      <c r="A21" s="66"/>
      <c r="B21" s="65"/>
    </row>
    <row r="22" spans="1:2" x14ac:dyDescent="0.2">
      <c r="A22" s="66"/>
      <c r="B22" s="65"/>
    </row>
    <row r="23" spans="1:2" x14ac:dyDescent="0.2">
      <c r="A23" s="66"/>
      <c r="B23" s="65"/>
    </row>
    <row r="24" spans="1:2" x14ac:dyDescent="0.2">
      <c r="A24" s="66"/>
      <c r="B24" s="65"/>
    </row>
    <row r="25" spans="1:2" x14ac:dyDescent="0.2">
      <c r="A25" s="66"/>
      <c r="B25" s="65"/>
    </row>
    <row r="26" spans="1:2" x14ac:dyDescent="0.2">
      <c r="A26" s="67"/>
      <c r="B26" s="65"/>
    </row>
    <row r="27" spans="1:2" s="70" customFormat="1" ht="19.5" customHeight="1" x14ac:dyDescent="0.2">
      <c r="A27" s="68" t="s">
        <v>221</v>
      </c>
      <c r="B27" s="69">
        <f>SUM(B8:B26)</f>
        <v>65170488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scale="81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1"/>
  <sheetViews>
    <sheetView zoomScaleNormal="100" workbookViewId="0">
      <selection activeCell="C11" sqref="C11"/>
    </sheetView>
  </sheetViews>
  <sheetFormatPr defaultRowHeight="12.75" x14ac:dyDescent="0.2"/>
  <cols>
    <col min="1" max="1" width="69" style="4" bestFit="1" customWidth="1"/>
    <col min="2" max="2" width="13.6640625" style="3" bestFit="1" customWidth="1"/>
    <col min="3" max="3" width="13.5" style="3" bestFit="1" customWidth="1"/>
    <col min="4" max="4" width="13.83203125" style="3" bestFit="1" customWidth="1"/>
    <col min="5" max="5" width="18" style="3" customWidth="1"/>
    <col min="6" max="6" width="11.1640625" style="3" bestFit="1" customWidth="1"/>
    <col min="7" max="8" width="12.83203125" style="3" customWidth="1"/>
    <col min="9" max="9" width="13.83203125" style="3" customWidth="1"/>
    <col min="10" max="16384" width="9.33203125" style="3"/>
  </cols>
  <sheetData>
    <row r="2" spans="1:6" ht="25.5" customHeight="1" x14ac:dyDescent="0.2">
      <c r="A2" s="364" t="s">
        <v>223</v>
      </c>
      <c r="B2" s="364"/>
      <c r="C2" s="364"/>
      <c r="D2" s="364"/>
      <c r="E2" s="364"/>
      <c r="F2" s="364"/>
    </row>
    <row r="3" spans="1:6" ht="22.5" customHeight="1" thickBot="1" x14ac:dyDescent="0.25"/>
    <row r="4" spans="1:6" s="12" customFormat="1" ht="44.25" customHeight="1" thickBot="1" x14ac:dyDescent="0.25">
      <c r="A4" s="341" t="s">
        <v>224</v>
      </c>
      <c r="B4" s="342" t="s">
        <v>422</v>
      </c>
      <c r="C4" s="342"/>
      <c r="D4" s="342"/>
      <c r="E4" s="342"/>
      <c r="F4" s="343"/>
    </row>
    <row r="5" spans="1:6" ht="12" customHeight="1" thickBot="1" x14ac:dyDescent="0.25">
      <c r="A5" s="344">
        <v>1</v>
      </c>
      <c r="B5" s="72">
        <v>2</v>
      </c>
      <c r="C5" s="72">
        <v>3</v>
      </c>
      <c r="D5" s="72"/>
      <c r="E5" s="72">
        <v>4</v>
      </c>
      <c r="F5" s="345">
        <v>5</v>
      </c>
    </row>
    <row r="6" spans="1:6" ht="15.95" customHeight="1" x14ac:dyDescent="0.2">
      <c r="A6" s="348" t="s">
        <v>423</v>
      </c>
      <c r="B6" s="73">
        <v>85128667</v>
      </c>
      <c r="C6" s="74"/>
      <c r="D6" s="353"/>
      <c r="E6" s="73"/>
      <c r="F6" s="349"/>
    </row>
    <row r="7" spans="1:6" ht="15.95" customHeight="1" x14ac:dyDescent="0.2">
      <c r="A7" s="354"/>
      <c r="B7" s="73"/>
      <c r="C7" s="74"/>
      <c r="D7" s="74"/>
      <c r="E7" s="73"/>
      <c r="F7" s="349"/>
    </row>
    <row r="8" spans="1:6" ht="15.95" customHeight="1" x14ac:dyDescent="0.2">
      <c r="A8" s="348"/>
      <c r="B8" s="73"/>
      <c r="C8" s="74"/>
      <c r="D8" s="74"/>
      <c r="E8" s="73"/>
      <c r="F8" s="349"/>
    </row>
    <row r="9" spans="1:6" ht="15.95" customHeight="1" x14ac:dyDescent="0.2">
      <c r="A9" s="348"/>
      <c r="B9" s="73"/>
      <c r="C9" s="74"/>
      <c r="D9" s="74"/>
      <c r="E9" s="73"/>
      <c r="F9" s="349"/>
    </row>
    <row r="10" spans="1:6" ht="15.95" customHeight="1" x14ac:dyDescent="0.2">
      <c r="A10" s="348"/>
      <c r="B10" s="73"/>
      <c r="C10" s="74"/>
      <c r="D10" s="74"/>
      <c r="E10" s="73"/>
      <c r="F10" s="349"/>
    </row>
    <row r="11" spans="1:6" ht="15.95" customHeight="1" x14ac:dyDescent="0.2">
      <c r="A11" s="348"/>
      <c r="B11" s="73"/>
      <c r="C11" s="74"/>
      <c r="D11" s="74"/>
      <c r="E11" s="73"/>
      <c r="F11" s="349"/>
    </row>
    <row r="12" spans="1:6" ht="15.95" customHeight="1" x14ac:dyDescent="0.2">
      <c r="A12" s="348"/>
      <c r="B12" s="73"/>
      <c r="C12" s="74"/>
      <c r="D12" s="74"/>
      <c r="E12" s="73"/>
      <c r="F12" s="349"/>
    </row>
    <row r="13" spans="1:6" ht="15.95" customHeight="1" x14ac:dyDescent="0.2">
      <c r="A13" s="348"/>
      <c r="B13" s="73"/>
      <c r="C13" s="74"/>
      <c r="D13" s="74"/>
      <c r="E13" s="73"/>
      <c r="F13" s="349"/>
    </row>
    <row r="14" spans="1:6" ht="15.95" customHeight="1" x14ac:dyDescent="0.2">
      <c r="A14" s="348"/>
      <c r="B14" s="73"/>
      <c r="C14" s="74"/>
      <c r="D14" s="74"/>
      <c r="E14" s="73"/>
      <c r="F14" s="349"/>
    </row>
    <row r="15" spans="1:6" ht="15.95" customHeight="1" x14ac:dyDescent="0.2">
      <c r="A15" s="348"/>
      <c r="B15" s="73"/>
      <c r="C15" s="74"/>
      <c r="D15" s="74"/>
      <c r="E15" s="73"/>
      <c r="F15" s="349"/>
    </row>
    <row r="16" spans="1:6" ht="15.95" customHeight="1" x14ac:dyDescent="0.2">
      <c r="A16" s="348"/>
      <c r="B16" s="73"/>
      <c r="C16" s="74"/>
      <c r="D16" s="74"/>
      <c r="E16" s="73"/>
      <c r="F16" s="349"/>
    </row>
    <row r="17" spans="1:6" ht="15.95" customHeight="1" x14ac:dyDescent="0.2">
      <c r="A17" s="348"/>
      <c r="B17" s="73"/>
      <c r="C17" s="74"/>
      <c r="D17" s="74"/>
      <c r="E17" s="73"/>
      <c r="F17" s="349"/>
    </row>
    <row r="18" spans="1:6" ht="15.95" customHeight="1" thickBot="1" x14ac:dyDescent="0.25">
      <c r="A18" s="355"/>
      <c r="B18" s="75"/>
      <c r="C18" s="76"/>
      <c r="D18" s="76"/>
      <c r="E18" s="75"/>
      <c r="F18" s="356"/>
    </row>
    <row r="19" spans="1:6" ht="15.95" customHeight="1" thickBot="1" x14ac:dyDescent="0.25">
      <c r="A19" s="285" t="s">
        <v>227</v>
      </c>
      <c r="B19" s="286">
        <f>SUM(B6:B18)</f>
        <v>85128667</v>
      </c>
      <c r="C19" s="287"/>
      <c r="D19" s="287"/>
      <c r="E19" s="286">
        <f>SUM(E6:E18)</f>
        <v>0</v>
      </c>
      <c r="F19" s="357">
        <f>SUM(F6:F18)</f>
        <v>0</v>
      </c>
    </row>
    <row r="20" spans="1:6" ht="15.95" customHeight="1" x14ac:dyDescent="0.2"/>
    <row r="21" spans="1:6" s="77" customFormat="1" ht="18" customHeight="1" x14ac:dyDescent="0.2">
      <c r="A21" s="4"/>
      <c r="B21" s="3"/>
      <c r="C21" s="3"/>
      <c r="D21" s="3"/>
      <c r="E21" s="3"/>
      <c r="F21" s="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zoomScaleNormal="100" workbookViewId="0">
      <selection activeCell="E8" sqref="E8"/>
    </sheetView>
  </sheetViews>
  <sheetFormatPr defaultRowHeight="12.75" x14ac:dyDescent="0.2"/>
  <cols>
    <col min="1" max="1" width="60.6640625" style="4" customWidth="1"/>
    <col min="2" max="2" width="15.6640625" style="3" customWidth="1"/>
    <col min="3" max="3" width="16.33203125" style="3" customWidth="1"/>
    <col min="4" max="4" width="18" style="3" customWidth="1"/>
    <col min="5" max="5" width="16.6640625" style="3" customWidth="1"/>
    <col min="6" max="6" width="18.83203125" style="3" customWidth="1"/>
    <col min="7" max="7" width="12.83203125" style="3" customWidth="1"/>
    <col min="8" max="8" width="13.83203125" style="3" customWidth="1"/>
    <col min="9" max="16384" width="9.33203125" style="3"/>
  </cols>
  <sheetData>
    <row r="1" spans="1:6" x14ac:dyDescent="0.2">
      <c r="F1" s="3" t="s">
        <v>338</v>
      </c>
    </row>
    <row r="2" spans="1:6" ht="24.75" customHeight="1" x14ac:dyDescent="0.2">
      <c r="A2" s="364" t="s">
        <v>228</v>
      </c>
      <c r="B2" s="364"/>
      <c r="C2" s="364"/>
      <c r="D2" s="364"/>
      <c r="E2" s="364"/>
      <c r="F2" s="364"/>
    </row>
    <row r="3" spans="1:6" ht="23.25" customHeight="1" thickBot="1" x14ac:dyDescent="0.3">
      <c r="F3" s="71" t="s">
        <v>347</v>
      </c>
    </row>
    <row r="4" spans="1:6" s="12" customFormat="1" ht="48.75" customHeight="1" thickBot="1" x14ac:dyDescent="0.25">
      <c r="A4" s="341" t="s">
        <v>229</v>
      </c>
      <c r="B4" s="342" t="s">
        <v>225</v>
      </c>
      <c r="C4" s="342" t="s">
        <v>226</v>
      </c>
      <c r="D4" s="342" t="s">
        <v>357</v>
      </c>
      <c r="E4" s="342" t="s">
        <v>424</v>
      </c>
      <c r="F4" s="343" t="s">
        <v>368</v>
      </c>
    </row>
    <row r="5" spans="1:6" ht="15" customHeight="1" thickBot="1" x14ac:dyDescent="0.25">
      <c r="A5" s="344">
        <v>1</v>
      </c>
      <c r="B5" s="72">
        <v>2</v>
      </c>
      <c r="C5" s="72">
        <v>3</v>
      </c>
      <c r="D5" s="72">
        <v>4</v>
      </c>
      <c r="E5" s="72">
        <v>5</v>
      </c>
      <c r="F5" s="345">
        <v>6</v>
      </c>
    </row>
    <row r="6" spans="1:6" ht="15.95" customHeight="1" x14ac:dyDescent="0.2">
      <c r="A6" s="346" t="s">
        <v>369</v>
      </c>
      <c r="B6" s="78"/>
      <c r="C6" s="79"/>
      <c r="D6" s="78">
        <v>0</v>
      </c>
      <c r="E6" s="78">
        <v>2145150</v>
      </c>
      <c r="F6" s="347">
        <v>0</v>
      </c>
    </row>
    <row r="7" spans="1:6" ht="34.5" customHeight="1" x14ac:dyDescent="0.2">
      <c r="A7" s="348" t="s">
        <v>408</v>
      </c>
      <c r="B7" s="73"/>
      <c r="C7" s="283"/>
      <c r="D7" s="284"/>
      <c r="E7" s="73">
        <v>46613273</v>
      </c>
      <c r="F7" s="347">
        <v>0</v>
      </c>
    </row>
    <row r="8" spans="1:6" ht="15.95" customHeight="1" x14ac:dyDescent="0.2">
      <c r="A8" s="346"/>
      <c r="B8" s="78"/>
      <c r="C8" s="79"/>
      <c r="D8" s="78"/>
      <c r="E8" s="78"/>
      <c r="F8" s="350">
        <f t="shared" ref="F8:F22" si="0">B8-D8-E8</f>
        <v>0</v>
      </c>
    </row>
    <row r="9" spans="1:6" ht="15.95" customHeight="1" x14ac:dyDescent="0.2">
      <c r="A9" s="346"/>
      <c r="B9" s="78"/>
      <c r="C9" s="79"/>
      <c r="D9" s="78"/>
      <c r="E9" s="78"/>
      <c r="F9" s="350">
        <f t="shared" si="0"/>
        <v>0</v>
      </c>
    </row>
    <row r="10" spans="1:6" ht="15.95" customHeight="1" x14ac:dyDescent="0.2">
      <c r="A10" s="346"/>
      <c r="B10" s="78"/>
      <c r="C10" s="79"/>
      <c r="D10" s="78"/>
      <c r="E10" s="78"/>
      <c r="F10" s="350">
        <f t="shared" si="0"/>
        <v>0</v>
      </c>
    </row>
    <row r="11" spans="1:6" ht="15.95" customHeight="1" x14ac:dyDescent="0.2">
      <c r="A11" s="346"/>
      <c r="B11" s="78"/>
      <c r="C11" s="79"/>
      <c r="D11" s="78"/>
      <c r="E11" s="78"/>
      <c r="F11" s="350">
        <f t="shared" si="0"/>
        <v>0</v>
      </c>
    </row>
    <row r="12" spans="1:6" ht="15.95" customHeight="1" x14ac:dyDescent="0.2">
      <c r="A12" s="346"/>
      <c r="B12" s="78"/>
      <c r="C12" s="79"/>
      <c r="D12" s="78"/>
      <c r="E12" s="78"/>
      <c r="F12" s="350">
        <f t="shared" si="0"/>
        <v>0</v>
      </c>
    </row>
    <row r="13" spans="1:6" ht="15.95" customHeight="1" x14ac:dyDescent="0.2">
      <c r="A13" s="346"/>
      <c r="B13" s="78"/>
      <c r="C13" s="79"/>
      <c r="D13" s="78"/>
      <c r="E13" s="78"/>
      <c r="F13" s="350">
        <f t="shared" si="0"/>
        <v>0</v>
      </c>
    </row>
    <row r="14" spans="1:6" ht="15.95" customHeight="1" x14ac:dyDescent="0.2">
      <c r="A14" s="346"/>
      <c r="B14" s="78"/>
      <c r="C14" s="79"/>
      <c r="D14" s="78"/>
      <c r="E14" s="78"/>
      <c r="F14" s="350">
        <f t="shared" si="0"/>
        <v>0</v>
      </c>
    </row>
    <row r="15" spans="1:6" ht="15.95" customHeight="1" x14ac:dyDescent="0.2">
      <c r="A15" s="346"/>
      <c r="B15" s="78"/>
      <c r="C15" s="79"/>
      <c r="D15" s="78"/>
      <c r="E15" s="78"/>
      <c r="F15" s="350">
        <f t="shared" si="0"/>
        <v>0</v>
      </c>
    </row>
    <row r="16" spans="1:6" ht="15.95" customHeight="1" x14ac:dyDescent="0.2">
      <c r="A16" s="346"/>
      <c r="B16" s="78"/>
      <c r="C16" s="79"/>
      <c r="D16" s="78"/>
      <c r="E16" s="78"/>
      <c r="F16" s="350">
        <f t="shared" si="0"/>
        <v>0</v>
      </c>
    </row>
    <row r="17" spans="1:6" ht="15.95" customHeight="1" x14ac:dyDescent="0.2">
      <c r="A17" s="346"/>
      <c r="B17" s="78"/>
      <c r="C17" s="79"/>
      <c r="D17" s="78"/>
      <c r="E17" s="78"/>
      <c r="F17" s="350">
        <f t="shared" si="0"/>
        <v>0</v>
      </c>
    </row>
    <row r="18" spans="1:6" ht="15.95" customHeight="1" x14ac:dyDescent="0.2">
      <c r="A18" s="346"/>
      <c r="B18" s="78"/>
      <c r="C18" s="79"/>
      <c r="D18" s="78"/>
      <c r="E18" s="78"/>
      <c r="F18" s="350">
        <f t="shared" si="0"/>
        <v>0</v>
      </c>
    </row>
    <row r="19" spans="1:6" ht="15.95" customHeight="1" x14ac:dyDescent="0.2">
      <c r="A19" s="346"/>
      <c r="B19" s="78"/>
      <c r="C19" s="79"/>
      <c r="D19" s="78"/>
      <c r="E19" s="78"/>
      <c r="F19" s="350">
        <f t="shared" si="0"/>
        <v>0</v>
      </c>
    </row>
    <row r="20" spans="1:6" ht="15.95" customHeight="1" x14ac:dyDescent="0.2">
      <c r="A20" s="346"/>
      <c r="B20" s="78"/>
      <c r="C20" s="79"/>
      <c r="D20" s="78"/>
      <c r="E20" s="78"/>
      <c r="F20" s="350">
        <f t="shared" si="0"/>
        <v>0</v>
      </c>
    </row>
    <row r="21" spans="1:6" ht="15.95" customHeight="1" x14ac:dyDescent="0.2">
      <c r="A21" s="346"/>
      <c r="B21" s="78"/>
      <c r="C21" s="79"/>
      <c r="D21" s="78"/>
      <c r="E21" s="78"/>
      <c r="F21" s="350">
        <f t="shared" si="0"/>
        <v>0</v>
      </c>
    </row>
    <row r="22" spans="1:6" ht="15.95" customHeight="1" x14ac:dyDescent="0.2">
      <c r="A22" s="346"/>
      <c r="B22" s="78"/>
      <c r="C22" s="79"/>
      <c r="D22" s="78"/>
      <c r="E22" s="78"/>
      <c r="F22" s="350">
        <f t="shared" si="0"/>
        <v>0</v>
      </c>
    </row>
    <row r="23" spans="1:6" ht="15.95" customHeight="1" thickBot="1" x14ac:dyDescent="0.25">
      <c r="A23" s="351"/>
      <c r="B23" s="80"/>
      <c r="C23" s="80"/>
      <c r="D23" s="80"/>
      <c r="E23" s="80"/>
      <c r="F23" s="352">
        <f>B23-D23-E23</f>
        <v>0</v>
      </c>
    </row>
    <row r="24" spans="1:6" s="77" customFormat="1" ht="18" customHeight="1" thickBot="1" x14ac:dyDescent="0.25">
      <c r="A24" s="285" t="s">
        <v>227</v>
      </c>
      <c r="B24" s="288">
        <f>SUM(B6:B23)</f>
        <v>0</v>
      </c>
      <c r="C24" s="289"/>
      <c r="D24" s="288">
        <f>SUM(D6:D23)</f>
        <v>0</v>
      </c>
      <c r="E24" s="288">
        <f>SUM(E6:E23)</f>
        <v>48758423</v>
      </c>
      <c r="F24" s="290"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1. sz. mell.</vt:lpstr>
      <vt:lpstr>2.1. melléklet</vt:lpstr>
      <vt:lpstr>2.2.sz. melléklet</vt:lpstr>
      <vt:lpstr>3.1. sz. mell.</vt:lpstr>
      <vt:lpstr>3.2.sz. mell.</vt:lpstr>
      <vt:lpstr>4.sz.mell.</vt:lpstr>
      <vt:lpstr>5.sz.mell</vt:lpstr>
      <vt:lpstr>6.sz.mell.</vt:lpstr>
      <vt:lpstr>7.sz.mell.</vt:lpstr>
      <vt:lpstr>8.sz.mell</vt:lpstr>
      <vt:lpstr>9.sz.mell</vt:lpstr>
      <vt:lpstr>10.sz.mell</vt:lpstr>
      <vt:lpstr>11.mell</vt:lpstr>
      <vt:lpstr>12.sz. mell</vt:lpstr>
      <vt:lpstr>Munka2</vt:lpstr>
      <vt:lpstr>Munka4</vt:lpstr>
      <vt:lpstr>Munka3</vt:lpstr>
      <vt:lpstr>Munka5</vt:lpstr>
      <vt:lpstr>'4.sz.mell.'!Nyomtatási_cím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2020-06-18T13:17:47Z</cp:lastPrinted>
  <dcterms:created xsi:type="dcterms:W3CDTF">2013-04-02T18:30:45Z</dcterms:created>
  <dcterms:modified xsi:type="dcterms:W3CDTF">2020-06-18T13:53:25Z</dcterms:modified>
</cp:coreProperties>
</file>