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7280" windowHeight="8235" tabRatio="577" activeTab="6"/>
  </bookViews>
  <sheets>
    <sheet name="1.sz.mell." sheetId="1" r:id="rId1"/>
    <sheet name="2.sz.mell. " sheetId="2" r:id="rId2"/>
    <sheet name="3.sz.mell." sheetId="3" r:id="rId3"/>
    <sheet name="4.sz.mell." sheetId="4" r:id="rId4"/>
    <sheet name="5.sz.mell." sheetId="5" r:id="rId5"/>
    <sheet name="5.a.sz.mell." sheetId="6" r:id="rId6"/>
    <sheet name="6.sz.mell. " sheetId="7" r:id="rId7"/>
    <sheet name="7.sz.mell." sheetId="8" r:id="rId8"/>
    <sheet name="7.a.sz.mell." sheetId="9" r:id="rId9"/>
    <sheet name="8.sz.mell." sheetId="10" r:id="rId10"/>
    <sheet name="9.sz.mell." sheetId="11" r:id="rId11"/>
    <sheet name="10.sz.mell." sheetId="12" r:id="rId12"/>
  </sheets>
  <definedNames>
    <definedName name="_xlnm.Print_Titles" localSheetId="4">'5.sz.mell.'!$1:$4</definedName>
    <definedName name="_xlnm.Print_Titles" localSheetId="7">'7.sz.mell.'!$1:$6</definedName>
  </definedNames>
  <calcPr fullCalcOnLoad="1"/>
</workbook>
</file>

<file path=xl/sharedStrings.xml><?xml version="1.0" encoding="utf-8"?>
<sst xmlns="http://schemas.openxmlformats.org/spreadsheetml/2006/main" count="1189" uniqueCount="802">
  <si>
    <t>Közhatalmi bevételek</t>
  </si>
  <si>
    <t>Személyi juttatások</t>
  </si>
  <si>
    <t>Dologi kiadások</t>
  </si>
  <si>
    <t>Tartalékok</t>
  </si>
  <si>
    <t>Elvonások és befizetések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</si>
  <si>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</si>
  <si>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</si>
  <si>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</si>
  <si>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</si>
  <si>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</si>
  <si>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</si>
  <si>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</si>
  <si>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</si>
  <si>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</si>
  <si>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K911</t>
  </si>
  <si>
    <t>K912</t>
  </si>
  <si>
    <t>K9</t>
  </si>
  <si>
    <t>B4</t>
  </si>
  <si>
    <t>Helyi önkormányzatok működésének általános támogatása</t>
  </si>
  <si>
    <t>Működési célú költségvetési támogatások és kiegészítő támogatások</t>
  </si>
  <si>
    <t>Sor-
szám</t>
  </si>
  <si>
    <t>Rovat megnevezése</t>
  </si>
  <si>
    <t>Rovat
száma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</si>
  <si>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</si>
  <si>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</si>
  <si>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</si>
  <si>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</si>
  <si>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</si>
  <si>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</si>
  <si>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</si>
  <si>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</si>
  <si>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</si>
  <si>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</si>
  <si>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</si>
  <si>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</si>
  <si>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</si>
  <si>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</si>
  <si>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</si>
  <si>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</si>
  <si>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</si>
  <si>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</si>
  <si>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</si>
  <si>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</si>
  <si>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</si>
  <si>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</si>
  <si>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</si>
  <si>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</si>
  <si>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</si>
  <si>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</si>
  <si>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</si>
  <si>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</si>
  <si>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</si>
  <si>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</si>
  <si>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</si>
  <si>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</si>
  <si>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</si>
  <si>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</si>
  <si>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</si>
  <si>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</si>
  <si>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</si>
  <si>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</si>
  <si>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</si>
  <si>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</si>
  <si>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</si>
  <si>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</si>
  <si>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</si>
  <si>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</si>
  <si>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</si>
  <si>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</si>
  <si>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</si>
  <si>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</si>
  <si>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</si>
  <si>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</si>
  <si>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</si>
  <si>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</si>
  <si>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</si>
  <si>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K123</t>
  </si>
  <si>
    <t>18</t>
  </si>
  <si>
    <t>Külső személyi juttatások (=15+16+17)</t>
  </si>
  <si>
    <t>K12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</si>
  <si>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</si>
  <si>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</si>
  <si>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</si>
  <si>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</si>
  <si>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</si>
  <si>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</si>
  <si>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</si>
  <si>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</si>
  <si>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</si>
  <si>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</si>
  <si>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</si>
  <si>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</si>
  <si>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</si>
  <si>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</si>
  <si>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</si>
  <si>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</si>
  <si>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</si>
  <si>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</si>
  <si>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</si>
  <si>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</si>
  <si>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</si>
  <si>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</si>
  <si>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</si>
  <si>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</si>
  <si>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</si>
  <si>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</si>
  <si>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</si>
  <si>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</si>
  <si>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</si>
  <si>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</si>
  <si>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</si>
  <si>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</si>
  <si>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</si>
  <si>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</si>
  <si>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</si>
  <si>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</si>
  <si>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</si>
  <si>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</si>
  <si>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</si>
  <si>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</si>
  <si>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</si>
  <si>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</si>
  <si>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</si>
  <si>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</si>
  <si>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</si>
  <si>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</si>
  <si>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</si>
  <si>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</si>
  <si>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</si>
  <si>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</si>
  <si>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</si>
  <si>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</si>
  <si>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</si>
  <si>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</si>
  <si>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</si>
  <si>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</si>
  <si>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</si>
  <si>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</si>
  <si>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</si>
  <si>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</si>
  <si>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</si>
  <si>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</si>
  <si>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</si>
  <si>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</si>
  <si>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</si>
  <si>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</si>
  <si>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</si>
  <si>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</si>
  <si>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</si>
  <si>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</si>
  <si>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</si>
  <si>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</si>
  <si>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</si>
  <si>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</si>
  <si>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</si>
  <si>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</si>
  <si>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</si>
  <si>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</si>
  <si>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</si>
  <si>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</si>
  <si>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</si>
  <si>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</si>
  <si>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</si>
  <si>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</si>
  <si>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</si>
  <si>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</si>
  <si>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</si>
  <si>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</si>
  <si>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</si>
  <si>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</si>
  <si>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</si>
  <si>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</si>
  <si>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</si>
  <si>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</si>
  <si>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</si>
  <si>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</si>
  <si>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</si>
  <si>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</si>
  <si>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</si>
  <si>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</si>
  <si>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</si>
  <si>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</si>
  <si>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</si>
  <si>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</si>
  <si>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55</t>
  </si>
  <si>
    <t>Nemzetközi kötelezettségek</t>
  </si>
  <si>
    <t>K501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</si>
  <si>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</si>
  <si>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</si>
  <si>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</si>
  <si>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</si>
  <si>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</si>
  <si>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</si>
  <si>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</si>
  <si>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</si>
  <si>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</si>
  <si>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</si>
  <si>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</si>
  <si>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</si>
  <si>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</si>
  <si>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</si>
  <si>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</si>
  <si>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</si>
  <si>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</si>
  <si>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</si>
  <si>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</si>
  <si>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K512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</si>
  <si>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</si>
  <si>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</si>
  <si>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</si>
  <si>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</si>
  <si>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</si>
  <si>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</si>
  <si>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</si>
  <si>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</si>
  <si>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</si>
  <si>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</si>
  <si>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</si>
  <si>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</si>
  <si>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</si>
  <si>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</si>
  <si>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</si>
  <si>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</si>
  <si>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</si>
  <si>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</si>
  <si>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</si>
  <si>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</si>
  <si>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</si>
  <si>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</si>
  <si>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</si>
  <si>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</si>
  <si>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</si>
  <si>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</si>
  <si>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</si>
  <si>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</si>
  <si>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</si>
  <si>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</si>
  <si>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</si>
  <si>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</si>
  <si>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</si>
  <si>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</si>
  <si>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</si>
  <si>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</si>
  <si>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</si>
  <si>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</si>
  <si>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K9111</t>
  </si>
  <si>
    <t>Likviditási célú hitelek, kölcsönök törlesztése pénzügyi vállalkozásnak</t>
  </si>
  <si>
    <t>K9112</t>
  </si>
  <si>
    <t>K9113</t>
  </si>
  <si>
    <t>Hitel-, kölcsöntörlesztés államháztartáson kívülre (=01+02+03)</t>
  </si>
  <si>
    <t>Forgatási célú belföldi értékpapírok vásárlása</t>
  </si>
  <si>
    <t>K9121</t>
  </si>
  <si>
    <t>K9122</t>
  </si>
  <si>
    <t>Befektetési célú belföldi értékpapírok vásárlása</t>
  </si>
  <si>
    <t>K9123</t>
  </si>
  <si>
    <t>K9124</t>
  </si>
  <si>
    <t>Államháztartáson belüli megelőlegezések folyósítása</t>
  </si>
  <si>
    <t>K913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</si>
  <si>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</si>
  <si>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</si>
  <si>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</si>
  <si>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</si>
  <si>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</si>
  <si>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</si>
  <si>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</si>
  <si>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</si>
  <si>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</si>
  <si>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</si>
  <si>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</si>
  <si>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</si>
  <si>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</si>
  <si>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</si>
  <si>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</si>
  <si>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</si>
  <si>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>K92</t>
  </si>
  <si>
    <t>Adóssághoz nem kapcsolódó származékos ügyletek kiadásai</t>
  </si>
  <si>
    <t>K93</t>
  </si>
  <si>
    <t>Összes kiadás: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</si>
  <si>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</si>
  <si>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</si>
  <si>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</si>
  <si>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</si>
  <si>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</si>
  <si>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</si>
  <si>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</si>
  <si>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</si>
  <si>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</si>
  <si>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</si>
  <si>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</si>
  <si>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</si>
  <si>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</si>
  <si>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</si>
  <si>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</si>
  <si>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</si>
  <si>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</si>
  <si>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</si>
  <si>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</si>
  <si>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</si>
  <si>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</si>
  <si>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</si>
  <si>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</si>
  <si>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</si>
  <si>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</si>
  <si>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</si>
  <si>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</si>
  <si>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</si>
  <si>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</si>
  <si>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</si>
  <si>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</si>
  <si>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</si>
  <si>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</si>
  <si>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</si>
  <si>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</si>
  <si>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</si>
  <si>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</si>
  <si>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</si>
  <si>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</si>
  <si>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</si>
  <si>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</si>
  <si>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</si>
  <si>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</si>
  <si>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</si>
  <si>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</si>
  <si>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</si>
  <si>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</si>
  <si>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</si>
  <si>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</si>
  <si>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</si>
  <si>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</si>
  <si>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</si>
  <si>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>B355</t>
  </si>
  <si>
    <t xml:space="preserve">Termékek és szolgáltatások adói (=26+…+30) </t>
  </si>
  <si>
    <t>B35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</si>
  <si>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</si>
  <si>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</si>
  <si>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</si>
  <si>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</si>
  <si>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</si>
  <si>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</si>
  <si>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</si>
  <si>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</si>
  <si>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</si>
  <si>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</si>
  <si>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</si>
  <si>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</si>
  <si>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</si>
  <si>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</si>
  <si>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</si>
  <si>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</si>
  <si>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</si>
  <si>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</si>
  <si>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</si>
  <si>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Egyéb működési bevételek</t>
  </si>
  <si>
    <t>B410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</si>
  <si>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</si>
  <si>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</si>
  <si>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</si>
  <si>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</si>
  <si>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</si>
  <si>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</si>
  <si>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</si>
  <si>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</si>
  <si>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</si>
  <si>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</si>
  <si>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</si>
  <si>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</si>
  <si>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</si>
  <si>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</si>
  <si>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</si>
  <si>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</si>
  <si>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</si>
  <si>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</si>
  <si>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</si>
  <si>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</si>
  <si>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</si>
  <si>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</si>
  <si>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</si>
  <si>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</si>
  <si>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</si>
  <si>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</si>
  <si>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</si>
  <si>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</si>
  <si>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</si>
  <si>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</si>
  <si>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</si>
  <si>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</si>
  <si>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</si>
  <si>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</si>
  <si>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</si>
  <si>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</si>
  <si>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</si>
  <si>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</si>
  <si>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</si>
  <si>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</si>
  <si>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</si>
  <si>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</si>
  <si>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</si>
  <si>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</si>
  <si>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</si>
  <si>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</si>
  <si>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</si>
  <si>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</si>
  <si>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</si>
  <si>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</si>
  <si>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</si>
  <si>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</si>
  <si>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</si>
  <si>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</si>
  <si>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</si>
  <si>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</si>
  <si>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</si>
  <si>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</si>
  <si>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</si>
  <si>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</si>
  <si>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</si>
  <si>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</si>
  <si>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</si>
  <si>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</si>
  <si>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</si>
  <si>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</si>
  <si>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Összes bevétel:</t>
  </si>
  <si>
    <t>Elszámolásból származó bevételek</t>
  </si>
  <si>
    <t>BEVÉTELEK MEGNEVEZÉSE</t>
  </si>
  <si>
    <t>Előirányzat</t>
  </si>
  <si>
    <t>KIADÁSOK MEGNEVEZÉSE</t>
  </si>
  <si>
    <t>Bevételek összesen:</t>
  </si>
  <si>
    <t>Kiadások összesen:</t>
  </si>
  <si>
    <t>Sorszám</t>
  </si>
  <si>
    <t>Jogcím száma</t>
  </si>
  <si>
    <t>Jogcím megnevezése</t>
  </si>
  <si>
    <t>I.1.b.</t>
  </si>
  <si>
    <t>I.1.c.</t>
  </si>
  <si>
    <t>Egyéb önkormányzati feladatok támogatása</t>
  </si>
  <si>
    <t>I.1.d.</t>
  </si>
  <si>
    <t>Lakott külterülettel kapcsolatos feladatok támogatása</t>
  </si>
  <si>
    <t>I.1.e.</t>
  </si>
  <si>
    <t>Üdülőhelyi feladatok támogatása</t>
  </si>
  <si>
    <t>I.</t>
  </si>
  <si>
    <t>HELYI ÖNKORMÁNYZATOK MŰKÖDÉSÉNEK ÁLTALÁNOS TÁMOGATÁSA ÖSSZESEN:</t>
  </si>
  <si>
    <t>III.2.</t>
  </si>
  <si>
    <t>A települési önkormányzatok szociális feladatainak egyéb támogatása</t>
  </si>
  <si>
    <t>III.</t>
  </si>
  <si>
    <t>IV.1.d.</t>
  </si>
  <si>
    <t>Települési önkormányzatok nyilvános könyvtári és közművelődési feladatainak támogatása</t>
  </si>
  <si>
    <t xml:space="preserve">IV. </t>
  </si>
  <si>
    <t>A TELEPÜLÉSI ÖNKORMÁNYZATOK KULTURÁLIS FELADATAINAK TÁMOGATÁSA ÖSSZESEN:</t>
  </si>
  <si>
    <t>Önkormányzatok egyes költségvetési kapcsolatokból számított bevételei összesen:</t>
  </si>
  <si>
    <t>K I M U T A T Á S</t>
  </si>
  <si>
    <t>(költségvetési tv. 2. sz. melléklete alapján)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</si>
  <si>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</si>
  <si>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</si>
  <si>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</si>
  <si>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</si>
  <si>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K5023</t>
  </si>
  <si>
    <t>Működési célú támogatások az Európai Uniónak</t>
  </si>
  <si>
    <t>K513</t>
  </si>
  <si>
    <t>Beruházások (=72+…+78)</t>
  </si>
  <si>
    <t>K89</t>
  </si>
  <si>
    <t>Költségvetési kiadások (=19+20+45+54+71+79+84+94)</t>
  </si>
  <si>
    <t>Hosszú lejáratú hitelek, kölcsönök törlesztése pénzügyi vállalkozásnak</t>
  </si>
  <si>
    <t>Rövid lejáratú hitelek, kölcsönök törlesztése pénzügyi vállalkozásnak</t>
  </si>
  <si>
    <t>K9125</t>
  </si>
  <si>
    <t>K9126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</si>
  <si>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</si>
  <si>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</si>
  <si>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</si>
  <si>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</si>
  <si>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értékpapírok kiadásai (=05+…+10)</t>
  </si>
  <si>
    <t>Pénzeszközök lekötött bankbetétként elhelyezése</t>
  </si>
  <si>
    <t>Hosszú lejáratú tulajdonosi kölcsönök kiadásai</t>
  </si>
  <si>
    <t>K9191</t>
  </si>
  <si>
    <t>K9192</t>
  </si>
  <si>
    <t>Rövid lejáratú tulajdonosi kölcsönök kiadásai</t>
  </si>
  <si>
    <t>Tulajdonosi kölcsönök kiadásai (=18+19)</t>
  </si>
  <si>
    <t>K919</t>
  </si>
  <si>
    <t>Belföldi finanszírozás kiadásai (=04+11+…+17+20)</t>
  </si>
  <si>
    <t>K925</t>
  </si>
  <si>
    <t>Hitelek, kölcsönök törlesztése külföldi pénzintézeteknek</t>
  </si>
  <si>
    <t>Külföldi finanszírozás kiadásai (=22+…+26)</t>
  </si>
  <si>
    <t>Váltókiadások</t>
  </si>
  <si>
    <t>K94</t>
  </si>
  <si>
    <t>Finanszírozási kiadások (=21+27+28+29)</t>
  </si>
  <si>
    <t>Biztosító által fizetett kártérítés</t>
  </si>
  <si>
    <t>B411</t>
  </si>
  <si>
    <t>B64</t>
  </si>
  <si>
    <t>B65</t>
  </si>
  <si>
    <t>B74</t>
  </si>
  <si>
    <t>B75</t>
  </si>
  <si>
    <t>B8191</t>
  </si>
  <si>
    <t>Rövid lejáratú tulajdonosi kölcsönök bevételei</t>
  </si>
  <si>
    <t>B8192</t>
  </si>
  <si>
    <t>Tulajdonosi kölcsönök bevételei (=18+19)</t>
  </si>
  <si>
    <t>B819</t>
  </si>
  <si>
    <t>Hitelek, kölcsönök felvétele külföldi pénzintézetektől</t>
  </si>
  <si>
    <t>B825</t>
  </si>
  <si>
    <t>Váltóbevételek</t>
  </si>
  <si>
    <t>B84</t>
  </si>
  <si>
    <t>Működési célú visszatérítendő támogatások, kölcsönök visszatérülése az Európai Uniótól</t>
  </si>
  <si>
    <t>Felhalmozási célú visszatérítendő támogatások, kölcsönök visszatérülése az Európai Uniótól</t>
  </si>
  <si>
    <t>Hosszú lejáratú hitelek, kölcsönök felvétele pénzügyi vállalkozástól</t>
  </si>
  <si>
    <t>Lekötött bankbetétek megszüntetése</t>
  </si>
  <si>
    <t>Település-üzemeltetéshez kapcsolódó feladatellátás alaptámogatása</t>
  </si>
  <si>
    <t>Befektetett pénzügyi eszközökből származó bevételek</t>
  </si>
  <si>
    <t>B4081</t>
  </si>
  <si>
    <t>Egyéb kapott (járó) kamatok és kamatjellegű bevételek</t>
  </si>
  <si>
    <t>B4082</t>
  </si>
  <si>
    <t>Részesedésekből származó pénzügyi műveletek bevételei</t>
  </si>
  <si>
    <t>B4091</t>
  </si>
  <si>
    <t>Más egyéb pénzügyi műveletek bevételei</t>
  </si>
  <si>
    <t>B4092</t>
  </si>
  <si>
    <t>Egyéb elvonások befizetések</t>
  </si>
  <si>
    <t>Egyéb működési célú kiadások (=55+59+…+70)</t>
  </si>
  <si>
    <t>Felhalmozási célú támogatások az Európai Uniónak</t>
  </si>
  <si>
    <t>Egyéb felhalmozási célú kiadások (=85+…+93)</t>
  </si>
  <si>
    <t>Államháztartáson belüli megelőlegezések visszafizetése</t>
  </si>
  <si>
    <t>Hitelek, kölcösnök törlesztése külföldi kormányoknak és nemzetközi szervezeteknek</t>
  </si>
  <si>
    <t>Kamatbevételek és más nyereségjellegű bevételek (=41+42)</t>
  </si>
  <si>
    <t>Egyéb pénzügyi műveletek bevételei (=44+45)</t>
  </si>
  <si>
    <t>Működési bevételek (=34+…+40+43+46+…+48)</t>
  </si>
  <si>
    <t>Felhalmozási bevételek (=50+…+54)</t>
  </si>
  <si>
    <t>Működési célú visszatérítendő támogatások, kölcsönök visszatérülése kormányoktól és nemzetközi szervezetktől</t>
  </si>
  <si>
    <t>Működési célú átvett pénzeszközök (=56+…+60)</t>
  </si>
  <si>
    <t>Felhalmozási célú visszatérítendő támogatások, kölcsönök visszatérülése kormányoktól és más nemzetközi szervezetktől</t>
  </si>
  <si>
    <t>Felhalmozási célú átvett pénzeszközök (=62+…+66)</t>
  </si>
  <si>
    <t>Költségvetési bevételek (=13+19+33+49+55+61+67)</t>
  </si>
  <si>
    <t>Rövid lejáratú hitelek, kölcsönök felvétele  pénzügyi vállalkozástól</t>
  </si>
  <si>
    <t>Forgatási célú belföldi értékpapírok kibocsátása</t>
  </si>
  <si>
    <t>Befektetési célú belföldi értékpapírok kibocsátása</t>
  </si>
  <si>
    <t>Hosszú lejáratú tulajdonosi kölcsönök bevételei</t>
  </si>
  <si>
    <t>Belföldi finanszírozás bevételei (=04+09+12+…+17+20)</t>
  </si>
  <si>
    <t>Forgatási célú külföldi értékpapírok beváltása,  értékesítése</t>
  </si>
  <si>
    <t>Külföldi finanszírozás bevételei (=22+…+26)</t>
  </si>
  <si>
    <t>Finanszírozási bevételek (=21+27+28+29)</t>
  </si>
  <si>
    <t>5. sz. melléklet</t>
  </si>
  <si>
    <t>forintban</t>
  </si>
  <si>
    <t>Egyéb működési célú támogatások bevételei államháztartáson belülről</t>
  </si>
  <si>
    <t>Működési bevételek</t>
  </si>
  <si>
    <t>Felhalmozási bevételek</t>
  </si>
  <si>
    <t>Ellátottak pénzbeli juttatásai</t>
  </si>
  <si>
    <t>Beruházások</t>
  </si>
  <si>
    <t>1.sz. melléklet</t>
  </si>
  <si>
    <t>Önkormányzat működési támogatásai</t>
  </si>
  <si>
    <t>Munkaadókat terhelő járulékok</t>
  </si>
  <si>
    <t>Működési c. tám. bevételei áh-n belülről</t>
  </si>
  <si>
    <t>Felhalmozási c.önkormányzati támogatás</t>
  </si>
  <si>
    <t>Felhalmozási c. tám. bevételei áh-n belülről</t>
  </si>
  <si>
    <t>Működési c.tám. áh-n belülre</t>
  </si>
  <si>
    <t>Működési c.kölcsön nyújtása</t>
  </si>
  <si>
    <t>Működési c. tám.áh-n kívülre</t>
  </si>
  <si>
    <t>Működési c. kölcsön térülése</t>
  </si>
  <si>
    <t>Működési c.átvett pénzeszköz</t>
  </si>
  <si>
    <t>Felhalmozási c. kölcsön térülése</t>
  </si>
  <si>
    <t>Felújítások</t>
  </si>
  <si>
    <t>Felhalmozási c.átvett pénzeszköz</t>
  </si>
  <si>
    <t>Felhalmozási c.tám.áh-n belülre</t>
  </si>
  <si>
    <t>Hitel felvétele</t>
  </si>
  <si>
    <t>Felhalmozási c.kölcsön nyújtása</t>
  </si>
  <si>
    <t>Maradvány igénybevétele</t>
  </si>
  <si>
    <t>Felhalmozási c.tám.áh-n kívülre</t>
  </si>
  <si>
    <t>Áh-n belüli megelőlegezések</t>
  </si>
  <si>
    <t>Áh-n belüli megel.visszafizetése</t>
  </si>
  <si>
    <t>Hitel törlesztés</t>
  </si>
  <si>
    <t>2.sz. melléklet</t>
  </si>
  <si>
    <t>Dologi kiadások (felhalmozási kamat nélkül)</t>
  </si>
  <si>
    <t>Működési c. maradvány</t>
  </si>
  <si>
    <t>Működési c. hitel felvétele</t>
  </si>
  <si>
    <t>Működési c. hitel törlesztés</t>
  </si>
  <si>
    <t>Áh-n belüli megelőlegezés visszafizetése</t>
  </si>
  <si>
    <t>Mánfa Község Önkormányzat bevételek és kiadások mérlegszerűen kimutatva</t>
  </si>
  <si>
    <t>Mánfa Község Önkormányzat működési bevételek és kiadások mérlegszerűen kimutatva</t>
  </si>
  <si>
    <t>3.sz. melléklet</t>
  </si>
  <si>
    <t>Felhalmozási c. maradvány</t>
  </si>
  <si>
    <t>Felhalmozási c. hitel törlesztés</t>
  </si>
  <si>
    <t>Felhalmozási c. hitel felvétele</t>
  </si>
  <si>
    <t>Felhalmozási kamat (dologi kiadás)</t>
  </si>
  <si>
    <t>Mánfa Község Önkormányzat felhalmozási bevételek és kiadások mérlegszerűen kimutatva</t>
  </si>
  <si>
    <t>Egyéb külső személyi juttatások</t>
  </si>
  <si>
    <t>Ingatlanok beszerzése, létesítése</t>
  </si>
  <si>
    <t xml:space="preserve">Vagyoni típusú adók </t>
  </si>
  <si>
    <t xml:space="preserve">Értékesítési és forgalmi adók </t>
  </si>
  <si>
    <t xml:space="preserve">Egyéb áruhasználati és szolgáltatási adók </t>
  </si>
  <si>
    <t xml:space="preserve">Egyéb közhatalmi bevételek </t>
  </si>
  <si>
    <t>Hitelek, kölcsönök felvétele külföldi kormányoktól és nemzetközi szervezetektől</t>
  </si>
  <si>
    <t xml:space="preserve">Támogatás </t>
  </si>
  <si>
    <t>Egyes szociális és gyermekjóléti feladatok támogatása</t>
  </si>
  <si>
    <t>I.1.</t>
  </si>
  <si>
    <t>jogcímekhez kapcsolódó kiegészítés</t>
  </si>
  <si>
    <t>I.6.</t>
  </si>
  <si>
    <t>Polgármesteri illetmény támogatása</t>
  </si>
  <si>
    <t>III.5.b.</t>
  </si>
  <si>
    <t>A rászoruló gyermekek szünidei étkeztetésének támogatása</t>
  </si>
  <si>
    <t>7. sz. melléklet</t>
  </si>
  <si>
    <t>Megnevezés</t>
  </si>
  <si>
    <t>Képviselő-testület által elfogadott, szerződéssel le nem kötött feladatok</t>
  </si>
  <si>
    <t>Egyéb igények</t>
  </si>
  <si>
    <t>Vezetői javaslat</t>
  </si>
  <si>
    <t>B E R U H Á Z Á S O K:</t>
  </si>
  <si>
    <t>Önkormányzat összesen:</t>
  </si>
  <si>
    <t>Beruházások összesen:</t>
  </si>
  <si>
    <t>FELHALMOZÁSI CÉLÚ PÉNZESZKÖZ-ÁTADÁS:</t>
  </si>
  <si>
    <t>Felhalmozási célú pénzeszköz-átadás összesen:</t>
  </si>
  <si>
    <t>F E L Ú J Í T Á S:</t>
  </si>
  <si>
    <t>Felújítás összesen:</t>
  </si>
  <si>
    <t>Önkormányzati felhalmozási kiadások összesen:</t>
  </si>
  <si>
    <t>Felhalmozási kiadások összesen:</t>
  </si>
  <si>
    <t>Önkormányzati felhalmozási célú kiadások</t>
  </si>
  <si>
    <t>TOP-2.1.3-15-BA1-2016-00003 Patak meder csapadékvíz elv.r.korsz.</t>
  </si>
  <si>
    <t>Fábián B.u.12  villamos beruházás (3db lakás)</t>
  </si>
  <si>
    <t>4.sz. melléklet</t>
  </si>
  <si>
    <t xml:space="preserve">Mánfa Község Önkormányzat bevételei </t>
  </si>
  <si>
    <t>Eredeti
előirányzat</t>
  </si>
  <si>
    <t>Önkormányzat működési bevételei</t>
  </si>
  <si>
    <t>II.</t>
  </si>
  <si>
    <t>Iparűzési adó</t>
  </si>
  <si>
    <t>Magánszemélyek kommunális adója</t>
  </si>
  <si>
    <t>Idegenforgalmi adó</t>
  </si>
  <si>
    <t>Helyi adó összesen:</t>
  </si>
  <si>
    <t>Bírság és pótlék bevétel</t>
  </si>
  <si>
    <t>Gépjárműadó</t>
  </si>
  <si>
    <t>Helyszíni és szabálysértési, különféle bírságok</t>
  </si>
  <si>
    <t>Felhalmozás és tőkejellegű bevételek</t>
  </si>
  <si>
    <t>Ingatlan értékesítése</t>
  </si>
  <si>
    <t>IV.</t>
  </si>
  <si>
    <t>Önkormányzatok költségvetési támogatása</t>
  </si>
  <si>
    <t>a/ Működési célú költségvetési támogatás</t>
  </si>
  <si>
    <t>Ebből: szociális feladatok támogatása</t>
  </si>
  <si>
    <t xml:space="preserve">           szociális étkeztetés támogatása</t>
  </si>
  <si>
    <t xml:space="preserve">           falugondnoki szolgálat támogatása</t>
  </si>
  <si>
    <t xml:space="preserve">           szociális ágazati pótlék</t>
  </si>
  <si>
    <t>Működési célú költségvetési támogatás és kiegészítő támogatás</t>
  </si>
  <si>
    <t>b/ Felhalmozási célú költségvetési támogatás</t>
  </si>
  <si>
    <t>V.</t>
  </si>
  <si>
    <t>Működési célú pénzeszköz-átvétel</t>
  </si>
  <si>
    <t>Kirendeltség működésére átvett pénzeszköz Komlói Közös Önkormányzati Hivataltól</t>
  </si>
  <si>
    <t>Szociális ágazati pótlék</t>
  </si>
  <si>
    <t>Munkaügyi Kp. közmunka projektekre</t>
  </si>
  <si>
    <t>Áh-n belülről összesen:</t>
  </si>
  <si>
    <t>VI.</t>
  </si>
  <si>
    <t>Felhalmozási célú pénzeszköz-átvétel</t>
  </si>
  <si>
    <t>VII.</t>
  </si>
  <si>
    <t>Előző évi maradvány</t>
  </si>
  <si>
    <t xml:space="preserve">Működési célú marardvány </t>
  </si>
  <si>
    <t>Önkormányzat bevételei hitelműveletek nélkül</t>
  </si>
  <si>
    <t>VIII.</t>
  </si>
  <si>
    <t>Tárgyévi hitelfelvétel</t>
  </si>
  <si>
    <t>B</t>
  </si>
  <si>
    <t>Felhalmozási célú maradvány</t>
  </si>
  <si>
    <t>Mánfa Község Önkormányzat</t>
  </si>
  <si>
    <t>Pályázati önerő alap</t>
  </si>
  <si>
    <t xml:space="preserve">Köteles és nem köteles feladatok, államigazgatási feladatok </t>
  </si>
  <si>
    <t xml:space="preserve">Mánfa Község Önkormányzat 
</t>
  </si>
  <si>
    <t>Rovat</t>
  </si>
  <si>
    <t>Köteles feladatok</t>
  </si>
  <si>
    <t>Nem köteles feladatok</t>
  </si>
  <si>
    <t>Államigazgatási feladatok</t>
  </si>
  <si>
    <t>Egyéb működési célú kiadások</t>
  </si>
  <si>
    <t xml:space="preserve">             - Elvonások és befizetések</t>
  </si>
  <si>
    <t xml:space="preserve">             - Működési célú tám. áh-n belülre</t>
  </si>
  <si>
    <t xml:space="preserve">              -Működési célú tám. áh-n kívülre</t>
  </si>
  <si>
    <t xml:space="preserve">              -Tartalékok</t>
  </si>
  <si>
    <t>Egyéb felhalmozási kiadások</t>
  </si>
  <si>
    <t xml:space="preserve">              -Felhalm. Célú tám. Áh-n belülre</t>
  </si>
  <si>
    <t>Költségvetési kiadások</t>
  </si>
  <si>
    <t>ÁH-n belüli megelőlegezés visszafizetése</t>
  </si>
  <si>
    <t>Finanszírozási kiadások</t>
  </si>
  <si>
    <t>K</t>
  </si>
  <si>
    <t>Tárgyévi kiadások</t>
  </si>
  <si>
    <t>5/a.sz.melléklet</t>
  </si>
  <si>
    <t>6.sz. melléklet</t>
  </si>
  <si>
    <t xml:space="preserve">Mánfa Község Önkormányzat működési célú pénzeszköz átadások </t>
  </si>
  <si>
    <t>és tartalékok rovat szerinti bontásban</t>
  </si>
  <si>
    <t>Szociális étkeztetés</t>
  </si>
  <si>
    <t>Szünidei étkeztetés</t>
  </si>
  <si>
    <t xml:space="preserve">Komlóra bejáró óvodás gyermekek hj. </t>
  </si>
  <si>
    <t>T-Mobile ügyintéző bérmegtérítése</t>
  </si>
  <si>
    <t>Komlói Többcélú Kistérségi Társulásnak tagdíj</t>
  </si>
  <si>
    <t>Mecsek-Dráva Önkormányzati Társulás tagdíj és hátralék</t>
  </si>
  <si>
    <t>Bursa Hungarica Ösztöndíj Pályázat</t>
  </si>
  <si>
    <t>TDM támogatás</t>
  </si>
  <si>
    <t>Civilek támogatása</t>
  </si>
  <si>
    <t>Közmunka önerő</t>
  </si>
  <si>
    <t>Visszafizetési kötelezettség</t>
  </si>
  <si>
    <t>Mánfa Község Önkormányzat felhalmozási kiadásai rovat szerinti bontásban</t>
  </si>
  <si>
    <t>Családsegítő egyszeri támogatása</t>
  </si>
  <si>
    <t>Felhalmozási kiadások</t>
  </si>
  <si>
    <t>Fábián B.u.12  villamossági beruházás (3db lakás)</t>
  </si>
  <si>
    <t>Kisértékű tárgyi eszköz beszerzés -táblák</t>
  </si>
  <si>
    <t>Egyéb építmény vásárlása, létesítése</t>
  </si>
  <si>
    <t>Az önkormányzat által adott közvetett támogatások</t>
  </si>
  <si>
    <t>Bevételi jogcím</t>
  </si>
  <si>
    <t>Tárgyévi terv (kedvezmény nélkül elérhető bevétel)</t>
  </si>
  <si>
    <t>Kedvezmények összege</t>
  </si>
  <si>
    <t>A.</t>
  </si>
  <si>
    <t>Ellátottak térítési díja, kártérítések</t>
  </si>
  <si>
    <t>B.</t>
  </si>
  <si>
    <t>Lakásépítéshez, lakásfelújításhoz nyújtott kölcsönök</t>
  </si>
  <si>
    <t>C.</t>
  </si>
  <si>
    <t>Helyi iparűzési adó</t>
  </si>
  <si>
    <t>Gépjárműadó *</t>
  </si>
  <si>
    <t>Összesen:</t>
  </si>
  <si>
    <t>D.</t>
  </si>
  <si>
    <t>Helyiségek, eszközök hasznosítása</t>
  </si>
  <si>
    <t>E.</t>
  </si>
  <si>
    <t>Egyéb, kölcsön</t>
  </si>
  <si>
    <t>Együtt:</t>
  </si>
  <si>
    <t>*</t>
  </si>
  <si>
    <t>Törvény alapján kell érvényesíteni a 40 % önkormányzatnál maradó bevételből.</t>
  </si>
  <si>
    <t>7/a. sz. melléklet</t>
  </si>
  <si>
    <t>8.sz. melléklet</t>
  </si>
  <si>
    <t>10.sz.melléklet</t>
  </si>
  <si>
    <t>Előirányzat felhasználási ütemterv</t>
  </si>
  <si>
    <t>Bevételi nemek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</si>
  <si>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</si>
  <si>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</si>
  <si>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</si>
  <si>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</si>
  <si>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</si>
  <si>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</si>
  <si>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</si>
  <si>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</si>
  <si>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</si>
  <si>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</si>
  <si>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</si>
  <si>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</si>
  <si>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Önkormányzatok működési támogatásai</t>
  </si>
  <si>
    <t>Működési célú tám. áh-n belülről</t>
  </si>
  <si>
    <t>Felhalmozási célú önkormányzati tám.</t>
  </si>
  <si>
    <t>Felhalmozás célú tám. áh-n belülről</t>
  </si>
  <si>
    <t>Működési célú kölcsön térülés</t>
  </si>
  <si>
    <t>Működési célú átvett pénzeszköz</t>
  </si>
  <si>
    <t>Felhalmozási célú kölcsön térülés</t>
  </si>
  <si>
    <t>Felhalmozás célú átvett pénzeszköz</t>
  </si>
  <si>
    <t>Költségvetési bevételek (12=1+…+11)</t>
  </si>
  <si>
    <t>Hitel-, kölcsönfelvétel államháztartáson kívülről</t>
  </si>
  <si>
    <t>Finanszírozási bevételek (15=13+14)</t>
  </si>
  <si>
    <t>Önkormányzat bevételei összesen (16=12+15)</t>
  </si>
  <si>
    <t>Kiadási nemek</t>
  </si>
  <si>
    <t>Összesen</t>
  </si>
  <si>
    <t>Munkaadókat terhelő járulék és szociális hozzájárulási adó</t>
  </si>
  <si>
    <t>Működési célú támogatás áh-n belülre</t>
  </si>
  <si>
    <t>Működési célú kölcsön nyújtása</t>
  </si>
  <si>
    <t>Működési célú támogatás áh-n kívülre</t>
  </si>
  <si>
    <t>Felújítás</t>
  </si>
  <si>
    <t>Felhalmozás célú támogatás áh-n belülre</t>
  </si>
  <si>
    <t>Felhalmozás célú kölcsön nyújtása</t>
  </si>
  <si>
    <t>Felhalmozás célú támogatás áh-n kívülre</t>
  </si>
  <si>
    <t>Költségvetési kiadások (15=1+…+14)</t>
  </si>
  <si>
    <t>Államháztartáson belüli megelőlegezések visszafizetése (2015. évi előleg)</t>
  </si>
  <si>
    <t>Finanszírozási kiadások (17=16)</t>
  </si>
  <si>
    <t>Önkormányzat kiadásai összesen (18=15+17)</t>
  </si>
  <si>
    <t>A január-március havi adatok egyben likviditási tervként szolgálnak.</t>
  </si>
  <si>
    <t>9. sz. melléklet</t>
  </si>
  <si>
    <t>2020.év</t>
  </si>
  <si>
    <t>Költségvetési bevételek</t>
  </si>
  <si>
    <t>Finanszírozási bevételek</t>
  </si>
  <si>
    <t>2020.</t>
  </si>
  <si>
    <t>Települési önkormányzatok szociális, gyermekjóléti és gyermekétkeztetési feladatinak támogatása</t>
  </si>
  <si>
    <t>B1131</t>
  </si>
  <si>
    <t>Települési önkormányzatok egyes szociális és gyermekjóléti feladatinak támogatása</t>
  </si>
  <si>
    <t>B1132</t>
  </si>
  <si>
    <t>Települési önkormányzatok gyermekétkeztetési feladatinak támogatása</t>
  </si>
  <si>
    <t>Falugondnoki támogatás 11 hónapra</t>
  </si>
  <si>
    <t>2020.01.01</t>
  </si>
  <si>
    <t>Települési önkormányzatok egyes szociális és gyermekjóléti feladatainak támogatása</t>
  </si>
  <si>
    <t>Települési önkormányzatok gyermekétkeztetési feladatainak támogatása</t>
  </si>
  <si>
    <t>2020. év</t>
  </si>
  <si>
    <t>Képviselő-testület által elfogadott 2020. évre szerződéssel lekötött folyamatban lévő feladatok, illetve jogszabályi kötelezettség</t>
  </si>
  <si>
    <t>Leader pályázat- party sátor beszerzés</t>
  </si>
  <si>
    <t>Leader pályázat- tábla beszerzés</t>
  </si>
  <si>
    <t>Kis értékű tárgyi eszköz beszerzés- táblák</t>
  </si>
  <si>
    <t>Gyepmesteri teendők (hűtőkamra kialakítás)</t>
  </si>
  <si>
    <t>Vis maior</t>
  </si>
  <si>
    <t>Mánfa Község Önkormányzat 2020. évi általános és ágazati feladatainak támogatása</t>
  </si>
  <si>
    <t>III.1.</t>
  </si>
  <si>
    <t>A TELEPÜLÉSI ÖNKORMÁNYZATOK SZOCIÁLIS,GYERMEKJÓLÉTI ÉS GYERMEKÉTKEZTETÉSI FELADATAINAK TÁMOGATÁSA ÖSSZESEN:</t>
  </si>
  <si>
    <t>Környezetvédelemi kárrendezés</t>
  </si>
  <si>
    <t>Parti sátor</t>
  </si>
  <si>
    <t>Közlekedési táblák</t>
  </si>
  <si>
    <t>közlekedési táblák</t>
  </si>
  <si>
    <t>Kis értékű tárgyi eszköz beszerzés</t>
  </si>
  <si>
    <t>Kisértékű tárgyi eszköz beszerzés</t>
  </si>
  <si>
    <t>Módosított
előirányzat</t>
  </si>
  <si>
    <t>5.</t>
  </si>
  <si>
    <t>Módosított</t>
  </si>
  <si>
    <t>Közmunkaprogramhoz eszközök</t>
  </si>
  <si>
    <t xml:space="preserve">Mánfa HT 2020:12 fő 40202/26/03214 projekt </t>
  </si>
  <si>
    <t>Közcélú adomány</t>
  </si>
  <si>
    <t>ÁH-n kívüli összesen</t>
  </si>
  <si>
    <t>Falugondnoki szolgálat egész évre</t>
  </si>
  <si>
    <t>IFA miatti elvonás</t>
  </si>
  <si>
    <t>Kiegészítő támogatás- szociális és gyermekjóléti feladatok</t>
  </si>
  <si>
    <t>Kiegészítő támogatás- kulturális feladatok</t>
  </si>
  <si>
    <t>TOP-2.1.3-15-BA1-2016-00003 Patak meder csapadékvíz elv.r.korsz.- meghiúsulás miatt visszafizetés</t>
  </si>
  <si>
    <t>TOP-2.1.3-15-BA1-2016-00003 Patak meder csapadékvíz elv.r.korsz.- projektköltségek fedezetére átadott pe</t>
  </si>
  <si>
    <t>2020.12.</t>
  </si>
  <si>
    <t>év végi jutalom</t>
  </si>
  <si>
    <t>Lakossági víz- és csatornadíj támogatás</t>
  </si>
  <si>
    <t>kiegészítő támogatás</t>
  </si>
  <si>
    <t>korrekció- szoc.ág pótlék miatt</t>
  </si>
  <si>
    <t>korrekció pm miatt</t>
  </si>
  <si>
    <t>IFA miatti kiegészítés</t>
  </si>
  <si>
    <t>MFP-KKE/2020 pályázat Közterület karbantartását szolgáló eszközbeszerzés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</si>
</sst>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_F_t"/>
    <numFmt numFmtId="173" formatCode="_-* #,##0\ _F_t_-;\-* #,##0\ _F_t_-;_-* &quot;-&quot;??\ _F_t_-;_-@_-"/>
    <numFmt numFmtId="174" formatCode="#,##0\ &quot;Ft&quot;"/>
    <numFmt numFmtId="175" formatCode="00"/>
    <numFmt numFmtId="176" formatCode="_-* #,##0.00\ _F_t_-;\-* #,##0.00\ _F_t_-;_-* \-??\ _F_t_-;_-@_-"/>
    <numFmt numFmtId="177" formatCode="_-* #,##0\ _F_t_-;\-* #,##0\ _F_t_-;_-* \-??\ _F_t_-;_-@_-"/>
    <numFmt numFmtId="178" formatCode="\ ##########"/>
    <numFmt numFmtId="179" formatCode="0__"/>
    <numFmt numFmtId="180" formatCode="_-* #,##0.0\ _F_t_-;\-* #,##0.0\ _F_t_-;_-* &quot;-&quot;??\ _F_t_-;_-@_-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¥€-2]\ #\ ##,000_);[Red]\([$€-2]\ #\ ##,000\)"/>
    <numFmt numFmtId="185" formatCode="#,##0_ ;\-#,##0\ "/>
    <numFmt numFmtId="186" formatCode="[$-40E]yyyy\.\ mmmm\ d\."/>
    <numFmt numFmtId="187" formatCode="_-* #,##0.0\ &quot;Ft&quot;_-;\-* #,##0.0\ &quot;Ft&quot;_-;_-* &quot;-&quot;??\ &quot;Ft&quot;_-;_-@_-"/>
    <numFmt numFmtId="188" formatCode="_-* #,##0\ &quot;Ft&quot;_-;\-* #,##0\ &quot;Ft&quot;_-;_-* &quot;-&quot;??\ &quot;Ft&quot;_-;_-@_-"/>
  </numFmts>
  <fonts count="6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 CE"/>
      <family val="0"/>
    </font>
    <font>
      <i/>
      <sz val="8"/>
      <name val="Arial CE"/>
      <family val="0"/>
    </font>
    <font>
      <i/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1"/>
      <name val="Calibri"/>
      <family val="2"/>
    </font>
    <font>
      <sz val="12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 CE"/>
      <family val="0"/>
    </font>
    <font>
      <sz val="10"/>
      <color theme="1"/>
      <name val="Arial CE"/>
      <family val="0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14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8" fontId="4" fillId="0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175" fontId="4" fillId="0" borderId="11" xfId="0" applyNumberFormat="1" applyFont="1" applyFill="1" applyBorder="1" applyAlignment="1">
      <alignment/>
    </xf>
    <xf numFmtId="0" fontId="0" fillId="34" borderId="12" xfId="0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right"/>
    </xf>
    <xf numFmtId="49" fontId="2" fillId="0" borderId="15" xfId="0" applyNumberFormat="1" applyFont="1" applyBorder="1" applyAlignment="1">
      <alignment horizontal="left"/>
    </xf>
    <xf numFmtId="0" fontId="2" fillId="0" borderId="12" xfId="0" applyFont="1" applyBorder="1" applyAlignment="1">
      <alignment wrapText="1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49" fontId="3" fillId="0" borderId="15" xfId="0" applyNumberFormat="1" applyFont="1" applyBorder="1" applyAlignment="1">
      <alignment horizontal="left"/>
    </xf>
    <xf numFmtId="3" fontId="3" fillId="0" borderId="14" xfId="0" applyNumberFormat="1" applyFont="1" applyBorder="1" applyAlignment="1">
      <alignment wrapText="1"/>
    </xf>
    <xf numFmtId="3" fontId="2" fillId="0" borderId="14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 horizontal="right"/>
    </xf>
    <xf numFmtId="49" fontId="2" fillId="0" borderId="19" xfId="0" applyNumberFormat="1" applyFont="1" applyBorder="1" applyAlignment="1">
      <alignment horizontal="left"/>
    </xf>
    <xf numFmtId="0" fontId="2" fillId="0" borderId="19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3" fontId="2" fillId="0" borderId="20" xfId="0" applyNumberFormat="1" applyFont="1" applyBorder="1" applyAlignment="1">
      <alignment/>
    </xf>
    <xf numFmtId="0" fontId="7" fillId="0" borderId="21" xfId="0" applyFont="1" applyFill="1" applyBorder="1" applyAlignment="1">
      <alignment vertical="center" wrapText="1"/>
    </xf>
    <xf numFmtId="0" fontId="3" fillId="0" borderId="12" xfId="0" applyFont="1" applyBorder="1" applyAlignment="1">
      <alignment/>
    </xf>
    <xf numFmtId="175" fontId="5" fillId="0" borderId="0" xfId="0" applyNumberFormat="1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vertical="center"/>
    </xf>
    <xf numFmtId="175" fontId="5" fillId="0" borderId="10" xfId="0" applyNumberFormat="1" applyFont="1" applyFill="1" applyBorder="1" applyAlignment="1">
      <alignment horizontal="right" vertical="center"/>
    </xf>
    <xf numFmtId="175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7" fillId="0" borderId="22" xfId="0" applyFont="1" applyFill="1" applyBorder="1" applyAlignment="1">
      <alignment vertical="center" wrapText="1"/>
    </xf>
    <xf numFmtId="178" fontId="5" fillId="0" borderId="2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178" fontId="5" fillId="0" borderId="1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vertical="center" wrapText="1"/>
    </xf>
    <xf numFmtId="178" fontId="5" fillId="0" borderId="23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175" fontId="4" fillId="0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175" fontId="5" fillId="0" borderId="0" xfId="0" applyNumberFormat="1" applyFont="1" applyFill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lef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34" borderId="14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3" fontId="7" fillId="0" borderId="0" xfId="0" applyNumberFormat="1" applyFont="1" applyFill="1" applyAlignment="1">
      <alignment horizontal="right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right"/>
    </xf>
    <xf numFmtId="175" fontId="4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3" fontId="2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3" fontId="9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3" fontId="3" fillId="0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3" fontId="2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11" fillId="21" borderId="14" xfId="39" applyNumberFormat="1" applyFont="1" applyBorder="1" applyAlignment="1">
      <alignment/>
    </xf>
    <xf numFmtId="3" fontId="12" fillId="0" borderId="14" xfId="39" applyNumberFormat="1" applyFont="1" applyFill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57" fillId="0" borderId="14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14" xfId="0" applyFont="1" applyBorder="1" applyAlignment="1">
      <alignment horizontal="left" wrapText="1"/>
    </xf>
    <xf numFmtId="0" fontId="56" fillId="0" borderId="14" xfId="0" applyFont="1" applyBorder="1" applyAlignment="1">
      <alignment horizontal="left"/>
    </xf>
    <xf numFmtId="0" fontId="57" fillId="0" borderId="14" xfId="0" applyFont="1" applyBorder="1" applyAlignment="1">
      <alignment horizontal="center"/>
    </xf>
    <xf numFmtId="0" fontId="57" fillId="0" borderId="14" xfId="0" applyFont="1" applyBorder="1" applyAlignment="1">
      <alignment horizontal="left" wrapText="1"/>
    </xf>
    <xf numFmtId="0" fontId="57" fillId="0" borderId="0" xfId="0" applyFont="1" applyAlignment="1">
      <alignment/>
    </xf>
    <xf numFmtId="175" fontId="5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173" fontId="5" fillId="0" borderId="0" xfId="42" applyNumberFormat="1" applyFont="1" applyFill="1" applyAlignment="1">
      <alignment horizontal="right"/>
    </xf>
    <xf numFmtId="175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3" fontId="5" fillId="0" borderId="14" xfId="42" applyNumberFormat="1" applyFont="1" applyFill="1" applyBorder="1" applyAlignment="1">
      <alignment vertical="center"/>
    </xf>
    <xf numFmtId="175" fontId="5" fillId="0" borderId="14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 wrapText="1"/>
    </xf>
    <xf numFmtId="178" fontId="5" fillId="0" borderId="14" xfId="0" applyNumberFormat="1" applyFont="1" applyFill="1" applyBorder="1" applyAlignment="1">
      <alignment vertical="center"/>
    </xf>
    <xf numFmtId="3" fontId="5" fillId="0" borderId="14" xfId="42" applyNumberFormat="1" applyFont="1" applyFill="1" applyBorder="1" applyAlignment="1">
      <alignment vertical="center"/>
    </xf>
    <xf numFmtId="3" fontId="7" fillId="0" borderId="14" xfId="42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>
      <alignment/>
    </xf>
    <xf numFmtId="3" fontId="39" fillId="0" borderId="14" xfId="42" applyNumberFormat="1" applyFont="1" applyFill="1" applyBorder="1" applyAlignment="1">
      <alignment horizontal="right"/>
    </xf>
    <xf numFmtId="0" fontId="58" fillId="0" borderId="14" xfId="0" applyFont="1" applyFill="1" applyBorder="1" applyAlignment="1">
      <alignment/>
    </xf>
    <xf numFmtId="0" fontId="7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175" fontId="4" fillId="0" borderId="14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 wrapText="1"/>
    </xf>
    <xf numFmtId="178" fontId="4" fillId="0" borderId="14" xfId="0" applyNumberFormat="1" applyFont="1" applyFill="1" applyBorder="1" applyAlignment="1">
      <alignment vertical="center"/>
    </xf>
    <xf numFmtId="3" fontId="4" fillId="0" borderId="14" xfId="42" applyNumberFormat="1" applyFont="1" applyFill="1" applyBorder="1" applyAlignment="1">
      <alignment vertical="center"/>
    </xf>
    <xf numFmtId="3" fontId="6" fillId="0" borderId="14" xfId="42" applyNumberFormat="1" applyFont="1" applyFill="1" applyBorder="1" applyAlignment="1" applyProtection="1">
      <alignment vertical="center"/>
      <protection/>
    </xf>
    <xf numFmtId="173" fontId="5" fillId="0" borderId="0" xfId="42" applyNumberFormat="1" applyFont="1" applyFill="1" applyAlignment="1">
      <alignment/>
    </xf>
    <xf numFmtId="3" fontId="56" fillId="0" borderId="14" xfId="42" applyNumberFormat="1" applyFont="1" applyFill="1" applyBorder="1" applyAlignment="1">
      <alignment horizontal="right"/>
    </xf>
    <xf numFmtId="3" fontId="57" fillId="0" borderId="14" xfId="42" applyNumberFormat="1" applyFont="1" applyFill="1" applyBorder="1" applyAlignment="1">
      <alignment horizontal="right"/>
    </xf>
    <xf numFmtId="179" fontId="5" fillId="0" borderId="14" xfId="0" applyNumberFormat="1" applyFont="1" applyFill="1" applyBorder="1" applyAlignment="1">
      <alignment vertical="center"/>
    </xf>
    <xf numFmtId="175" fontId="4" fillId="0" borderId="14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173" fontId="5" fillId="0" borderId="0" xfId="42" applyNumberFormat="1" applyFont="1" applyFill="1" applyAlignment="1">
      <alignment vertical="center"/>
    </xf>
    <xf numFmtId="3" fontId="0" fillId="0" borderId="14" xfId="4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14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/>
    </xf>
    <xf numFmtId="1" fontId="0" fillId="0" borderId="14" xfId="0" applyNumberFormat="1" applyBorder="1" applyAlignment="1">
      <alignment wrapText="1"/>
    </xf>
    <xf numFmtId="1" fontId="0" fillId="0" borderId="16" xfId="0" applyNumberFormat="1" applyBorder="1" applyAlignment="1">
      <alignment horizontal="center" vertical="center"/>
    </xf>
    <xf numFmtId="1" fontId="0" fillId="0" borderId="14" xfId="0" applyNumberFormat="1" applyBorder="1" applyAlignment="1">
      <alignment/>
    </xf>
    <xf numFmtId="1" fontId="0" fillId="0" borderId="17" xfId="0" applyNumberForma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wrapText="1"/>
    </xf>
    <xf numFmtId="1" fontId="10" fillId="0" borderId="0" xfId="0" applyNumberFormat="1" applyFont="1" applyAlignment="1">
      <alignment/>
    </xf>
    <xf numFmtId="1" fontId="1" fillId="0" borderId="12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3" fontId="0" fillId="0" borderId="14" xfId="0" applyNumberForma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right" shrinkToFit="1"/>
    </xf>
    <xf numFmtId="0" fontId="0" fillId="0" borderId="14" xfId="0" applyFont="1" applyBorder="1" applyAlignment="1">
      <alignment/>
    </xf>
    <xf numFmtId="3" fontId="0" fillId="0" borderId="14" xfId="62" applyNumberFormat="1" applyFont="1" applyBorder="1" applyAlignment="1">
      <alignment horizontal="center" vertical="center"/>
      <protection/>
    </xf>
    <xf numFmtId="3" fontId="0" fillId="0" borderId="14" xfId="62" applyNumberFormat="1" applyFont="1" applyBorder="1" applyAlignment="1">
      <alignment horizontal="center" vertical="center" shrinkToFit="1"/>
      <protection/>
    </xf>
    <xf numFmtId="3" fontId="0" fillId="35" borderId="14" xfId="62" applyNumberFormat="1" applyFont="1" applyFill="1" applyBorder="1" applyAlignment="1">
      <alignment horizontal="center" vertical="center" shrinkToFit="1"/>
      <protection/>
    </xf>
    <xf numFmtId="3" fontId="0" fillId="0" borderId="14" xfId="62" applyNumberFormat="1" applyFont="1" applyBorder="1" applyAlignment="1">
      <alignment wrapText="1"/>
      <protection/>
    </xf>
    <xf numFmtId="3" fontId="1" fillId="0" borderId="14" xfId="62" applyNumberFormat="1" applyFont="1" applyBorder="1" applyAlignment="1">
      <alignment vertical="center" shrinkToFit="1"/>
      <protection/>
    </xf>
    <xf numFmtId="0" fontId="1" fillId="0" borderId="0" xfId="0" applyFont="1" applyAlignment="1">
      <alignment/>
    </xf>
    <xf numFmtId="0" fontId="0" fillId="0" borderId="14" xfId="0" applyFont="1" applyBorder="1" applyAlignment="1">
      <alignment shrinkToFit="1"/>
    </xf>
    <xf numFmtId="3" fontId="1" fillId="0" borderId="14" xfId="62" applyNumberFormat="1" applyFont="1" applyBorder="1" applyAlignment="1">
      <alignment wrapText="1"/>
      <protection/>
    </xf>
    <xf numFmtId="3" fontId="0" fillId="0" borderId="17" xfId="62" applyNumberFormat="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shrinkToFit="1"/>
    </xf>
    <xf numFmtId="3" fontId="1" fillId="0" borderId="0" xfId="62" applyNumberFormat="1" applyFont="1" applyBorder="1" applyAlignment="1">
      <alignment wrapText="1"/>
      <protection/>
    </xf>
    <xf numFmtId="3" fontId="1" fillId="0" borderId="0" xfId="62" applyNumberFormat="1" applyFont="1" applyBorder="1" applyAlignment="1">
      <alignment shrinkToFit="1"/>
      <protection/>
    </xf>
    <xf numFmtId="3" fontId="59" fillId="35" borderId="0" xfId="62" applyNumberFormat="1" applyFont="1" applyFill="1" applyBorder="1" applyAlignment="1">
      <alignment shrinkToFit="1"/>
      <protection/>
    </xf>
    <xf numFmtId="0" fontId="0" fillId="0" borderId="0" xfId="0" applyFont="1" applyAlignment="1">
      <alignment horizontal="center" shrinkToFit="1"/>
    </xf>
    <xf numFmtId="0" fontId="0" fillId="0" borderId="14" xfId="0" applyBorder="1" applyAlignment="1">
      <alignment/>
    </xf>
    <xf numFmtId="3" fontId="0" fillId="0" borderId="14" xfId="60" applyNumberFormat="1" applyBorder="1" applyAlignment="1">
      <alignment horizontal="center" vertical="center"/>
      <protection/>
    </xf>
    <xf numFmtId="3" fontId="0" fillId="0" borderId="14" xfId="60" applyNumberFormat="1" applyBorder="1" applyAlignment="1">
      <alignment horizontal="center" vertical="center" shrinkToFit="1"/>
      <protection/>
    </xf>
    <xf numFmtId="3" fontId="0" fillId="0" borderId="14" xfId="60" applyNumberFormat="1" applyFont="1" applyBorder="1">
      <alignment/>
      <protection/>
    </xf>
    <xf numFmtId="3" fontId="0" fillId="0" borderId="14" xfId="60" applyNumberFormat="1" applyFont="1" applyBorder="1" applyAlignment="1">
      <alignment wrapText="1"/>
      <protection/>
    </xf>
    <xf numFmtId="3" fontId="0" fillId="0" borderId="14" xfId="60" applyNumberFormat="1" applyFont="1" applyBorder="1" applyAlignment="1">
      <alignment vertical="center" shrinkToFit="1"/>
      <protection/>
    </xf>
    <xf numFmtId="3" fontId="0" fillId="0" borderId="14" xfId="60" applyNumberFormat="1" applyFont="1" applyBorder="1">
      <alignment/>
      <protection/>
    </xf>
    <xf numFmtId="3" fontId="13" fillId="0" borderId="14" xfId="60" applyNumberFormat="1" applyFont="1" applyBorder="1" applyAlignment="1">
      <alignment wrapText="1"/>
      <protection/>
    </xf>
    <xf numFmtId="3" fontId="60" fillId="0" borderId="14" xfId="60" applyNumberFormat="1" applyFont="1" applyBorder="1" applyAlignment="1">
      <alignment/>
      <protection/>
    </xf>
    <xf numFmtId="3" fontId="60" fillId="0" borderId="14" xfId="60" applyNumberFormat="1" applyFont="1" applyBorder="1" applyAlignment="1">
      <alignment wrapText="1"/>
      <protection/>
    </xf>
    <xf numFmtId="3" fontId="1" fillId="0" borderId="14" xfId="60" applyNumberFormat="1" applyFont="1" applyBorder="1" applyAlignment="1">
      <alignment wrapText="1"/>
      <protection/>
    </xf>
    <xf numFmtId="3" fontId="1" fillId="0" borderId="14" xfId="60" applyNumberFormat="1" applyFont="1" applyBorder="1" applyAlignment="1">
      <alignment vertical="center" shrinkToFit="1"/>
      <protection/>
    </xf>
    <xf numFmtId="3" fontId="2" fillId="0" borderId="14" xfId="60" applyNumberFormat="1" applyFont="1" applyBorder="1" applyAlignment="1">
      <alignment wrapText="1" shrinkToFit="1"/>
      <protection/>
    </xf>
    <xf numFmtId="3" fontId="0" fillId="0" borderId="0" xfId="60" applyNumberFormat="1" applyFont="1" applyFill="1" applyBorder="1" applyAlignment="1">
      <alignment horizontal="left" shrinkToFit="1"/>
      <protection/>
    </xf>
    <xf numFmtId="3" fontId="0" fillId="0" borderId="14" xfId="62" applyNumberFormat="1" applyFont="1" applyFill="1" applyBorder="1" applyAlignment="1">
      <alignment vertical="center" shrinkToFit="1"/>
      <protection/>
    </xf>
    <xf numFmtId="3" fontId="1" fillId="0" borderId="14" xfId="62" applyNumberFormat="1" applyFont="1" applyFill="1" applyBorder="1" applyAlignment="1">
      <alignment vertical="center" shrinkToFit="1"/>
      <protection/>
    </xf>
    <xf numFmtId="3" fontId="0" fillId="0" borderId="14" xfId="62" applyNumberFormat="1" applyFont="1" applyFill="1" applyBorder="1" applyAlignment="1">
      <alignment vertical="center" shrinkToFit="1"/>
      <protection/>
    </xf>
    <xf numFmtId="0" fontId="0" fillId="0" borderId="0" xfId="0" applyFont="1" applyFill="1" applyAlignment="1">
      <alignment vertical="center" shrinkToFit="1"/>
    </xf>
    <xf numFmtId="3" fontId="0" fillId="0" borderId="14" xfId="60" applyNumberFormat="1" applyFill="1" applyBorder="1" applyAlignment="1">
      <alignment vertical="center" shrinkToFit="1"/>
      <protection/>
    </xf>
    <xf numFmtId="3" fontId="0" fillId="0" borderId="14" xfId="60" applyNumberFormat="1" applyFont="1" applyFill="1" applyBorder="1" applyAlignment="1">
      <alignment vertical="center" shrinkToFit="1"/>
      <protection/>
    </xf>
    <xf numFmtId="0" fontId="1" fillId="34" borderId="14" xfId="0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34" borderId="14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34" borderId="14" xfId="42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3" fontId="1" fillId="34" borderId="14" xfId="42" applyNumberFormat="1" applyFont="1" applyFill="1" applyBorder="1" applyAlignment="1">
      <alignment horizontal="right"/>
    </xf>
    <xf numFmtId="175" fontId="4" fillId="0" borderId="26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vertical="center"/>
    </xf>
    <xf numFmtId="3" fontId="6" fillId="0" borderId="26" xfId="42" applyNumberFormat="1" applyFont="1" applyFill="1" applyBorder="1" applyAlignment="1" applyProtection="1">
      <alignment horizontal="right" vertical="center"/>
      <protection/>
    </xf>
    <xf numFmtId="0" fontId="35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3" fontId="60" fillId="0" borderId="14" xfId="62" applyNumberFormat="1" applyFont="1" applyFill="1" applyBorder="1" applyAlignment="1">
      <alignment vertical="center" shrinkToFit="1"/>
      <protection/>
    </xf>
    <xf numFmtId="3" fontId="59" fillId="0" borderId="14" xfId="62" applyNumberFormat="1" applyFont="1" applyFill="1" applyBorder="1" applyAlignment="1">
      <alignment vertical="center" shrinkToFit="1"/>
      <protection/>
    </xf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0" fontId="57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60" fillId="0" borderId="14" xfId="60" applyNumberFormat="1" applyFont="1" applyFill="1" applyBorder="1" applyAlignment="1">
      <alignment vertical="center" shrinkToFit="1"/>
      <protection/>
    </xf>
    <xf numFmtId="3" fontId="1" fillId="0" borderId="14" xfId="60" applyNumberFormat="1" applyFont="1" applyFill="1" applyBorder="1" applyAlignment="1">
      <alignment vertical="center" shrinkToFit="1"/>
      <protection/>
    </xf>
    <xf numFmtId="3" fontId="2" fillId="0" borderId="0" xfId="62" applyNumberFormat="1" applyFont="1" applyFill="1">
      <alignment/>
      <protection/>
    </xf>
    <xf numFmtId="3" fontId="36" fillId="0" borderId="0" xfId="62" applyNumberFormat="1" applyFont="1" applyFill="1" applyAlignment="1">
      <alignment horizontal="right"/>
      <protection/>
    </xf>
    <xf numFmtId="0" fontId="0" fillId="0" borderId="0" xfId="62" applyFont="1">
      <alignment/>
      <protection/>
    </xf>
    <xf numFmtId="0" fontId="2" fillId="0" borderId="0" xfId="62" applyFont="1" applyFill="1">
      <alignment/>
      <protection/>
    </xf>
    <xf numFmtId="0" fontId="2" fillId="0" borderId="0" xfId="62" applyFont="1" applyFill="1" applyAlignment="1">
      <alignment horizontal="left"/>
      <protection/>
    </xf>
    <xf numFmtId="0" fontId="11" fillId="0" borderId="14" xfId="62" applyFont="1" applyFill="1" applyBorder="1">
      <alignment/>
      <protection/>
    </xf>
    <xf numFmtId="0" fontId="11" fillId="0" borderId="14" xfId="62" applyFont="1" applyFill="1" applyBorder="1" applyAlignment="1">
      <alignment horizontal="left"/>
      <protection/>
    </xf>
    <xf numFmtId="0" fontId="11" fillId="0" borderId="14" xfId="62" applyFont="1" applyFill="1" applyBorder="1" applyAlignment="1">
      <alignment horizontal="center" vertical="center"/>
      <protection/>
    </xf>
    <xf numFmtId="0" fontId="61" fillId="0" borderId="0" xfId="62" applyFont="1">
      <alignment/>
      <protection/>
    </xf>
    <xf numFmtId="0" fontId="61" fillId="0" borderId="0" xfId="62" applyFont="1" applyFill="1">
      <alignment/>
      <protection/>
    </xf>
    <xf numFmtId="0" fontId="11" fillId="0" borderId="16" xfId="62" applyFont="1" applyFill="1" applyBorder="1" applyAlignment="1">
      <alignment horizontal="center" vertical="center"/>
      <protection/>
    </xf>
    <xf numFmtId="0" fontId="11" fillId="0" borderId="16" xfId="62" applyFont="1" applyFill="1" applyBorder="1" applyAlignment="1">
      <alignment horizontal="left" vertical="center"/>
      <protection/>
    </xf>
    <xf numFmtId="3" fontId="11" fillId="0" borderId="14" xfId="62" applyNumberFormat="1" applyFont="1" applyFill="1" applyBorder="1">
      <alignment/>
      <protection/>
    </xf>
    <xf numFmtId="0" fontId="62" fillId="0" borderId="0" xfId="62" applyFont="1">
      <alignment/>
      <protection/>
    </xf>
    <xf numFmtId="0" fontId="62" fillId="0" borderId="0" xfId="62" applyFont="1" applyFill="1">
      <alignment/>
      <protection/>
    </xf>
    <xf numFmtId="0" fontId="11" fillId="0" borderId="17" xfId="62" applyFont="1" applyFill="1" applyBorder="1" applyAlignment="1">
      <alignment horizontal="center" vertical="center"/>
      <protection/>
    </xf>
    <xf numFmtId="0" fontId="11" fillId="0" borderId="17" xfId="62" applyFont="1" applyFill="1" applyBorder="1" applyAlignment="1">
      <alignment horizontal="left" vertical="center"/>
      <protection/>
    </xf>
    <xf numFmtId="0" fontId="12" fillId="0" borderId="14" xfId="62" applyFont="1" applyFill="1" applyBorder="1">
      <alignment/>
      <protection/>
    </xf>
    <xf numFmtId="3" fontId="12" fillId="0" borderId="14" xfId="62" applyNumberFormat="1" applyFont="1" applyFill="1" applyBorder="1">
      <alignment/>
      <protection/>
    </xf>
    <xf numFmtId="0" fontId="12" fillId="0" borderId="17" xfId="62" applyFont="1" applyFill="1" applyBorder="1" applyAlignment="1">
      <alignment horizontal="left" vertical="center"/>
      <protection/>
    </xf>
    <xf numFmtId="0" fontId="12" fillId="0" borderId="14" xfId="62" applyFont="1" applyFill="1" applyBorder="1" applyAlignment="1">
      <alignment wrapText="1"/>
      <protection/>
    </xf>
    <xf numFmtId="0" fontId="12" fillId="0" borderId="14" xfId="62" applyFont="1" applyFill="1" applyBorder="1" applyAlignment="1">
      <alignment horizontal="left" wrapText="1"/>
      <protection/>
    </xf>
    <xf numFmtId="0" fontId="11" fillId="0" borderId="14" xfId="62" applyFont="1" applyFill="1" applyBorder="1" applyAlignment="1">
      <alignment horizontal="left" vertical="center"/>
      <protection/>
    </xf>
    <xf numFmtId="0" fontId="11" fillId="0" borderId="28" xfId="62" applyFont="1" applyFill="1" applyBorder="1" applyAlignment="1">
      <alignment horizontal="left" vertical="center"/>
      <protection/>
    </xf>
    <xf numFmtId="0" fontId="11" fillId="0" borderId="15" xfId="62" applyFont="1" applyFill="1" applyBorder="1" applyAlignment="1">
      <alignment horizontal="left" vertical="center"/>
      <protection/>
    </xf>
    <xf numFmtId="0" fontId="61" fillId="0" borderId="14" xfId="62" applyFont="1" applyBorder="1">
      <alignment/>
      <protection/>
    </xf>
    <xf numFmtId="0" fontId="61" fillId="0" borderId="14" xfId="62" applyFont="1" applyBorder="1" applyAlignment="1">
      <alignment horizontal="left"/>
      <protection/>
    </xf>
    <xf numFmtId="3" fontId="61" fillId="0" borderId="14" xfId="62" applyNumberFormat="1" applyFont="1" applyBorder="1">
      <alignment/>
      <protection/>
    </xf>
    <xf numFmtId="0" fontId="0" fillId="0" borderId="0" xfId="62" applyFont="1" applyAlignment="1">
      <alignment horizontal="left"/>
      <protection/>
    </xf>
    <xf numFmtId="0" fontId="0" fillId="0" borderId="0" xfId="62" applyFont="1" applyFill="1">
      <alignment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42" applyNumberFormat="1" applyFont="1" applyFill="1" applyBorder="1" applyAlignment="1" applyProtection="1">
      <alignment horizontal="right" vertical="center"/>
      <protection/>
    </xf>
    <xf numFmtId="3" fontId="6" fillId="0" borderId="10" xfId="42" applyNumberFormat="1" applyFont="1" applyFill="1" applyBorder="1" applyAlignment="1" applyProtection="1">
      <alignment horizontal="right" vertical="center"/>
      <protection/>
    </xf>
    <xf numFmtId="3" fontId="7" fillId="0" borderId="21" xfId="42" applyNumberFormat="1" applyFont="1" applyFill="1" applyBorder="1" applyAlignment="1" applyProtection="1">
      <alignment horizontal="right" vertical="center"/>
      <protection/>
    </xf>
    <xf numFmtId="3" fontId="7" fillId="0" borderId="12" xfId="42" applyNumberFormat="1" applyFont="1" applyFill="1" applyBorder="1" applyAlignment="1" applyProtection="1">
      <alignment horizontal="right" vertical="center"/>
      <protection/>
    </xf>
    <xf numFmtId="3" fontId="7" fillId="0" borderId="25" xfId="42" applyNumberFormat="1" applyFont="1" applyFill="1" applyBorder="1" applyAlignment="1" applyProtection="1">
      <alignment horizontal="right" vertical="center"/>
      <protection/>
    </xf>
    <xf numFmtId="49" fontId="4" fillId="0" borderId="29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6" fillId="0" borderId="12" xfId="42" applyNumberFormat="1" applyFont="1" applyFill="1" applyBorder="1" applyAlignment="1" applyProtection="1">
      <alignment horizontal="right" vertical="center"/>
      <protection/>
    </xf>
    <xf numFmtId="3" fontId="6" fillId="0" borderId="25" xfId="42" applyNumberFormat="1" applyFont="1" applyFill="1" applyBorder="1" applyAlignment="1" applyProtection="1">
      <alignment horizontal="right" vertical="center"/>
      <protection/>
    </xf>
    <xf numFmtId="3" fontId="5" fillId="0" borderId="29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right"/>
    </xf>
    <xf numFmtId="0" fontId="5" fillId="0" borderId="31" xfId="0" applyFont="1" applyFill="1" applyBorder="1" applyAlignment="1">
      <alignment/>
    </xf>
    <xf numFmtId="3" fontId="6" fillId="0" borderId="32" xfId="0" applyNumberFormat="1" applyFont="1" applyFill="1" applyBorder="1" applyAlignment="1">
      <alignment horizontal="right"/>
    </xf>
    <xf numFmtId="3" fontId="7" fillId="0" borderId="33" xfId="42" applyNumberFormat="1" applyFont="1" applyFill="1" applyBorder="1" applyAlignment="1" applyProtection="1">
      <alignment horizontal="right" vertical="center"/>
      <protection/>
    </xf>
    <xf numFmtId="3" fontId="6" fillId="0" borderId="33" xfId="42" applyNumberFormat="1" applyFont="1" applyFill="1" applyBorder="1" applyAlignment="1" applyProtection="1">
      <alignment horizontal="right" vertical="center"/>
      <protection/>
    </xf>
    <xf numFmtId="49" fontId="4" fillId="0" borderId="14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2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0" fontId="1" fillId="0" borderId="29" xfId="0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0" fontId="5" fillId="0" borderId="34" xfId="0" applyFont="1" applyFill="1" applyBorder="1" applyAlignment="1">
      <alignment/>
    </xf>
    <xf numFmtId="3" fontId="7" fillId="0" borderId="35" xfId="42" applyNumberFormat="1" applyFont="1" applyFill="1" applyBorder="1" applyAlignment="1" applyProtection="1">
      <alignment horizontal="right" vertical="center"/>
      <protection/>
    </xf>
    <xf numFmtId="3" fontId="6" fillId="0" borderId="35" xfId="42" applyNumberFormat="1" applyFont="1" applyFill="1" applyBorder="1" applyAlignment="1" applyProtection="1">
      <alignment horizontal="right" vertical="center"/>
      <protection/>
    </xf>
    <xf numFmtId="0" fontId="5" fillId="0" borderId="36" xfId="0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3" fontId="7" fillId="0" borderId="37" xfId="42" applyNumberFormat="1" applyFont="1" applyFill="1" applyBorder="1" applyAlignment="1" applyProtection="1">
      <alignment horizontal="right" vertical="center"/>
      <protection/>
    </xf>
    <xf numFmtId="3" fontId="6" fillId="0" borderId="38" xfId="42" applyNumberFormat="1" applyFont="1" applyFill="1" applyBorder="1" applyAlignment="1" applyProtection="1">
      <alignment horizontal="right" vertical="center"/>
      <protection/>
    </xf>
    <xf numFmtId="3" fontId="36" fillId="0" borderId="0" xfId="62" applyNumberFormat="1" applyFont="1" applyFill="1" applyAlignment="1">
      <alignment horizontal="left"/>
      <protection/>
    </xf>
    <xf numFmtId="0" fontId="12" fillId="0" borderId="14" xfId="62" applyFont="1" applyFill="1" applyBorder="1" applyAlignment="1">
      <alignment horizontal="center" wrapText="1"/>
      <protection/>
    </xf>
    <xf numFmtId="3" fontId="7" fillId="0" borderId="29" xfId="42" applyNumberFormat="1" applyFont="1" applyFill="1" applyBorder="1" applyAlignment="1" applyProtection="1">
      <alignment horizontal="right" vertical="center"/>
      <protection/>
    </xf>
    <xf numFmtId="3" fontId="6" fillId="0" borderId="29" xfId="42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49" fontId="39" fillId="0" borderId="14" xfId="69" applyNumberFormat="1" applyBorder="1">
      <alignment/>
      <protection/>
    </xf>
    <xf numFmtId="3" fontId="14" fillId="0" borderId="14" xfId="44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3" fontId="36" fillId="0" borderId="0" xfId="62" applyNumberFormat="1" applyFont="1" applyFill="1" applyAlignment="1">
      <alignment horizontal="left"/>
      <protection/>
    </xf>
    <xf numFmtId="0" fontId="1" fillId="0" borderId="0" xfId="62" applyFont="1" applyFill="1" applyAlignment="1">
      <alignment horizontal="center" wrapText="1"/>
      <protection/>
    </xf>
    <xf numFmtId="0" fontId="1" fillId="0" borderId="0" xfId="62" applyFont="1" applyFill="1" applyAlignment="1">
      <alignment horizontal="center"/>
      <protection/>
    </xf>
    <xf numFmtId="0" fontId="11" fillId="0" borderId="14" xfId="62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7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75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60" fillId="0" borderId="0" xfId="60" applyNumberFormat="1" applyFont="1" applyFill="1" applyBorder="1" applyAlignment="1">
      <alignment horizontal="left" wrapText="1"/>
      <protection/>
    </xf>
  </cellXfs>
  <cellStyles count="6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3" xfId="44"/>
    <cellStyle name="Ezres 3 2" xfId="45"/>
    <cellStyle name="Ezres 4" xfId="46"/>
    <cellStyle name="Figyelmeztetés" xfId="47"/>
    <cellStyle name="Hivatkozott cella" xfId="48"/>
    <cellStyle name="Jegyzet" xfId="49"/>
    <cellStyle name="Jelölőszín (1)" xfId="50"/>
    <cellStyle name="Jelölőszín (2)" xfId="51"/>
    <cellStyle name="Jelölőszín (3)" xfId="52"/>
    <cellStyle name="Jelölőszín (4)" xfId="53"/>
    <cellStyle name="Jelölőszín (5)" xfId="54"/>
    <cellStyle name="Jelölőszín (6)" xfId="55"/>
    <cellStyle name="Jó" xfId="56"/>
    <cellStyle name="Kimenet" xfId="57"/>
    <cellStyle name="Magyarázó szöveg" xfId="58"/>
    <cellStyle name="Normál 2" xfId="59"/>
    <cellStyle name="Normál 2 2" xfId="60"/>
    <cellStyle name="Normál 2 3" xfId="61"/>
    <cellStyle name="Normál 3" xfId="62"/>
    <cellStyle name="Normál 3 2" xfId="63"/>
    <cellStyle name="Normál 3 3" xfId="64"/>
    <cellStyle name="Normál 4" xfId="65"/>
    <cellStyle name="Normál 5" xfId="66"/>
    <cellStyle name="Normál 6" xfId="67"/>
    <cellStyle name="Normál 7" xfId="68"/>
    <cellStyle name="Normál 8" xfId="69"/>
    <cellStyle name="Normal_KTRSZJ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PageLayoutView="0" workbookViewId="0" topLeftCell="A1">
      <selection activeCell="M50" sqref="M50"/>
    </sheetView>
  </sheetViews>
  <sheetFormatPr defaultColWidth="9.00390625" defaultRowHeight="12.75"/>
  <cols>
    <col min="1" max="1" width="4.75390625" style="0" customWidth="1"/>
    <col min="2" max="2" width="42.75390625" style="0" customWidth="1"/>
    <col min="3" max="3" width="14.75390625" style="0" customWidth="1"/>
    <col min="4" max="4" width="4.75390625" style="0" customWidth="1"/>
    <col min="5" max="5" width="42.75390625" style="0" customWidth="1"/>
    <col min="6" max="6" width="14.75390625" style="0" customWidth="1"/>
  </cols>
  <sheetData>
    <row r="1" spans="1:6" ht="12.75">
      <c r="A1" t="s">
        <v>534</v>
      </c>
      <c r="F1" s="83" t="s">
        <v>540</v>
      </c>
    </row>
    <row r="2" spans="1:6" ht="15">
      <c r="A2" s="331" t="s">
        <v>568</v>
      </c>
      <c r="B2" s="331"/>
      <c r="C2" s="331"/>
      <c r="D2" s="331"/>
      <c r="E2" s="331"/>
      <c r="F2" s="331"/>
    </row>
    <row r="3" spans="1:6" ht="15">
      <c r="A3" s="331" t="s">
        <v>752</v>
      </c>
      <c r="B3" s="331"/>
      <c r="C3" s="331"/>
      <c r="D3" s="331"/>
      <c r="E3" s="331"/>
      <c r="F3" s="331"/>
    </row>
    <row r="4" spans="1:6" ht="15">
      <c r="A4" s="84"/>
      <c r="B4" s="84"/>
      <c r="C4" s="84"/>
      <c r="D4" s="84"/>
      <c r="E4" s="84"/>
      <c r="F4" s="84"/>
    </row>
    <row r="5" ht="12.75">
      <c r="D5" s="106"/>
    </row>
    <row r="6" spans="1:15" ht="31.5" customHeight="1">
      <c r="A6" s="332" t="s">
        <v>422</v>
      </c>
      <c r="B6" s="333"/>
      <c r="C6" s="22" t="s">
        <v>423</v>
      </c>
      <c r="D6" s="332" t="s">
        <v>424</v>
      </c>
      <c r="E6" s="333"/>
      <c r="F6" s="22" t="s">
        <v>423</v>
      </c>
      <c r="O6" s="107"/>
    </row>
    <row r="7" spans="1:15" s="89" customFormat="1" ht="19.5" customHeight="1">
      <c r="A7" s="85">
        <v>1</v>
      </c>
      <c r="B7" s="86" t="s">
        <v>541</v>
      </c>
      <c r="C7" s="87">
        <f>'2.sz.mell. '!C7</f>
        <v>44334184</v>
      </c>
      <c r="D7" s="85">
        <v>1</v>
      </c>
      <c r="E7" s="86" t="s">
        <v>1</v>
      </c>
      <c r="F7" s="88">
        <f>'2.sz.mell. '!F7</f>
        <v>32180350</v>
      </c>
      <c r="O7" s="253"/>
    </row>
    <row r="8" spans="1:15" s="89" customFormat="1" ht="19.5" customHeight="1">
      <c r="A8" s="85">
        <v>2</v>
      </c>
      <c r="B8" s="86" t="s">
        <v>4</v>
      </c>
      <c r="C8" s="87">
        <f>'2.sz.mell. '!C8</f>
        <v>0</v>
      </c>
      <c r="D8" s="85">
        <v>2</v>
      </c>
      <c r="E8" s="86" t="s">
        <v>542</v>
      </c>
      <c r="F8" s="88">
        <f>'2.sz.mell. '!F8</f>
        <v>4396164</v>
      </c>
      <c r="O8" s="253"/>
    </row>
    <row r="9" spans="1:15" s="89" customFormat="1" ht="19.5" customHeight="1">
      <c r="A9" s="85">
        <v>3</v>
      </c>
      <c r="B9" s="86" t="s">
        <v>543</v>
      </c>
      <c r="C9" s="87">
        <f>'2.sz.mell. '!C9</f>
        <v>12492100</v>
      </c>
      <c r="D9" s="85">
        <v>3</v>
      </c>
      <c r="E9" s="86" t="s">
        <v>2</v>
      </c>
      <c r="F9" s="88">
        <f>'2.sz.mell. '!F9</f>
        <v>35203632</v>
      </c>
      <c r="O9" s="253"/>
    </row>
    <row r="10" spans="1:15" s="89" customFormat="1" ht="19.5" customHeight="1">
      <c r="A10" s="85">
        <v>4</v>
      </c>
      <c r="B10" s="86" t="s">
        <v>544</v>
      </c>
      <c r="C10" s="87">
        <f>'3.sz.mell.'!C11</f>
        <v>0</v>
      </c>
      <c r="D10" s="85">
        <v>4</v>
      </c>
      <c r="E10" s="86" t="s">
        <v>538</v>
      </c>
      <c r="F10" s="88">
        <f>'2.sz.mell. '!F10</f>
        <v>15627689</v>
      </c>
      <c r="O10" s="253"/>
    </row>
    <row r="11" spans="1:15" s="89" customFormat="1" ht="19.5" customHeight="1">
      <c r="A11" s="85">
        <v>5</v>
      </c>
      <c r="B11" s="86" t="s">
        <v>545</v>
      </c>
      <c r="C11" s="87">
        <f>'3.sz.mell.'!C12</f>
        <v>31556928</v>
      </c>
      <c r="D11" s="85">
        <v>5</v>
      </c>
      <c r="E11" s="86" t="s">
        <v>4</v>
      </c>
      <c r="F11" s="88">
        <f>'2.sz.mell. '!F11</f>
        <v>379628</v>
      </c>
      <c r="O11" s="253"/>
    </row>
    <row r="12" spans="1:15" s="89" customFormat="1" ht="19.5" customHeight="1">
      <c r="A12" s="85">
        <v>6</v>
      </c>
      <c r="B12" s="86" t="s">
        <v>0</v>
      </c>
      <c r="C12" s="87">
        <f>'2.sz.mell. '!C10</f>
        <v>13312894</v>
      </c>
      <c r="D12" s="85">
        <v>6</v>
      </c>
      <c r="E12" s="86" t="s">
        <v>546</v>
      </c>
      <c r="F12" s="88">
        <f>'2.sz.mell. '!F12</f>
        <v>2747929</v>
      </c>
      <c r="O12" s="253"/>
    </row>
    <row r="13" spans="1:15" s="89" customFormat="1" ht="19.5" customHeight="1">
      <c r="A13" s="85">
        <v>7</v>
      </c>
      <c r="B13" s="86" t="s">
        <v>536</v>
      </c>
      <c r="C13" s="87">
        <f>'2.sz.mell. '!C11</f>
        <v>6458792</v>
      </c>
      <c r="D13" s="85">
        <v>7</v>
      </c>
      <c r="E13" s="86" t="s">
        <v>547</v>
      </c>
      <c r="F13" s="88">
        <f>'2.sz.mell. '!F13</f>
        <v>0</v>
      </c>
      <c r="O13" s="253"/>
    </row>
    <row r="14" spans="1:15" s="89" customFormat="1" ht="19.5" customHeight="1">
      <c r="A14" s="85">
        <v>8</v>
      </c>
      <c r="B14" s="86" t="s">
        <v>537</v>
      </c>
      <c r="C14" s="87">
        <f>'3.sz.mell.'!C13</f>
        <v>498756</v>
      </c>
      <c r="D14" s="85">
        <v>8</v>
      </c>
      <c r="E14" s="86" t="s">
        <v>548</v>
      </c>
      <c r="F14" s="88">
        <f>'2.sz.mell. '!F14</f>
        <v>10259640</v>
      </c>
      <c r="O14" s="253"/>
    </row>
    <row r="15" spans="1:15" s="89" customFormat="1" ht="19.5" customHeight="1">
      <c r="A15" s="85">
        <v>9</v>
      </c>
      <c r="B15" s="86" t="s">
        <v>549</v>
      </c>
      <c r="C15" s="87">
        <f>'2.sz.mell. '!C12</f>
        <v>0</v>
      </c>
      <c r="D15" s="85">
        <v>9</v>
      </c>
      <c r="E15" s="86" t="s">
        <v>3</v>
      </c>
      <c r="F15" s="88">
        <f>'2.sz.mell. '!F15</f>
        <v>7063257</v>
      </c>
      <c r="O15" s="253"/>
    </row>
    <row r="16" spans="1:15" s="89" customFormat="1" ht="19.5" customHeight="1">
      <c r="A16" s="85">
        <v>10</v>
      </c>
      <c r="B16" s="86" t="s">
        <v>550</v>
      </c>
      <c r="C16" s="87">
        <f>'2.sz.mell. '!C13</f>
        <v>10652700</v>
      </c>
      <c r="D16" s="85">
        <v>10</v>
      </c>
      <c r="E16" s="86" t="s">
        <v>539</v>
      </c>
      <c r="F16" s="88">
        <f>'3.sz.mell.'!F11</f>
        <v>20059147</v>
      </c>
      <c r="O16" s="253"/>
    </row>
    <row r="17" spans="1:15" s="89" customFormat="1" ht="19.5" customHeight="1">
      <c r="A17" s="85">
        <v>11</v>
      </c>
      <c r="B17" s="86" t="s">
        <v>551</v>
      </c>
      <c r="C17" s="87">
        <f>'3.sz.mell.'!C14</f>
        <v>0</v>
      </c>
      <c r="D17" s="85">
        <v>11</v>
      </c>
      <c r="E17" s="86" t="s">
        <v>552</v>
      </c>
      <c r="F17" s="88">
        <f>'3.sz.mell.'!F12</f>
        <v>22000528</v>
      </c>
      <c r="O17" s="253"/>
    </row>
    <row r="18" spans="1:15" s="89" customFormat="1" ht="19.5" customHeight="1">
      <c r="A18" s="85">
        <v>12</v>
      </c>
      <c r="B18" s="86" t="s">
        <v>553</v>
      </c>
      <c r="C18" s="87">
        <f>'3.sz.mell.'!C15</f>
        <v>0</v>
      </c>
      <c r="D18" s="85">
        <v>12</v>
      </c>
      <c r="E18" s="86" t="s">
        <v>554</v>
      </c>
      <c r="F18" s="88">
        <f>'3.sz.mell.'!F13</f>
        <v>44573293</v>
      </c>
      <c r="O18" s="253"/>
    </row>
    <row r="19" spans="1:15" s="89" customFormat="1" ht="19.5" customHeight="1">
      <c r="A19" s="85"/>
      <c r="B19" s="86"/>
      <c r="C19" s="87"/>
      <c r="D19" s="85">
        <v>13</v>
      </c>
      <c r="E19" s="86" t="s">
        <v>556</v>
      </c>
      <c r="F19" s="88">
        <f>'3.sz.mell.'!F14</f>
        <v>0</v>
      </c>
      <c r="O19" s="253"/>
    </row>
    <row r="20" spans="1:15" s="89" customFormat="1" ht="19.5" customHeight="1">
      <c r="A20" s="85"/>
      <c r="B20" s="86"/>
      <c r="C20" s="87"/>
      <c r="D20" s="85">
        <v>14</v>
      </c>
      <c r="E20" s="86" t="s">
        <v>558</v>
      </c>
      <c r="F20" s="88">
        <f>'3.sz.mell.'!F15</f>
        <v>0</v>
      </c>
      <c r="O20" s="253"/>
    </row>
    <row r="21" spans="1:15" s="89" customFormat="1" ht="19.5" customHeight="1">
      <c r="A21" s="85"/>
      <c r="B21" s="231" t="s">
        <v>753</v>
      </c>
      <c r="C21" s="232">
        <f>SUM(C7:C20)</f>
        <v>119306354</v>
      </c>
      <c r="D21" s="85"/>
      <c r="E21" s="231" t="s">
        <v>662</v>
      </c>
      <c r="F21" s="233">
        <f>SUM(F7:F20)</f>
        <v>194491257</v>
      </c>
      <c r="O21" s="253"/>
    </row>
    <row r="22" spans="1:6" s="89" customFormat="1" ht="19.5" customHeight="1">
      <c r="A22" s="85">
        <v>13</v>
      </c>
      <c r="B22" s="86" t="s">
        <v>555</v>
      </c>
      <c r="C22" s="87">
        <f>'2.sz.mell. '!C18</f>
        <v>0</v>
      </c>
      <c r="D22" s="85">
        <v>15</v>
      </c>
      <c r="E22" s="86" t="s">
        <v>560</v>
      </c>
      <c r="F22" s="88">
        <f>'2.sz.mell. '!F18</f>
        <v>1157654</v>
      </c>
    </row>
    <row r="23" spans="1:6" s="89" customFormat="1" ht="19.5" customHeight="1">
      <c r="A23" s="85">
        <v>14</v>
      </c>
      <c r="B23" s="86" t="s">
        <v>557</v>
      </c>
      <c r="C23" s="88">
        <f>'4.sz.mell.'!G45</f>
        <v>76342557</v>
      </c>
      <c r="D23" s="85">
        <v>16</v>
      </c>
      <c r="E23" s="86" t="s">
        <v>561</v>
      </c>
      <c r="F23" s="88">
        <f>'3.sz.mell.'!F18</f>
        <v>0</v>
      </c>
    </row>
    <row r="24" spans="1:6" s="89" customFormat="1" ht="19.5" customHeight="1">
      <c r="A24" s="85">
        <v>15</v>
      </c>
      <c r="B24" s="86" t="s">
        <v>559</v>
      </c>
      <c r="C24" s="88">
        <f>'2.sz.mell. '!C19</f>
        <v>0</v>
      </c>
      <c r="D24" s="85"/>
      <c r="E24" s="86"/>
      <c r="F24" s="88"/>
    </row>
    <row r="25" spans="1:6" s="89" customFormat="1" ht="19.5" customHeight="1">
      <c r="A25" s="85"/>
      <c r="B25" s="234" t="s">
        <v>754</v>
      </c>
      <c r="C25" s="235">
        <f>SUM(C22:C24)</f>
        <v>76342557</v>
      </c>
      <c r="D25" s="85"/>
      <c r="E25" s="231" t="s">
        <v>664</v>
      </c>
      <c r="F25" s="233">
        <f>SUM(F22:F24)</f>
        <v>1157654</v>
      </c>
    </row>
    <row r="26" spans="1:6" ht="30.75" customHeight="1">
      <c r="A26" s="20"/>
      <c r="B26" s="21" t="s">
        <v>425</v>
      </c>
      <c r="C26" s="236">
        <f>C21+C25</f>
        <v>195648911</v>
      </c>
      <c r="D26" s="20"/>
      <c r="E26" s="21" t="s">
        <v>426</v>
      </c>
      <c r="F26" s="236">
        <f>F21+F25</f>
        <v>195648911</v>
      </c>
    </row>
    <row r="32" ht="12.75">
      <c r="O32" s="107"/>
    </row>
    <row r="33" ht="12.75">
      <c r="O33" s="107"/>
    </row>
    <row r="34" ht="12.75">
      <c r="O34" s="107"/>
    </row>
    <row r="35" ht="12.75">
      <c r="O35" s="107"/>
    </row>
    <row r="36" ht="12.75">
      <c r="O36" s="107"/>
    </row>
    <row r="37" ht="12.75">
      <c r="O37" s="107"/>
    </row>
    <row r="38" ht="12.75">
      <c r="O38" s="107"/>
    </row>
    <row r="39" ht="12.75">
      <c r="O39" s="107"/>
    </row>
    <row r="40" ht="12.75">
      <c r="O40" s="107"/>
    </row>
    <row r="41" ht="12.75">
      <c r="O41" s="107"/>
    </row>
    <row r="42" ht="12.75">
      <c r="O42" s="107"/>
    </row>
    <row r="43" ht="12.75">
      <c r="O43" s="107"/>
    </row>
    <row r="44" ht="12.75">
      <c r="O44" s="107"/>
    </row>
    <row r="45" ht="12.75">
      <c r="O45" s="107"/>
    </row>
    <row r="46" ht="12.75">
      <c r="O46" s="107"/>
    </row>
    <row r="47" ht="12.75">
      <c r="O47" s="107"/>
    </row>
    <row r="48" ht="12.75">
      <c r="O48" s="107"/>
    </row>
    <row r="49" ht="12.75">
      <c r="O49" s="107"/>
    </row>
  </sheetData>
  <sheetProtection/>
  <mergeCells count="4">
    <mergeCell ref="A2:F2"/>
    <mergeCell ref="A3:F3"/>
    <mergeCell ref="A6:B6"/>
    <mergeCell ref="D6:E6"/>
  </mergeCells>
  <printOptions horizontalCentered="1" verticalCentered="1"/>
  <pageMargins left="0.7086614173228347" right="0.7086614173228347" top="0.7480314960629921" bottom="0.9448818897637796" header="0.31496062992125984" footer="0.31496062992125984"/>
  <pageSetup fitToHeight="1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M50" sqref="M50"/>
    </sheetView>
  </sheetViews>
  <sheetFormatPr defaultColWidth="9.00390625" defaultRowHeight="12.75"/>
  <cols>
    <col min="1" max="1" width="9.125" style="178" customWidth="1"/>
    <col min="2" max="2" width="22.25390625" style="178" customWidth="1"/>
    <col min="3" max="3" width="25.00390625" style="178" customWidth="1"/>
    <col min="4" max="4" width="21.625" style="178" bestFit="1" customWidth="1"/>
    <col min="5" max="16384" width="9.125" style="178" customWidth="1"/>
  </cols>
  <sheetData>
    <row r="1" spans="1:4" ht="12.75">
      <c r="A1" s="178" t="s">
        <v>534</v>
      </c>
      <c r="D1" s="179" t="s">
        <v>708</v>
      </c>
    </row>
    <row r="4" spans="1:4" ht="12.75">
      <c r="A4" s="349" t="s">
        <v>688</v>
      </c>
      <c r="B4" s="349"/>
      <c r="C4" s="349"/>
      <c r="D4" s="349"/>
    </row>
    <row r="5" spans="1:4" ht="12.75">
      <c r="A5" s="349" t="s">
        <v>765</v>
      </c>
      <c r="B5" s="349"/>
      <c r="C5" s="349"/>
      <c r="D5" s="349"/>
    </row>
    <row r="6" ht="12.75">
      <c r="O6" s="248"/>
    </row>
    <row r="7" ht="12.75">
      <c r="O7" s="248"/>
    </row>
    <row r="8" spans="1:15" ht="30.75" customHeight="1">
      <c r="A8" s="180" t="s">
        <v>427</v>
      </c>
      <c r="B8" s="180" t="s">
        <v>689</v>
      </c>
      <c r="C8" s="180" t="s">
        <v>690</v>
      </c>
      <c r="D8" s="180" t="s">
        <v>691</v>
      </c>
      <c r="O8" s="248"/>
    </row>
    <row r="9" spans="1:15" ht="29.25" customHeight="1">
      <c r="A9" s="181" t="s">
        <v>692</v>
      </c>
      <c r="B9" s="182" t="s">
        <v>693</v>
      </c>
      <c r="C9" s="191">
        <v>1800000</v>
      </c>
      <c r="D9" s="191">
        <v>0</v>
      </c>
      <c r="O9" s="248"/>
    </row>
    <row r="10" spans="1:15" ht="38.25">
      <c r="A10" s="181" t="s">
        <v>694</v>
      </c>
      <c r="B10" s="182" t="s">
        <v>695</v>
      </c>
      <c r="C10" s="191">
        <v>0</v>
      </c>
      <c r="D10" s="191">
        <v>0</v>
      </c>
      <c r="O10" s="248"/>
    </row>
    <row r="11" spans="1:15" ht="22.5" customHeight="1">
      <c r="A11" s="183" t="s">
        <v>696</v>
      </c>
      <c r="B11" s="184" t="s">
        <v>697</v>
      </c>
      <c r="C11" s="191">
        <v>10000000</v>
      </c>
      <c r="D11" s="191"/>
      <c r="O11" s="248"/>
    </row>
    <row r="12" spans="1:15" ht="25.5">
      <c r="A12" s="185"/>
      <c r="B12" s="182" t="s">
        <v>614</v>
      </c>
      <c r="C12" s="191">
        <v>2000000</v>
      </c>
      <c r="D12" s="191">
        <v>18000</v>
      </c>
      <c r="O12" s="248"/>
    </row>
    <row r="13" spans="1:15" ht="21.75" customHeight="1">
      <c r="A13" s="185"/>
      <c r="B13" s="182" t="s">
        <v>615</v>
      </c>
      <c r="C13" s="191">
        <v>200000</v>
      </c>
      <c r="D13" s="191"/>
      <c r="O13" s="248"/>
    </row>
    <row r="14" spans="1:15" ht="22.5" customHeight="1">
      <c r="A14" s="185"/>
      <c r="B14" s="182" t="s">
        <v>698</v>
      </c>
      <c r="C14" s="191">
        <v>1700000</v>
      </c>
      <c r="D14" s="191">
        <v>145000</v>
      </c>
      <c r="O14" s="248"/>
    </row>
    <row r="15" spans="1:15" s="188" customFormat="1" ht="22.5" customHeight="1">
      <c r="A15" s="186"/>
      <c r="B15" s="187" t="s">
        <v>699</v>
      </c>
      <c r="C15" s="192">
        <f>C11+C12+C13+C14</f>
        <v>13900000</v>
      </c>
      <c r="D15" s="192">
        <f>D11+D12+D13+D14</f>
        <v>163000</v>
      </c>
      <c r="O15" s="249"/>
    </row>
    <row r="16" spans="1:15" ht="25.5">
      <c r="A16" s="181" t="s">
        <v>700</v>
      </c>
      <c r="B16" s="182" t="s">
        <v>701</v>
      </c>
      <c r="C16" s="191"/>
      <c r="D16" s="191">
        <v>0</v>
      </c>
      <c r="O16" s="248"/>
    </row>
    <row r="17" spans="1:15" ht="21" customHeight="1">
      <c r="A17" s="181" t="s">
        <v>702</v>
      </c>
      <c r="B17" s="182" t="s">
        <v>703</v>
      </c>
      <c r="C17" s="191"/>
      <c r="D17" s="191">
        <v>0</v>
      </c>
      <c r="O17" s="248"/>
    </row>
    <row r="18" spans="1:15" ht="22.5" customHeight="1">
      <c r="A18" s="189" t="s">
        <v>704</v>
      </c>
      <c r="B18" s="190"/>
      <c r="C18" s="193">
        <f>C9+C10+C15+C16+C17</f>
        <v>15700000</v>
      </c>
      <c r="D18" s="193">
        <f>D9+D10+D15+D16+D17</f>
        <v>163000</v>
      </c>
      <c r="O18" s="248"/>
    </row>
    <row r="19" ht="12.75">
      <c r="O19" s="248"/>
    </row>
    <row r="20" spans="1:15" ht="12.75">
      <c r="A20" s="178" t="s">
        <v>705</v>
      </c>
      <c r="B20" s="178" t="s">
        <v>706</v>
      </c>
      <c r="O20" s="248"/>
    </row>
    <row r="21" ht="12.75">
      <c r="O21" s="248"/>
    </row>
    <row r="32" ht="12.75">
      <c r="O32" s="248"/>
    </row>
    <row r="33" ht="12.75">
      <c r="O33" s="248"/>
    </row>
    <row r="34" ht="12.75">
      <c r="O34" s="248"/>
    </row>
    <row r="35" ht="12.75">
      <c r="O35" s="248"/>
    </row>
    <row r="36" ht="12.75">
      <c r="O36" s="248"/>
    </row>
    <row r="37" ht="12.75">
      <c r="O37" s="248"/>
    </row>
    <row r="38" ht="12.75">
      <c r="O38" s="248"/>
    </row>
    <row r="39" ht="12.75">
      <c r="O39" s="248"/>
    </row>
    <row r="40" ht="12.75">
      <c r="O40" s="248"/>
    </row>
    <row r="41" ht="12.75">
      <c r="O41" s="248"/>
    </row>
    <row r="42" ht="12.75">
      <c r="O42" s="248"/>
    </row>
    <row r="43" ht="12.75">
      <c r="O43" s="248"/>
    </row>
    <row r="44" ht="12.75">
      <c r="O44" s="248"/>
    </row>
    <row r="45" ht="12.75">
      <c r="O45" s="248"/>
    </row>
    <row r="46" ht="12.75">
      <c r="O46" s="248"/>
    </row>
    <row r="47" ht="12.75">
      <c r="O47" s="248"/>
    </row>
    <row r="48" ht="12.75">
      <c r="O48" s="248"/>
    </row>
    <row r="49" ht="12.75">
      <c r="O49" s="248"/>
    </row>
  </sheetData>
  <sheetProtection/>
  <mergeCells count="2">
    <mergeCell ref="A4:D4"/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86"/>
  <sheetViews>
    <sheetView tabSelected="1" zoomScalePageLayoutView="0" workbookViewId="0" topLeftCell="A1">
      <selection activeCell="M50" sqref="M50"/>
    </sheetView>
  </sheetViews>
  <sheetFormatPr defaultColWidth="9.00390625" defaultRowHeight="12.75"/>
  <cols>
    <col min="1" max="1" width="7.125" style="48" bestFit="1" customWidth="1"/>
    <col min="2" max="2" width="10.75390625" style="47" bestFit="1" customWidth="1"/>
    <col min="3" max="3" width="65.00390625" style="2" bestFit="1" customWidth="1"/>
    <col min="4" max="4" width="11.625" style="105" customWidth="1"/>
    <col min="5" max="16384" width="9.125" style="1" customWidth="1"/>
  </cols>
  <sheetData>
    <row r="1" spans="1:4" ht="11.25">
      <c r="A1" s="40" t="s">
        <v>534</v>
      </c>
      <c r="B1" s="46"/>
      <c r="C1" s="45"/>
      <c r="D1" s="101" t="s">
        <v>751</v>
      </c>
    </row>
    <row r="2" spans="1:4" ht="11.25">
      <c r="A2" s="350" t="s">
        <v>447</v>
      </c>
      <c r="B2" s="350"/>
      <c r="C2" s="350"/>
      <c r="D2" s="350"/>
    </row>
    <row r="3" spans="1:4" ht="11.25">
      <c r="A3" s="350" t="s">
        <v>772</v>
      </c>
      <c r="B3" s="350"/>
      <c r="C3" s="350"/>
      <c r="D3" s="350"/>
    </row>
    <row r="4" spans="1:4" ht="11.25">
      <c r="A4" s="350" t="s">
        <v>448</v>
      </c>
      <c r="B4" s="350"/>
      <c r="C4" s="350"/>
      <c r="D4" s="350"/>
    </row>
    <row r="5" spans="1:4" ht="11.25">
      <c r="A5" s="350"/>
      <c r="B5" s="350"/>
      <c r="C5" s="350"/>
      <c r="D5" s="350"/>
    </row>
    <row r="6" spans="1:15" ht="11.25">
      <c r="A6" s="49"/>
      <c r="B6" s="50"/>
      <c r="C6" s="51"/>
      <c r="D6" s="102"/>
      <c r="O6" s="130"/>
    </row>
    <row r="7" spans="1:15" ht="58.5" customHeight="1">
      <c r="A7" s="23" t="s">
        <v>427</v>
      </c>
      <c r="B7" s="24" t="s">
        <v>428</v>
      </c>
      <c r="C7" s="25" t="s">
        <v>429</v>
      </c>
      <c r="D7" s="103" t="s">
        <v>583</v>
      </c>
      <c r="O7" s="130"/>
    </row>
    <row r="8" spans="1:15" ht="25.5" customHeight="1">
      <c r="A8" s="26">
        <v>1</v>
      </c>
      <c r="B8" s="27" t="s">
        <v>430</v>
      </c>
      <c r="C8" s="28" t="s">
        <v>501</v>
      </c>
      <c r="D8" s="33">
        <v>6623088</v>
      </c>
      <c r="O8" s="130"/>
    </row>
    <row r="9" spans="1:15" ht="25.5" customHeight="1">
      <c r="A9" s="29"/>
      <c r="B9" s="27" t="s">
        <v>431</v>
      </c>
      <c r="C9" s="28" t="s">
        <v>432</v>
      </c>
      <c r="D9" s="33">
        <v>5000000</v>
      </c>
      <c r="O9" s="130"/>
    </row>
    <row r="10" spans="1:15" ht="25.5" customHeight="1">
      <c r="A10" s="29"/>
      <c r="B10" s="27" t="s">
        <v>433</v>
      </c>
      <c r="C10" s="28" t="s">
        <v>434</v>
      </c>
      <c r="D10" s="33">
        <v>153000</v>
      </c>
      <c r="O10" s="130"/>
    </row>
    <row r="11" spans="1:15" ht="25.5" customHeight="1">
      <c r="A11" s="29"/>
      <c r="B11" s="27" t="s">
        <v>435</v>
      </c>
      <c r="C11" s="28" t="s">
        <v>436</v>
      </c>
      <c r="D11" s="33">
        <v>132293</v>
      </c>
      <c r="O11" s="130"/>
    </row>
    <row r="12" spans="1:15" ht="25.5" customHeight="1">
      <c r="A12" s="29"/>
      <c r="B12" s="27" t="s">
        <v>585</v>
      </c>
      <c r="C12" s="28" t="s">
        <v>586</v>
      </c>
      <c r="D12" s="33">
        <v>5371806</v>
      </c>
      <c r="O12" s="130"/>
    </row>
    <row r="13" spans="1:15" ht="25.5" customHeight="1">
      <c r="A13" s="29"/>
      <c r="B13" s="27" t="s">
        <v>587</v>
      </c>
      <c r="C13" s="28" t="s">
        <v>588</v>
      </c>
      <c r="D13" s="33">
        <v>1024800</v>
      </c>
      <c r="O13" s="130"/>
    </row>
    <row r="14" spans="1:15" ht="25.5" customHeight="1">
      <c r="A14" s="29"/>
      <c r="B14" s="31" t="s">
        <v>437</v>
      </c>
      <c r="C14" s="53" t="s">
        <v>438</v>
      </c>
      <c r="D14" s="32">
        <f>D8+D9+D10+D11+D12+D13</f>
        <v>18304987</v>
      </c>
      <c r="O14" s="130"/>
    </row>
    <row r="15" spans="1:15" ht="26.25" customHeight="1">
      <c r="A15" s="26">
        <v>3</v>
      </c>
      <c r="B15" s="27" t="s">
        <v>773</v>
      </c>
      <c r="C15" s="28" t="s">
        <v>440</v>
      </c>
      <c r="D15" s="33">
        <v>6712189</v>
      </c>
      <c r="O15" s="130"/>
    </row>
    <row r="16" spans="1:15" ht="26.25" customHeight="1">
      <c r="A16" s="29"/>
      <c r="B16" s="27" t="s">
        <v>439</v>
      </c>
      <c r="C16" s="28" t="s">
        <v>584</v>
      </c>
      <c r="D16" s="33">
        <v>6294678</v>
      </c>
      <c r="O16" s="130"/>
    </row>
    <row r="17" spans="1:15" ht="26.25" customHeight="1">
      <c r="A17" s="29"/>
      <c r="B17" s="27" t="s">
        <v>589</v>
      </c>
      <c r="C17" s="28" t="s">
        <v>590</v>
      </c>
      <c r="D17" s="33">
        <v>205770</v>
      </c>
      <c r="O17" s="130"/>
    </row>
    <row r="18" spans="1:15" ht="23.25" customHeight="1">
      <c r="A18" s="29"/>
      <c r="B18" s="31" t="s">
        <v>441</v>
      </c>
      <c r="C18" s="34" t="s">
        <v>774</v>
      </c>
      <c r="D18" s="32">
        <f>D15+D16+D17</f>
        <v>13212637</v>
      </c>
      <c r="O18" s="130"/>
    </row>
    <row r="19" spans="1:15" ht="14.25" customHeight="1">
      <c r="A19" s="26">
        <v>4</v>
      </c>
      <c r="B19" s="27" t="s">
        <v>442</v>
      </c>
      <c r="C19" s="35" t="s">
        <v>443</v>
      </c>
      <c r="D19" s="33">
        <v>2134110</v>
      </c>
      <c r="O19" s="130"/>
    </row>
    <row r="20" spans="1:15" ht="24.75" customHeight="1">
      <c r="A20" s="30"/>
      <c r="B20" s="31" t="s">
        <v>444</v>
      </c>
      <c r="C20" s="34" t="s">
        <v>445</v>
      </c>
      <c r="D20" s="32">
        <f>D19</f>
        <v>2134110</v>
      </c>
      <c r="O20" s="130"/>
    </row>
    <row r="21" spans="2:15" ht="25.5" customHeight="1">
      <c r="B21" s="31"/>
      <c r="C21" s="34" t="s">
        <v>446</v>
      </c>
      <c r="D21" s="32">
        <f>D14+D18+D20</f>
        <v>33651734</v>
      </c>
      <c r="O21" s="130"/>
    </row>
    <row r="22" spans="1:4" ht="17.25" customHeight="1">
      <c r="A22" s="36"/>
      <c r="B22" s="37"/>
      <c r="C22" s="38"/>
      <c r="D22" s="39"/>
    </row>
    <row r="23" spans="1:4" ht="18.75" customHeight="1">
      <c r="A23" s="44"/>
      <c r="B23" s="41"/>
      <c r="C23" s="42"/>
      <c r="D23" s="39"/>
    </row>
    <row r="24" spans="1:4" ht="18" customHeight="1">
      <c r="A24" s="40"/>
      <c r="B24" s="41"/>
      <c r="C24" s="43"/>
      <c r="D24" s="104"/>
    </row>
    <row r="25" spans="1:4" ht="24" customHeight="1">
      <c r="A25" s="40"/>
      <c r="B25" s="41"/>
      <c r="C25" s="43"/>
      <c r="D25" s="104"/>
    </row>
    <row r="26" spans="1:4" ht="18.75" customHeight="1">
      <c r="A26" s="40"/>
      <c r="B26" s="41"/>
      <c r="C26" s="43"/>
      <c r="D26" s="104"/>
    </row>
    <row r="27" spans="1:4" ht="24" customHeight="1">
      <c r="A27" s="40"/>
      <c r="B27" s="41"/>
      <c r="C27" s="42"/>
      <c r="D27" s="104"/>
    </row>
    <row r="28" ht="11.25">
      <c r="A28" s="40"/>
    </row>
    <row r="29" ht="11.25">
      <c r="A29" s="40"/>
    </row>
    <row r="30" ht="11.25">
      <c r="A30" s="40"/>
    </row>
    <row r="31" ht="11.25">
      <c r="A31" s="40"/>
    </row>
    <row r="32" spans="1:15" ht="11.25">
      <c r="A32" s="40"/>
      <c r="O32" s="130"/>
    </row>
    <row r="33" spans="1:15" ht="11.25">
      <c r="A33" s="40"/>
      <c r="O33" s="130"/>
    </row>
    <row r="34" spans="1:15" ht="11.25">
      <c r="A34" s="40"/>
      <c r="O34" s="130"/>
    </row>
    <row r="35" spans="1:15" ht="11.25">
      <c r="A35" s="40"/>
      <c r="O35" s="130"/>
    </row>
    <row r="36" spans="1:15" ht="11.25">
      <c r="A36" s="40"/>
      <c r="O36" s="130"/>
    </row>
    <row r="37" spans="1:15" ht="11.25">
      <c r="A37" s="40"/>
      <c r="O37" s="130"/>
    </row>
    <row r="38" spans="1:15" ht="11.25">
      <c r="A38" s="40"/>
      <c r="O38" s="130"/>
    </row>
    <row r="39" spans="1:15" ht="11.25">
      <c r="A39" s="40"/>
      <c r="O39" s="130"/>
    </row>
    <row r="40" spans="1:15" ht="11.25">
      <c r="A40" s="40"/>
      <c r="O40" s="130"/>
    </row>
    <row r="41" spans="1:15" ht="11.25">
      <c r="A41" s="40"/>
      <c r="O41" s="130"/>
    </row>
    <row r="42" spans="1:15" ht="11.25">
      <c r="A42" s="40"/>
      <c r="O42" s="130"/>
    </row>
    <row r="43" spans="1:15" ht="11.25">
      <c r="A43" s="40"/>
      <c r="O43" s="130"/>
    </row>
    <row r="44" spans="1:15" ht="11.25">
      <c r="A44" s="40"/>
      <c r="O44" s="130"/>
    </row>
    <row r="45" spans="1:15" ht="11.25">
      <c r="A45" s="40"/>
      <c r="O45" s="130"/>
    </row>
    <row r="46" spans="1:15" ht="11.25">
      <c r="A46" s="40"/>
      <c r="O46" s="130"/>
    </row>
    <row r="47" spans="1:15" ht="11.25">
      <c r="A47" s="40"/>
      <c r="O47" s="130"/>
    </row>
    <row r="48" spans="1:15" ht="11.25">
      <c r="A48" s="40"/>
      <c r="O48" s="130"/>
    </row>
    <row r="49" spans="1:15" ht="11.25">
      <c r="A49" s="40"/>
      <c r="O49" s="13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spans="1:2" ht="11.25">
      <c r="A129" s="40"/>
      <c r="B129" s="46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  <row r="144" ht="11.25">
      <c r="A144" s="40"/>
    </row>
    <row r="145" ht="11.25">
      <c r="A145" s="40"/>
    </row>
    <row r="146" ht="11.25">
      <c r="A146" s="40"/>
    </row>
    <row r="147" ht="11.25">
      <c r="A147" s="40"/>
    </row>
    <row r="148" ht="11.25">
      <c r="A148" s="40"/>
    </row>
    <row r="149" ht="11.25">
      <c r="A149" s="40"/>
    </row>
    <row r="150" ht="11.25">
      <c r="A150" s="40"/>
    </row>
    <row r="151" ht="11.25">
      <c r="A151" s="40"/>
    </row>
    <row r="152" ht="11.25">
      <c r="A152" s="40"/>
    </row>
    <row r="153" ht="11.25">
      <c r="A153" s="40"/>
    </row>
    <row r="154" ht="11.25">
      <c r="A154" s="40"/>
    </row>
    <row r="155" ht="11.25">
      <c r="A155" s="40"/>
    </row>
    <row r="156" ht="11.25">
      <c r="A156" s="40"/>
    </row>
    <row r="157" ht="11.25">
      <c r="A157" s="40"/>
    </row>
    <row r="158" ht="11.25">
      <c r="A158" s="40"/>
    </row>
    <row r="159" ht="11.25">
      <c r="A159" s="40"/>
    </row>
    <row r="160" ht="11.25">
      <c r="A160" s="40"/>
    </row>
    <row r="161" ht="11.25">
      <c r="A161" s="40"/>
    </row>
    <row r="162" ht="11.25">
      <c r="A162" s="40"/>
    </row>
    <row r="163" ht="11.25">
      <c r="A163" s="40"/>
    </row>
    <row r="164" ht="11.25">
      <c r="A164" s="40"/>
    </row>
    <row r="165" ht="11.25">
      <c r="A165" s="40"/>
    </row>
    <row r="166" ht="11.25">
      <c r="A166" s="40"/>
    </row>
    <row r="167" ht="11.25">
      <c r="A167" s="40"/>
    </row>
    <row r="168" ht="11.25">
      <c r="A168" s="40"/>
    </row>
    <row r="169" ht="11.25">
      <c r="A169" s="40"/>
    </row>
    <row r="170" ht="11.25">
      <c r="A170" s="40"/>
    </row>
    <row r="171" ht="11.25">
      <c r="A171" s="40"/>
    </row>
    <row r="172" ht="11.25">
      <c r="A172" s="40"/>
    </row>
    <row r="173" ht="11.25">
      <c r="A173" s="40"/>
    </row>
    <row r="174" ht="11.25">
      <c r="A174" s="40"/>
    </row>
    <row r="175" ht="11.25">
      <c r="A175" s="40"/>
    </row>
    <row r="176" ht="11.25">
      <c r="A176" s="40"/>
    </row>
    <row r="177" ht="11.25">
      <c r="A177" s="40"/>
    </row>
    <row r="178" ht="11.25">
      <c r="A178" s="40"/>
    </row>
    <row r="179" ht="11.25">
      <c r="A179" s="40"/>
    </row>
    <row r="180" ht="11.25">
      <c r="A180" s="40"/>
    </row>
    <row r="181" ht="11.25">
      <c r="A181" s="40"/>
    </row>
    <row r="182" ht="11.25">
      <c r="A182" s="40"/>
    </row>
    <row r="183" ht="11.25">
      <c r="A183" s="40"/>
    </row>
    <row r="184" ht="11.25">
      <c r="A184" s="40"/>
    </row>
    <row r="185" ht="11.25">
      <c r="A185" s="40"/>
    </row>
    <row r="186" ht="11.25">
      <c r="A186" s="40"/>
    </row>
    <row r="187" ht="11.25">
      <c r="A187" s="40"/>
    </row>
    <row r="188" ht="11.25">
      <c r="A188" s="40"/>
    </row>
    <row r="189" ht="11.25">
      <c r="A189" s="40"/>
    </row>
    <row r="190" ht="11.25">
      <c r="A190" s="40"/>
    </row>
    <row r="191" ht="11.25">
      <c r="A191" s="40"/>
    </row>
    <row r="192" ht="11.25">
      <c r="A192" s="40"/>
    </row>
    <row r="193" ht="11.25">
      <c r="A193" s="40"/>
    </row>
    <row r="194" ht="11.25">
      <c r="A194" s="40"/>
    </row>
    <row r="195" ht="11.25">
      <c r="A195" s="40"/>
    </row>
    <row r="196" ht="11.25">
      <c r="A196" s="40"/>
    </row>
    <row r="197" ht="11.25">
      <c r="A197" s="40"/>
    </row>
    <row r="198" ht="11.25">
      <c r="A198" s="40"/>
    </row>
    <row r="199" ht="11.25">
      <c r="A199" s="40"/>
    </row>
    <row r="200" ht="11.25">
      <c r="A200" s="40"/>
    </row>
    <row r="201" ht="11.25">
      <c r="A201" s="40"/>
    </row>
    <row r="202" ht="11.25">
      <c r="A202" s="40"/>
    </row>
    <row r="203" ht="11.25">
      <c r="A203" s="40"/>
    </row>
    <row r="204" ht="11.25">
      <c r="A204" s="40"/>
    </row>
    <row r="205" ht="11.25">
      <c r="A205" s="40"/>
    </row>
    <row r="206" ht="11.25">
      <c r="A206" s="40"/>
    </row>
    <row r="207" ht="11.25">
      <c r="A207" s="40"/>
    </row>
    <row r="208" ht="11.25">
      <c r="A208" s="40"/>
    </row>
    <row r="209" ht="11.25">
      <c r="A209" s="40"/>
    </row>
    <row r="210" ht="11.25">
      <c r="A210" s="40"/>
    </row>
    <row r="211" ht="11.25">
      <c r="A211" s="40"/>
    </row>
    <row r="212" ht="11.25">
      <c r="A212" s="40"/>
    </row>
    <row r="213" ht="11.25">
      <c r="A213" s="40"/>
    </row>
    <row r="214" ht="11.25">
      <c r="A214" s="40"/>
    </row>
    <row r="215" ht="11.25">
      <c r="A215" s="40"/>
    </row>
    <row r="216" ht="11.25">
      <c r="A216" s="40"/>
    </row>
    <row r="217" ht="11.25">
      <c r="A217" s="40"/>
    </row>
    <row r="218" ht="11.25">
      <c r="A218" s="40"/>
    </row>
    <row r="219" ht="11.25">
      <c r="A219" s="40"/>
    </row>
    <row r="220" ht="11.25">
      <c r="A220" s="40"/>
    </row>
    <row r="221" ht="11.25">
      <c r="A221" s="40"/>
    </row>
    <row r="222" ht="11.25">
      <c r="A222" s="40"/>
    </row>
    <row r="223" ht="11.25">
      <c r="A223" s="40"/>
    </row>
    <row r="224" ht="11.25">
      <c r="A224" s="40"/>
    </row>
    <row r="225" ht="11.25">
      <c r="A225" s="40"/>
    </row>
    <row r="226" ht="11.25">
      <c r="A226" s="40"/>
    </row>
    <row r="227" ht="11.25">
      <c r="A227" s="40"/>
    </row>
    <row r="228" ht="11.25">
      <c r="A228" s="40"/>
    </row>
    <row r="229" ht="11.25">
      <c r="A229" s="40"/>
    </row>
    <row r="230" ht="11.25">
      <c r="A230" s="40"/>
    </row>
    <row r="231" ht="11.25">
      <c r="A231" s="40"/>
    </row>
    <row r="232" ht="11.25">
      <c r="A232" s="40"/>
    </row>
    <row r="233" ht="11.25">
      <c r="A233" s="40"/>
    </row>
    <row r="234" ht="11.25">
      <c r="A234" s="40"/>
    </row>
    <row r="235" ht="11.25">
      <c r="A235" s="40"/>
    </row>
    <row r="236" ht="11.25">
      <c r="A236" s="40"/>
    </row>
    <row r="237" ht="11.25">
      <c r="A237" s="40"/>
    </row>
    <row r="238" ht="11.25">
      <c r="A238" s="40"/>
    </row>
    <row r="239" ht="11.25">
      <c r="A239" s="40"/>
    </row>
    <row r="240" ht="11.25">
      <c r="A240" s="40"/>
    </row>
    <row r="241" ht="11.25">
      <c r="A241" s="40"/>
    </row>
    <row r="242" ht="11.25">
      <c r="A242" s="40"/>
    </row>
    <row r="243" ht="11.25">
      <c r="A243" s="40"/>
    </row>
    <row r="244" ht="11.25">
      <c r="A244" s="40"/>
    </row>
    <row r="245" ht="11.25">
      <c r="A245" s="40"/>
    </row>
    <row r="246" ht="11.25">
      <c r="A246" s="40"/>
    </row>
    <row r="247" ht="11.25">
      <c r="A247" s="40"/>
    </row>
    <row r="248" ht="11.25">
      <c r="A248" s="40"/>
    </row>
    <row r="249" ht="11.25">
      <c r="A249" s="40"/>
    </row>
    <row r="250" ht="11.25">
      <c r="A250" s="40"/>
    </row>
    <row r="251" ht="11.25">
      <c r="A251" s="40"/>
    </row>
    <row r="252" ht="11.25">
      <c r="A252" s="40"/>
    </row>
    <row r="253" ht="11.25">
      <c r="A253" s="40"/>
    </row>
    <row r="254" ht="11.25">
      <c r="A254" s="40"/>
    </row>
    <row r="255" ht="11.25">
      <c r="A255" s="40"/>
    </row>
    <row r="256" ht="11.25">
      <c r="A256" s="40"/>
    </row>
    <row r="257" ht="11.25">
      <c r="A257" s="40"/>
    </row>
    <row r="258" ht="11.25">
      <c r="A258" s="40"/>
    </row>
    <row r="259" ht="11.25">
      <c r="A259" s="40"/>
    </row>
    <row r="260" ht="11.25">
      <c r="A260" s="40"/>
    </row>
    <row r="261" ht="11.25">
      <c r="A261" s="40"/>
    </row>
    <row r="262" ht="11.25">
      <c r="A262" s="40"/>
    </row>
    <row r="263" ht="11.25">
      <c r="A263" s="40"/>
    </row>
    <row r="264" ht="11.25">
      <c r="A264" s="40"/>
    </row>
    <row r="265" ht="11.25">
      <c r="A265" s="40"/>
    </row>
    <row r="266" ht="11.25">
      <c r="A266" s="40"/>
    </row>
    <row r="267" ht="11.25">
      <c r="A267" s="40"/>
    </row>
    <row r="268" ht="11.25">
      <c r="A268" s="40"/>
    </row>
    <row r="269" ht="11.25">
      <c r="A269" s="40"/>
    </row>
    <row r="270" ht="11.25">
      <c r="A270" s="40"/>
    </row>
    <row r="271" ht="11.25">
      <c r="A271" s="40"/>
    </row>
    <row r="272" ht="11.25">
      <c r="A272" s="40"/>
    </row>
    <row r="273" ht="11.25">
      <c r="A273" s="40"/>
    </row>
    <row r="274" ht="11.25">
      <c r="A274" s="40"/>
    </row>
    <row r="275" ht="11.25">
      <c r="A275" s="40"/>
    </row>
    <row r="276" ht="11.25">
      <c r="A276" s="40"/>
    </row>
    <row r="277" ht="11.25">
      <c r="A277" s="40"/>
    </row>
    <row r="278" ht="11.25">
      <c r="A278" s="40"/>
    </row>
    <row r="279" ht="11.25">
      <c r="A279" s="40"/>
    </row>
    <row r="280" ht="11.25">
      <c r="A280" s="40"/>
    </row>
    <row r="281" ht="11.25">
      <c r="A281" s="40"/>
    </row>
    <row r="282" ht="11.25">
      <c r="A282" s="40"/>
    </row>
    <row r="283" ht="11.25">
      <c r="A283" s="40"/>
    </row>
    <row r="284" ht="11.25">
      <c r="A284" s="40"/>
    </row>
    <row r="285" ht="11.25">
      <c r="A285" s="40"/>
    </row>
    <row r="286" ht="11.25">
      <c r="A286" s="40"/>
    </row>
    <row r="287" ht="11.25">
      <c r="A287" s="40"/>
    </row>
    <row r="288" ht="11.25">
      <c r="A288" s="40"/>
    </row>
    <row r="289" ht="11.25">
      <c r="A289" s="40"/>
    </row>
    <row r="290" ht="11.25">
      <c r="A290" s="40"/>
    </row>
    <row r="291" ht="11.25">
      <c r="A291" s="40"/>
    </row>
    <row r="292" ht="11.25">
      <c r="A292" s="40"/>
    </row>
    <row r="293" ht="11.25">
      <c r="A293" s="40"/>
    </row>
    <row r="294" ht="11.25">
      <c r="A294" s="40"/>
    </row>
    <row r="295" ht="11.25">
      <c r="A295" s="40"/>
    </row>
    <row r="296" ht="11.25">
      <c r="A296" s="40"/>
    </row>
    <row r="297" ht="11.25">
      <c r="A297" s="40"/>
    </row>
    <row r="298" ht="11.25">
      <c r="A298" s="40"/>
    </row>
    <row r="299" ht="11.25">
      <c r="A299" s="40"/>
    </row>
    <row r="300" ht="11.25">
      <c r="A300" s="40"/>
    </row>
    <row r="301" ht="11.25">
      <c r="A301" s="40"/>
    </row>
    <row r="302" ht="11.25">
      <c r="A302" s="40"/>
    </row>
    <row r="303" ht="11.25">
      <c r="A303" s="40"/>
    </row>
    <row r="304" ht="11.25">
      <c r="A304" s="40"/>
    </row>
    <row r="305" ht="11.25">
      <c r="A305" s="40"/>
    </row>
    <row r="306" ht="11.25">
      <c r="A306" s="40"/>
    </row>
    <row r="307" ht="11.25">
      <c r="A307" s="40"/>
    </row>
    <row r="308" ht="11.25">
      <c r="A308" s="40"/>
    </row>
    <row r="309" ht="11.25">
      <c r="A309" s="40"/>
    </row>
    <row r="310" ht="11.25">
      <c r="A310" s="40"/>
    </row>
    <row r="311" ht="11.25">
      <c r="A311" s="40"/>
    </row>
    <row r="312" ht="11.25">
      <c r="A312" s="40"/>
    </row>
    <row r="313" ht="11.25">
      <c r="A313" s="40"/>
    </row>
    <row r="314" ht="11.25">
      <c r="A314" s="40"/>
    </row>
    <row r="315" ht="11.25">
      <c r="A315" s="40"/>
    </row>
    <row r="316" ht="11.25">
      <c r="A316" s="40"/>
    </row>
    <row r="317" ht="11.25">
      <c r="A317" s="40"/>
    </row>
    <row r="318" ht="11.25">
      <c r="A318" s="40"/>
    </row>
    <row r="319" ht="11.25">
      <c r="A319" s="40"/>
    </row>
    <row r="320" ht="11.25">
      <c r="A320" s="40"/>
    </row>
    <row r="321" ht="11.25">
      <c r="A321" s="40"/>
    </row>
    <row r="322" ht="11.25">
      <c r="A322" s="40"/>
    </row>
    <row r="323" ht="11.25">
      <c r="A323" s="40"/>
    </row>
    <row r="324" ht="11.25">
      <c r="A324" s="40"/>
    </row>
    <row r="325" ht="11.25">
      <c r="A325" s="40"/>
    </row>
    <row r="326" ht="11.25">
      <c r="A326" s="40"/>
    </row>
    <row r="327" ht="11.25">
      <c r="A327" s="40"/>
    </row>
    <row r="328" ht="11.25">
      <c r="A328" s="40"/>
    </row>
    <row r="329" ht="11.25">
      <c r="A329" s="40"/>
    </row>
    <row r="330" ht="11.25">
      <c r="A330" s="40"/>
    </row>
    <row r="331" ht="11.25">
      <c r="A331" s="40"/>
    </row>
    <row r="332" ht="11.25">
      <c r="A332" s="40"/>
    </row>
    <row r="333" ht="11.25">
      <c r="A333" s="40"/>
    </row>
    <row r="334" ht="11.25">
      <c r="A334" s="40"/>
    </row>
    <row r="335" ht="11.25">
      <c r="A335" s="40"/>
    </row>
    <row r="336" ht="11.25">
      <c r="A336" s="40"/>
    </row>
    <row r="337" ht="11.25">
      <c r="A337" s="40"/>
    </row>
    <row r="338" ht="11.25">
      <c r="A338" s="40"/>
    </row>
    <row r="339" ht="11.25">
      <c r="A339" s="40"/>
    </row>
    <row r="340" ht="11.25">
      <c r="A340" s="40"/>
    </row>
    <row r="341" ht="11.25">
      <c r="A341" s="40"/>
    </row>
    <row r="342" ht="11.25">
      <c r="A342" s="40"/>
    </row>
    <row r="343" ht="11.25">
      <c r="A343" s="40"/>
    </row>
    <row r="344" ht="11.25">
      <c r="A344" s="40"/>
    </row>
    <row r="345" ht="11.25">
      <c r="A345" s="40"/>
    </row>
    <row r="346" ht="11.25">
      <c r="A346" s="40"/>
    </row>
    <row r="347" ht="11.25">
      <c r="A347" s="40"/>
    </row>
    <row r="348" ht="11.25">
      <c r="A348" s="40"/>
    </row>
    <row r="349" ht="11.25">
      <c r="A349" s="40"/>
    </row>
    <row r="350" ht="11.25">
      <c r="A350" s="40"/>
    </row>
    <row r="351" ht="11.25">
      <c r="A351" s="40"/>
    </row>
    <row r="352" ht="11.25">
      <c r="A352" s="40"/>
    </row>
    <row r="353" ht="11.25">
      <c r="A353" s="40"/>
    </row>
    <row r="354" ht="11.25">
      <c r="A354" s="40"/>
    </row>
    <row r="355" ht="11.25">
      <c r="A355" s="40"/>
    </row>
    <row r="356" ht="11.25">
      <c r="A356" s="40"/>
    </row>
    <row r="357" ht="11.25">
      <c r="A357" s="40"/>
    </row>
    <row r="358" ht="11.25">
      <c r="A358" s="40"/>
    </row>
    <row r="359" ht="11.25">
      <c r="A359" s="40"/>
    </row>
    <row r="360" ht="11.25">
      <c r="A360" s="40"/>
    </row>
    <row r="361" ht="11.25">
      <c r="A361" s="40"/>
    </row>
    <row r="362" ht="11.25">
      <c r="A362" s="40"/>
    </row>
    <row r="363" ht="11.25">
      <c r="A363" s="40"/>
    </row>
    <row r="364" ht="11.25">
      <c r="A364" s="40"/>
    </row>
    <row r="365" ht="11.25">
      <c r="A365" s="40"/>
    </row>
    <row r="366" ht="11.25">
      <c r="A366" s="40"/>
    </row>
    <row r="367" ht="11.25">
      <c r="A367" s="40"/>
    </row>
    <row r="368" ht="11.25">
      <c r="A368" s="40"/>
    </row>
    <row r="369" ht="11.25">
      <c r="A369" s="40"/>
    </row>
    <row r="370" ht="11.25">
      <c r="A370" s="40"/>
    </row>
    <row r="371" ht="11.25">
      <c r="A371" s="40"/>
    </row>
    <row r="372" ht="11.25">
      <c r="A372" s="40"/>
    </row>
    <row r="373" ht="11.25">
      <c r="A373" s="40"/>
    </row>
    <row r="374" ht="11.25">
      <c r="A374" s="40"/>
    </row>
    <row r="375" ht="11.25">
      <c r="A375" s="40"/>
    </row>
    <row r="376" ht="11.25">
      <c r="A376" s="40"/>
    </row>
    <row r="377" ht="11.25">
      <c r="A377" s="40"/>
    </row>
    <row r="378" ht="11.25">
      <c r="A378" s="40"/>
    </row>
    <row r="379" ht="11.25">
      <c r="A379" s="40"/>
    </row>
    <row r="380" ht="11.25">
      <c r="A380" s="40"/>
    </row>
    <row r="381" ht="11.25">
      <c r="A381" s="40"/>
    </row>
    <row r="382" ht="11.25">
      <c r="A382" s="40"/>
    </row>
    <row r="383" ht="11.25">
      <c r="A383" s="40"/>
    </row>
    <row r="384" ht="11.25">
      <c r="A384" s="40"/>
    </row>
    <row r="385" ht="11.25">
      <c r="A385" s="40"/>
    </row>
    <row r="386" ht="11.25">
      <c r="A386" s="40"/>
    </row>
    <row r="387" ht="11.25">
      <c r="A387" s="40"/>
    </row>
    <row r="388" ht="11.25">
      <c r="A388" s="40"/>
    </row>
    <row r="389" ht="11.25">
      <c r="A389" s="40"/>
    </row>
    <row r="390" ht="11.25">
      <c r="A390" s="40"/>
    </row>
    <row r="391" ht="11.25">
      <c r="A391" s="40"/>
    </row>
    <row r="392" ht="11.25">
      <c r="A392" s="40"/>
    </row>
    <row r="393" ht="11.25">
      <c r="A393" s="40"/>
    </row>
    <row r="394" ht="11.25">
      <c r="A394" s="40"/>
    </row>
    <row r="395" ht="11.25">
      <c r="A395" s="40"/>
    </row>
    <row r="396" ht="11.25">
      <c r="A396" s="40"/>
    </row>
    <row r="397" ht="11.25">
      <c r="A397" s="40"/>
    </row>
    <row r="398" ht="11.25">
      <c r="A398" s="40"/>
    </row>
    <row r="399" ht="11.25">
      <c r="A399" s="40"/>
    </row>
    <row r="400" ht="11.25">
      <c r="A400" s="40"/>
    </row>
    <row r="401" ht="11.25">
      <c r="A401" s="40"/>
    </row>
    <row r="402" ht="11.25">
      <c r="A402" s="40"/>
    </row>
    <row r="403" ht="11.25">
      <c r="A403" s="40"/>
    </row>
    <row r="404" ht="11.25">
      <c r="A404" s="40"/>
    </row>
    <row r="405" ht="11.25">
      <c r="A405" s="40"/>
    </row>
    <row r="406" ht="11.25">
      <c r="A406" s="40"/>
    </row>
    <row r="407" ht="11.25">
      <c r="A407" s="40"/>
    </row>
    <row r="408" ht="11.25">
      <c r="A408" s="40"/>
    </row>
    <row r="409" ht="11.25">
      <c r="A409" s="40"/>
    </row>
    <row r="410" ht="11.25">
      <c r="A410" s="40"/>
    </row>
    <row r="411" ht="11.25">
      <c r="A411" s="40"/>
    </row>
    <row r="412" ht="11.25">
      <c r="A412" s="40"/>
    </row>
    <row r="413" ht="11.25">
      <c r="A413" s="40"/>
    </row>
    <row r="414" ht="11.25">
      <c r="A414" s="40"/>
    </row>
    <row r="415" ht="11.25">
      <c r="A415" s="40"/>
    </row>
    <row r="416" ht="11.25">
      <c r="A416" s="40"/>
    </row>
    <row r="417" ht="11.25">
      <c r="A417" s="40"/>
    </row>
    <row r="418" ht="11.25">
      <c r="A418" s="40"/>
    </row>
    <row r="419" ht="11.25">
      <c r="A419" s="40"/>
    </row>
    <row r="420" ht="11.25">
      <c r="A420" s="40"/>
    </row>
    <row r="421" ht="11.25">
      <c r="A421" s="40"/>
    </row>
    <row r="422" ht="11.25">
      <c r="A422" s="40"/>
    </row>
    <row r="423" ht="11.25">
      <c r="A423" s="40"/>
    </row>
    <row r="424" ht="11.25">
      <c r="A424" s="40"/>
    </row>
    <row r="425" ht="11.25">
      <c r="A425" s="40"/>
    </row>
    <row r="426" ht="11.25">
      <c r="A426" s="40"/>
    </row>
    <row r="427" ht="11.25">
      <c r="A427" s="40"/>
    </row>
    <row r="428" ht="11.25">
      <c r="A428" s="40"/>
    </row>
    <row r="429" ht="11.25">
      <c r="A429" s="40"/>
    </row>
    <row r="430" ht="11.25">
      <c r="A430" s="40"/>
    </row>
    <row r="431" ht="11.25">
      <c r="A431" s="40"/>
    </row>
    <row r="432" ht="11.25">
      <c r="A432" s="40"/>
    </row>
    <row r="433" ht="11.25">
      <c r="A433" s="40"/>
    </row>
    <row r="434" ht="11.25">
      <c r="A434" s="40"/>
    </row>
    <row r="435" ht="11.25">
      <c r="A435" s="40"/>
    </row>
    <row r="436" ht="11.25">
      <c r="A436" s="40"/>
    </row>
    <row r="437" ht="11.25">
      <c r="A437" s="40"/>
    </row>
    <row r="438" ht="11.25">
      <c r="A438" s="40"/>
    </row>
    <row r="439" ht="11.25">
      <c r="A439" s="40"/>
    </row>
    <row r="440" ht="11.25">
      <c r="A440" s="40"/>
    </row>
    <row r="441" ht="11.25">
      <c r="A441" s="40"/>
    </row>
    <row r="442" ht="11.25">
      <c r="A442" s="40"/>
    </row>
    <row r="443" ht="11.25">
      <c r="A443" s="40"/>
    </row>
    <row r="444" ht="11.25">
      <c r="A444" s="40"/>
    </row>
    <row r="445" ht="11.25">
      <c r="A445" s="40"/>
    </row>
    <row r="446" ht="11.25">
      <c r="A446" s="40"/>
    </row>
    <row r="447" ht="11.25">
      <c r="A447" s="40"/>
    </row>
    <row r="448" ht="11.25">
      <c r="A448" s="40"/>
    </row>
    <row r="449" ht="11.25">
      <c r="A449" s="40"/>
    </row>
    <row r="450" ht="11.25">
      <c r="A450" s="40"/>
    </row>
    <row r="451" ht="11.25">
      <c r="A451" s="40"/>
    </row>
    <row r="452" ht="11.25">
      <c r="A452" s="40"/>
    </row>
    <row r="453" ht="11.25">
      <c r="A453" s="40"/>
    </row>
    <row r="454" ht="11.25">
      <c r="A454" s="40"/>
    </row>
    <row r="455" ht="11.25">
      <c r="A455" s="40"/>
    </row>
    <row r="456" ht="11.25">
      <c r="A456" s="40"/>
    </row>
    <row r="457" ht="11.25">
      <c r="A457" s="40"/>
    </row>
    <row r="458" ht="11.25">
      <c r="A458" s="40"/>
    </row>
    <row r="459" ht="11.25">
      <c r="A459" s="40"/>
    </row>
    <row r="460" ht="11.25">
      <c r="A460" s="40"/>
    </row>
    <row r="461" ht="11.25">
      <c r="A461" s="40"/>
    </row>
    <row r="462" ht="11.25">
      <c r="A462" s="40"/>
    </row>
    <row r="463" ht="11.25">
      <c r="A463" s="40"/>
    </row>
    <row r="464" ht="11.25">
      <c r="A464" s="40"/>
    </row>
    <row r="465" ht="11.25">
      <c r="A465" s="40"/>
    </row>
    <row r="466" ht="11.25">
      <c r="A466" s="40"/>
    </row>
    <row r="467" ht="11.25">
      <c r="A467" s="40"/>
    </row>
    <row r="468" ht="11.25">
      <c r="A468" s="40"/>
    </row>
    <row r="469" ht="11.25">
      <c r="A469" s="40"/>
    </row>
    <row r="470" ht="11.25">
      <c r="A470" s="40"/>
    </row>
    <row r="471" ht="11.25">
      <c r="A471" s="40"/>
    </row>
    <row r="472" ht="11.25">
      <c r="A472" s="40"/>
    </row>
    <row r="473" ht="11.25">
      <c r="A473" s="40"/>
    </row>
    <row r="474" ht="11.25">
      <c r="A474" s="40"/>
    </row>
    <row r="475" ht="11.25">
      <c r="A475" s="40"/>
    </row>
    <row r="476" ht="11.25">
      <c r="A476" s="40"/>
    </row>
    <row r="477" ht="11.25">
      <c r="A477" s="40"/>
    </row>
    <row r="478" ht="11.25">
      <c r="A478" s="40"/>
    </row>
    <row r="479" ht="11.25">
      <c r="A479" s="40"/>
    </row>
    <row r="480" ht="11.25">
      <c r="A480" s="40"/>
    </row>
    <row r="481" ht="11.25">
      <c r="A481" s="40"/>
    </row>
    <row r="482" ht="11.25">
      <c r="A482" s="40"/>
    </row>
    <row r="483" ht="11.25">
      <c r="A483" s="40"/>
    </row>
    <row r="484" ht="11.25">
      <c r="A484" s="40"/>
    </row>
    <row r="485" ht="11.25">
      <c r="A485" s="40"/>
    </row>
    <row r="486" ht="11.25">
      <c r="A486" s="40"/>
    </row>
    <row r="487" ht="11.25">
      <c r="A487" s="40"/>
    </row>
    <row r="488" ht="11.25">
      <c r="A488" s="40"/>
    </row>
    <row r="489" ht="11.25">
      <c r="A489" s="40"/>
    </row>
    <row r="490" ht="11.25">
      <c r="A490" s="40"/>
    </row>
    <row r="491" ht="11.25">
      <c r="A491" s="40"/>
    </row>
    <row r="492" ht="11.25">
      <c r="A492" s="40"/>
    </row>
    <row r="493" ht="11.25">
      <c r="A493" s="40"/>
    </row>
    <row r="494" ht="11.25">
      <c r="A494" s="40"/>
    </row>
    <row r="495" ht="11.25">
      <c r="A495" s="40"/>
    </row>
    <row r="496" ht="11.25">
      <c r="A496" s="40"/>
    </row>
    <row r="497" ht="11.25">
      <c r="A497" s="40"/>
    </row>
    <row r="498" ht="11.25">
      <c r="A498" s="40"/>
    </row>
    <row r="499" ht="11.25">
      <c r="A499" s="40"/>
    </row>
    <row r="500" ht="11.25">
      <c r="A500" s="40"/>
    </row>
    <row r="501" ht="11.25">
      <c r="A501" s="40"/>
    </row>
    <row r="502" ht="11.25">
      <c r="A502" s="40"/>
    </row>
    <row r="503" ht="11.25">
      <c r="A503" s="40"/>
    </row>
    <row r="504" ht="11.25">
      <c r="A504" s="40"/>
    </row>
    <row r="505" ht="11.25">
      <c r="A505" s="40"/>
    </row>
    <row r="506" ht="11.25">
      <c r="A506" s="40"/>
    </row>
    <row r="507" ht="11.25">
      <c r="A507" s="40"/>
    </row>
    <row r="508" ht="11.25">
      <c r="A508" s="40"/>
    </row>
    <row r="509" ht="11.25">
      <c r="A509" s="40"/>
    </row>
    <row r="510" ht="11.25">
      <c r="A510" s="40"/>
    </row>
    <row r="511" ht="11.25">
      <c r="A511" s="40"/>
    </row>
    <row r="512" ht="11.25">
      <c r="A512" s="40"/>
    </row>
    <row r="513" ht="11.25">
      <c r="A513" s="40"/>
    </row>
    <row r="514" ht="11.25">
      <c r="A514" s="40"/>
    </row>
    <row r="515" ht="11.25">
      <c r="A515" s="40"/>
    </row>
    <row r="516" ht="11.25">
      <c r="A516" s="40"/>
    </row>
    <row r="517" ht="11.25">
      <c r="A517" s="40"/>
    </row>
    <row r="518" ht="11.25">
      <c r="A518" s="40"/>
    </row>
    <row r="519" ht="11.25">
      <c r="A519" s="40"/>
    </row>
    <row r="520" ht="11.25">
      <c r="A520" s="40"/>
    </row>
    <row r="521" ht="11.25">
      <c r="A521" s="40"/>
    </row>
    <row r="522" ht="11.25">
      <c r="A522" s="40"/>
    </row>
    <row r="523" ht="11.25">
      <c r="A523" s="40"/>
    </row>
    <row r="524" ht="11.25">
      <c r="A524" s="40"/>
    </row>
    <row r="525" ht="11.25">
      <c r="A525" s="40"/>
    </row>
    <row r="526" ht="11.25">
      <c r="A526" s="40"/>
    </row>
    <row r="527" ht="11.25">
      <c r="A527" s="40"/>
    </row>
    <row r="528" ht="11.25">
      <c r="A528" s="40"/>
    </row>
    <row r="529" ht="11.25">
      <c r="A529" s="40"/>
    </row>
    <row r="530" ht="11.25">
      <c r="A530" s="40"/>
    </row>
    <row r="531" ht="11.25">
      <c r="A531" s="40"/>
    </row>
    <row r="532" ht="11.25">
      <c r="A532" s="40"/>
    </row>
    <row r="533" ht="11.25">
      <c r="A533" s="40"/>
    </row>
    <row r="534" ht="11.25">
      <c r="A534" s="40"/>
    </row>
    <row r="535" ht="11.25">
      <c r="A535" s="40"/>
    </row>
    <row r="536" ht="11.25">
      <c r="A536" s="40"/>
    </row>
    <row r="537" ht="11.25">
      <c r="A537" s="40"/>
    </row>
    <row r="538" ht="11.25">
      <c r="A538" s="40"/>
    </row>
    <row r="539" ht="11.25">
      <c r="A539" s="40"/>
    </row>
    <row r="540" ht="11.25">
      <c r="A540" s="40"/>
    </row>
    <row r="541" ht="11.25">
      <c r="A541" s="40"/>
    </row>
    <row r="542" ht="11.25">
      <c r="A542" s="40"/>
    </row>
    <row r="543" ht="11.25">
      <c r="A543" s="40"/>
    </row>
    <row r="544" ht="11.25">
      <c r="A544" s="40"/>
    </row>
    <row r="545" ht="11.25">
      <c r="A545" s="40"/>
    </row>
    <row r="546" ht="11.25">
      <c r="A546" s="40"/>
    </row>
    <row r="547" ht="11.25">
      <c r="A547" s="40"/>
    </row>
    <row r="548" ht="11.25">
      <c r="A548" s="40"/>
    </row>
    <row r="549" ht="11.25">
      <c r="A549" s="40"/>
    </row>
    <row r="550" ht="11.25">
      <c r="A550" s="40"/>
    </row>
    <row r="551" ht="11.25">
      <c r="A551" s="40"/>
    </row>
    <row r="552" ht="11.25">
      <c r="A552" s="40"/>
    </row>
    <row r="553" ht="11.25">
      <c r="A553" s="40"/>
    </row>
    <row r="554" ht="11.25">
      <c r="A554" s="40"/>
    </row>
    <row r="555" ht="11.25">
      <c r="A555" s="40"/>
    </row>
    <row r="556" ht="11.25">
      <c r="A556" s="40"/>
    </row>
    <row r="557" ht="11.25">
      <c r="A557" s="40"/>
    </row>
    <row r="558" ht="11.25">
      <c r="A558" s="40"/>
    </row>
    <row r="559" ht="11.25">
      <c r="A559" s="40"/>
    </row>
    <row r="560" ht="11.25">
      <c r="A560" s="40"/>
    </row>
    <row r="561" ht="11.25">
      <c r="A561" s="40"/>
    </row>
    <row r="562" ht="11.25">
      <c r="A562" s="40"/>
    </row>
    <row r="563" ht="11.25">
      <c r="A563" s="40"/>
    </row>
    <row r="564" ht="11.25">
      <c r="A564" s="40"/>
    </row>
    <row r="565" ht="11.25">
      <c r="A565" s="40"/>
    </row>
    <row r="566" ht="11.25">
      <c r="A566" s="40"/>
    </row>
    <row r="567" ht="11.25">
      <c r="A567" s="40"/>
    </row>
    <row r="568" ht="11.25">
      <c r="A568" s="40"/>
    </row>
    <row r="569" ht="11.25">
      <c r="A569" s="40"/>
    </row>
    <row r="570" ht="11.25">
      <c r="A570" s="40"/>
    </row>
    <row r="571" ht="11.25">
      <c r="A571" s="40"/>
    </row>
    <row r="572" ht="11.25">
      <c r="A572" s="40"/>
    </row>
    <row r="573" ht="11.25">
      <c r="A573" s="40"/>
    </row>
    <row r="574" ht="11.25">
      <c r="A574" s="40"/>
    </row>
    <row r="575" ht="11.25">
      <c r="A575" s="40"/>
    </row>
    <row r="576" ht="11.25">
      <c r="A576" s="40"/>
    </row>
    <row r="577" ht="11.25">
      <c r="A577" s="40"/>
    </row>
    <row r="578" ht="11.25">
      <c r="A578" s="40"/>
    </row>
    <row r="579" ht="11.25">
      <c r="A579" s="40"/>
    </row>
    <row r="580" ht="11.25">
      <c r="A580" s="40"/>
    </row>
    <row r="581" ht="11.25">
      <c r="A581" s="40"/>
    </row>
    <row r="582" ht="11.25">
      <c r="A582" s="40"/>
    </row>
    <row r="583" ht="11.25">
      <c r="A583" s="40"/>
    </row>
    <row r="584" ht="11.25">
      <c r="A584" s="40"/>
    </row>
    <row r="585" ht="11.25">
      <c r="A585" s="40"/>
    </row>
    <row r="586" ht="11.25">
      <c r="A586" s="40"/>
    </row>
  </sheetData>
  <sheetProtection/>
  <mergeCells count="4">
    <mergeCell ref="A2:D2"/>
    <mergeCell ref="A3:D3"/>
    <mergeCell ref="A4:D4"/>
    <mergeCell ref="A5:D5"/>
  </mergeCells>
  <printOptions horizontalCentered="1"/>
  <pageMargins left="0.31496062992125984" right="0" top="0.5511811023622047" bottom="0.35433070866141736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M50" sqref="M50"/>
    </sheetView>
  </sheetViews>
  <sheetFormatPr defaultColWidth="9.00390625" defaultRowHeight="12.75"/>
  <cols>
    <col min="1" max="1" width="2.875" style="89" customWidth="1"/>
    <col min="2" max="2" width="22.375" style="89" customWidth="1"/>
    <col min="3" max="3" width="9.375" style="194" customWidth="1"/>
    <col min="4" max="4" width="8.75390625" style="194" customWidth="1"/>
    <col min="5" max="5" width="8.625" style="194" customWidth="1"/>
    <col min="6" max="6" width="9.625" style="194" customWidth="1"/>
    <col min="7" max="7" width="8.75390625" style="194" customWidth="1"/>
    <col min="8" max="8" width="9.25390625" style="194" customWidth="1"/>
    <col min="9" max="9" width="9.125" style="194" customWidth="1"/>
    <col min="10" max="10" width="8.875" style="194" customWidth="1"/>
    <col min="11" max="11" width="9.625" style="194" customWidth="1"/>
    <col min="12" max="12" width="9.375" style="194" customWidth="1"/>
    <col min="13" max="13" width="9.25390625" style="194" customWidth="1"/>
    <col min="14" max="14" width="9.625" style="194" customWidth="1"/>
    <col min="15" max="15" width="10.625" style="194" customWidth="1"/>
    <col min="16" max="16384" width="9.125" style="89" customWidth="1"/>
  </cols>
  <sheetData>
    <row r="1" spans="1:15" ht="12.75">
      <c r="A1" s="89" t="s">
        <v>534</v>
      </c>
      <c r="O1" s="195" t="s">
        <v>709</v>
      </c>
    </row>
    <row r="2" spans="1:15" ht="12.75">
      <c r="A2" s="351" t="s">
        <v>710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</row>
    <row r="3" spans="1:15" ht="12.75">
      <c r="A3" s="351" t="s">
        <v>752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</row>
    <row r="5" spans="1:15" ht="12.75">
      <c r="A5" s="196"/>
      <c r="B5" s="197" t="s">
        <v>711</v>
      </c>
      <c r="C5" s="198" t="s">
        <v>712</v>
      </c>
      <c r="D5" s="198" t="s">
        <v>713</v>
      </c>
      <c r="E5" s="198" t="s">
        <v>714</v>
      </c>
      <c r="F5" s="198" t="s">
        <v>715</v>
      </c>
      <c r="G5" s="198" t="s">
        <v>716</v>
      </c>
      <c r="H5" s="198" t="s">
        <v>717</v>
      </c>
      <c r="I5" s="198" t="s">
        <v>718</v>
      </c>
      <c r="J5" s="198" t="s">
        <v>719</v>
      </c>
      <c r="K5" s="198" t="s">
        <v>720</v>
      </c>
      <c r="L5" s="199" t="s">
        <v>721</v>
      </c>
      <c r="M5" s="199" t="s">
        <v>722</v>
      </c>
      <c r="N5" s="198" t="s">
        <v>723</v>
      </c>
      <c r="O5" s="198" t="s">
        <v>699</v>
      </c>
    </row>
    <row r="6" spans="1:15" ht="25.5">
      <c r="A6" s="196">
        <v>1</v>
      </c>
      <c r="B6" s="200" t="s">
        <v>724</v>
      </c>
      <c r="C6" s="225">
        <v>2424195</v>
      </c>
      <c r="D6" s="225">
        <v>2424196</v>
      </c>
      <c r="E6" s="225">
        <v>2424195</v>
      </c>
      <c r="F6" s="225">
        <v>2424196</v>
      </c>
      <c r="G6" s="225">
        <v>2424195</v>
      </c>
      <c r="H6" s="225">
        <v>2424196</v>
      </c>
      <c r="I6" s="225">
        <v>2424195</v>
      </c>
      <c r="J6" s="225">
        <v>2424196</v>
      </c>
      <c r="K6" s="225">
        <v>2424195</v>
      </c>
      <c r="L6" s="225">
        <v>2424196</v>
      </c>
      <c r="M6" s="225">
        <v>2424195</v>
      </c>
      <c r="N6" s="225">
        <v>2424196</v>
      </c>
      <c r="O6" s="227">
        <f>SUM(C6:N6)</f>
        <v>29090346</v>
      </c>
    </row>
    <row r="7" spans="1:15" ht="25.5">
      <c r="A7" s="196">
        <v>2</v>
      </c>
      <c r="B7" s="200" t="s">
        <v>725</v>
      </c>
      <c r="C7" s="225">
        <v>491319</v>
      </c>
      <c r="D7" s="225">
        <v>491319</v>
      </c>
      <c r="E7" s="225">
        <v>491319</v>
      </c>
      <c r="F7" s="225">
        <v>491320</v>
      </c>
      <c r="G7" s="225">
        <v>491319</v>
      </c>
      <c r="H7" s="225">
        <v>491320</v>
      </c>
      <c r="I7" s="225">
        <v>491319</v>
      </c>
      <c r="J7" s="225">
        <v>491320</v>
      </c>
      <c r="K7" s="225">
        <v>491319</v>
      </c>
      <c r="L7" s="225">
        <v>491320</v>
      </c>
      <c r="M7" s="225">
        <v>491319</v>
      </c>
      <c r="N7" s="225">
        <v>491320</v>
      </c>
      <c r="O7" s="227">
        <f>SUM(C7:N7)</f>
        <v>5895833</v>
      </c>
    </row>
    <row r="8" spans="1:15" ht="25.5">
      <c r="A8" s="196">
        <v>3</v>
      </c>
      <c r="B8" s="200" t="s">
        <v>726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7">
        <f aca="true" t="shared" si="0" ref="O8:O16">SUM(C8:N8)</f>
        <v>0</v>
      </c>
    </row>
    <row r="9" spans="1:15" ht="25.5">
      <c r="A9" s="196">
        <v>4</v>
      </c>
      <c r="B9" s="200" t="s">
        <v>727</v>
      </c>
      <c r="C9" s="225">
        <v>1896722</v>
      </c>
      <c r="D9" s="225">
        <v>1896722</v>
      </c>
      <c r="E9" s="225">
        <v>1896722</v>
      </c>
      <c r="F9" s="225">
        <v>1896722</v>
      </c>
      <c r="G9" s="225">
        <v>1896722</v>
      </c>
      <c r="H9" s="225">
        <v>1896722</v>
      </c>
      <c r="I9" s="225">
        <v>1896722</v>
      </c>
      <c r="J9" s="225">
        <v>1896722</v>
      </c>
      <c r="K9" s="225">
        <v>1896722</v>
      </c>
      <c r="L9" s="225">
        <v>1896722</v>
      </c>
      <c r="M9" s="225">
        <v>1896722</v>
      </c>
      <c r="N9" s="225">
        <v>1896728</v>
      </c>
      <c r="O9" s="227">
        <f>SUM(C9:N9)</f>
        <v>22760670</v>
      </c>
    </row>
    <row r="10" spans="1:15" ht="12.75">
      <c r="A10" s="196">
        <v>5</v>
      </c>
      <c r="B10" s="200" t="s">
        <v>0</v>
      </c>
      <c r="C10" s="225"/>
      <c r="D10" s="225"/>
      <c r="E10" s="225">
        <v>4500000</v>
      </c>
      <c r="F10" s="225"/>
      <c r="G10" s="225">
        <v>2300000</v>
      </c>
      <c r="H10" s="225"/>
      <c r="I10" s="225"/>
      <c r="J10" s="225"/>
      <c r="K10" s="225">
        <v>4500000</v>
      </c>
      <c r="L10" s="225"/>
      <c r="M10" s="225"/>
      <c r="N10" s="225">
        <v>2630000</v>
      </c>
      <c r="O10" s="227">
        <f t="shared" si="0"/>
        <v>13930000</v>
      </c>
    </row>
    <row r="11" spans="1:15" ht="12.75">
      <c r="A11" s="196">
        <v>6</v>
      </c>
      <c r="B11" s="200" t="s">
        <v>536</v>
      </c>
      <c r="C11" s="225">
        <v>405798</v>
      </c>
      <c r="D11" s="225">
        <v>405798</v>
      </c>
      <c r="E11" s="225">
        <v>405798</v>
      </c>
      <c r="F11" s="225">
        <v>405798</v>
      </c>
      <c r="G11" s="225">
        <v>405798</v>
      </c>
      <c r="H11" s="225">
        <v>405798</v>
      </c>
      <c r="I11" s="225">
        <v>405798</v>
      </c>
      <c r="J11" s="225">
        <v>405798</v>
      </c>
      <c r="K11" s="225">
        <v>405798</v>
      </c>
      <c r="L11" s="225">
        <v>405798</v>
      </c>
      <c r="M11" s="225">
        <v>405798</v>
      </c>
      <c r="N11" s="225">
        <v>405804</v>
      </c>
      <c r="O11" s="227">
        <f t="shared" si="0"/>
        <v>4869582</v>
      </c>
    </row>
    <row r="12" spans="1:15" ht="12.75">
      <c r="A12" s="196">
        <v>7</v>
      </c>
      <c r="B12" s="200" t="s">
        <v>537</v>
      </c>
      <c r="C12" s="225">
        <v>41563</v>
      </c>
      <c r="D12" s="225">
        <v>41563</v>
      </c>
      <c r="E12" s="225">
        <v>41563</v>
      </c>
      <c r="F12" s="225">
        <v>41563</v>
      </c>
      <c r="G12" s="225">
        <v>41563</v>
      </c>
      <c r="H12" s="225">
        <v>41563</v>
      </c>
      <c r="I12" s="225">
        <v>41563</v>
      </c>
      <c r="J12" s="225">
        <v>41563</v>
      </c>
      <c r="K12" s="225">
        <v>41563</v>
      </c>
      <c r="L12" s="225">
        <v>41563</v>
      </c>
      <c r="M12" s="225">
        <v>41563</v>
      </c>
      <c r="N12" s="225">
        <v>41563</v>
      </c>
      <c r="O12" s="227">
        <f>SUM(C12:N12)</f>
        <v>498756</v>
      </c>
    </row>
    <row r="13" spans="1:15" s="202" customFormat="1" ht="25.5">
      <c r="A13" s="196">
        <v>8</v>
      </c>
      <c r="B13" s="200" t="s">
        <v>728</v>
      </c>
      <c r="C13" s="226"/>
      <c r="D13" s="226"/>
      <c r="E13" s="226"/>
      <c r="F13" s="226"/>
      <c r="G13" s="226"/>
      <c r="H13" s="226"/>
      <c r="I13" s="226"/>
      <c r="J13" s="225"/>
      <c r="K13" s="226"/>
      <c r="L13" s="226"/>
      <c r="M13" s="226"/>
      <c r="N13" s="227"/>
      <c r="O13" s="246">
        <f>SUM(C13:N13)</f>
        <v>0</v>
      </c>
    </row>
    <row r="14" spans="1:15" ht="25.5">
      <c r="A14" s="196">
        <v>9</v>
      </c>
      <c r="B14" s="200" t="s">
        <v>729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7">
        <f t="shared" si="0"/>
        <v>0</v>
      </c>
    </row>
    <row r="15" spans="1:15" s="202" customFormat="1" ht="25.5">
      <c r="A15" s="196">
        <v>10</v>
      </c>
      <c r="B15" s="200" t="s">
        <v>730</v>
      </c>
      <c r="C15" s="226"/>
      <c r="D15" s="226"/>
      <c r="E15" s="226"/>
      <c r="F15" s="226"/>
      <c r="G15" s="226"/>
      <c r="H15" s="226"/>
      <c r="I15" s="226"/>
      <c r="J15" s="225"/>
      <c r="K15" s="226"/>
      <c r="L15" s="226"/>
      <c r="M15" s="226"/>
      <c r="N15" s="226"/>
      <c r="O15" s="246">
        <f>SUM(C15:N15)</f>
        <v>0</v>
      </c>
    </row>
    <row r="16" spans="1:15" ht="25.5">
      <c r="A16" s="196">
        <v>11</v>
      </c>
      <c r="B16" s="200" t="s">
        <v>731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7">
        <f t="shared" si="0"/>
        <v>0</v>
      </c>
    </row>
    <row r="17" spans="1:15" s="202" customFormat="1" ht="25.5">
      <c r="A17" s="203">
        <v>12</v>
      </c>
      <c r="B17" s="204" t="s">
        <v>732</v>
      </c>
      <c r="C17" s="226">
        <f aca="true" t="shared" si="1" ref="C17:N17">SUM(C6:C16)</f>
        <v>5259597</v>
      </c>
      <c r="D17" s="226">
        <f t="shared" si="1"/>
        <v>5259598</v>
      </c>
      <c r="E17" s="226">
        <f t="shared" si="1"/>
        <v>9759597</v>
      </c>
      <c r="F17" s="226">
        <f t="shared" si="1"/>
        <v>5259599</v>
      </c>
      <c r="G17" s="226">
        <f t="shared" si="1"/>
        <v>7559597</v>
      </c>
      <c r="H17" s="226">
        <f t="shared" si="1"/>
        <v>5259599</v>
      </c>
      <c r="I17" s="226">
        <f t="shared" si="1"/>
        <v>5259597</v>
      </c>
      <c r="J17" s="226">
        <f t="shared" si="1"/>
        <v>5259599</v>
      </c>
      <c r="K17" s="226">
        <f t="shared" si="1"/>
        <v>9759597</v>
      </c>
      <c r="L17" s="226">
        <f t="shared" si="1"/>
        <v>5259599</v>
      </c>
      <c r="M17" s="226">
        <f t="shared" si="1"/>
        <v>5259597</v>
      </c>
      <c r="N17" s="226">
        <f t="shared" si="1"/>
        <v>7889611</v>
      </c>
      <c r="O17" s="247">
        <f>SUM(C17:N17)</f>
        <v>77045187</v>
      </c>
    </row>
    <row r="18" spans="1:15" ht="25.5">
      <c r="A18" s="203">
        <v>13</v>
      </c>
      <c r="B18" s="200" t="s">
        <v>733</v>
      </c>
      <c r="C18" s="225"/>
      <c r="D18" s="225"/>
      <c r="E18" s="225"/>
      <c r="F18" s="228"/>
      <c r="G18" s="225"/>
      <c r="H18" s="225"/>
      <c r="I18" s="225"/>
      <c r="J18" s="205"/>
      <c r="K18" s="225"/>
      <c r="L18" s="225"/>
      <c r="M18" s="225"/>
      <c r="N18" s="225"/>
      <c r="O18" s="246">
        <f>SUM(C18:N18)</f>
        <v>0</v>
      </c>
    </row>
    <row r="19" spans="1:15" ht="12.75">
      <c r="A19" s="203">
        <v>14</v>
      </c>
      <c r="B19" s="200" t="s">
        <v>557</v>
      </c>
      <c r="C19" s="225">
        <v>76342064</v>
      </c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46">
        <f>SUM(C19:N19)</f>
        <v>76342064</v>
      </c>
    </row>
    <row r="20" spans="1:15" s="202" customFormat="1" ht="25.5" customHeight="1">
      <c r="A20" s="203">
        <v>15</v>
      </c>
      <c r="B20" s="204" t="s">
        <v>734</v>
      </c>
      <c r="C20" s="226">
        <f>SUM(C18:C19)</f>
        <v>76342064</v>
      </c>
      <c r="D20" s="226">
        <f aca="true" t="shared" si="2" ref="D20:N20">SUM(D18:D19)</f>
        <v>0</v>
      </c>
      <c r="E20" s="226">
        <f t="shared" si="2"/>
        <v>0</v>
      </c>
      <c r="F20" s="226">
        <f t="shared" si="2"/>
        <v>0</v>
      </c>
      <c r="G20" s="226">
        <f t="shared" si="2"/>
        <v>0</v>
      </c>
      <c r="H20" s="226">
        <f t="shared" si="2"/>
        <v>0</v>
      </c>
      <c r="I20" s="226">
        <f t="shared" si="2"/>
        <v>0</v>
      </c>
      <c r="J20" s="226">
        <f t="shared" si="2"/>
        <v>0</v>
      </c>
      <c r="K20" s="226">
        <f t="shared" si="2"/>
        <v>0</v>
      </c>
      <c r="L20" s="226">
        <f t="shared" si="2"/>
        <v>0</v>
      </c>
      <c r="M20" s="226">
        <f t="shared" si="2"/>
        <v>0</v>
      </c>
      <c r="N20" s="226">
        <f t="shared" si="2"/>
        <v>0</v>
      </c>
      <c r="O20" s="247">
        <f>SUM(C20:N20)</f>
        <v>76342064</v>
      </c>
    </row>
    <row r="21" spans="1:15" s="202" customFormat="1" ht="38.25">
      <c r="A21" s="203">
        <v>16</v>
      </c>
      <c r="B21" s="204" t="s">
        <v>735</v>
      </c>
      <c r="C21" s="201">
        <f aca="true" t="shared" si="3" ref="C21:N21">C17+C20</f>
        <v>81601661</v>
      </c>
      <c r="D21" s="201">
        <f t="shared" si="3"/>
        <v>5259598</v>
      </c>
      <c r="E21" s="201">
        <f t="shared" si="3"/>
        <v>9759597</v>
      </c>
      <c r="F21" s="201">
        <f t="shared" si="3"/>
        <v>5259599</v>
      </c>
      <c r="G21" s="201">
        <f t="shared" si="3"/>
        <v>7559597</v>
      </c>
      <c r="H21" s="201">
        <f t="shared" si="3"/>
        <v>5259599</v>
      </c>
      <c r="I21" s="201">
        <f t="shared" si="3"/>
        <v>5259597</v>
      </c>
      <c r="J21" s="201">
        <f t="shared" si="3"/>
        <v>5259599</v>
      </c>
      <c r="K21" s="201">
        <f t="shared" si="3"/>
        <v>9759597</v>
      </c>
      <c r="L21" s="201">
        <f t="shared" si="3"/>
        <v>5259599</v>
      </c>
      <c r="M21" s="201">
        <f t="shared" si="3"/>
        <v>5259597</v>
      </c>
      <c r="N21" s="201">
        <f t="shared" si="3"/>
        <v>7889611</v>
      </c>
      <c r="O21" s="247">
        <f>SUM(C21:N21)</f>
        <v>153387251</v>
      </c>
    </row>
    <row r="22" spans="1:15" s="202" customFormat="1" ht="12.75">
      <c r="A22" s="206"/>
      <c r="B22" s="207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9"/>
    </row>
    <row r="23" spans="1:15" s="202" customFormat="1" ht="12.75">
      <c r="A23" s="206"/>
      <c r="B23" s="207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9"/>
    </row>
    <row r="24" spans="1:15" s="202" customFormat="1" ht="12.75">
      <c r="A24" s="206"/>
      <c r="B24" s="207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9"/>
    </row>
    <row r="25" spans="1:15" s="202" customFormat="1" ht="12.75">
      <c r="A25" s="206"/>
      <c r="B25" s="207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9"/>
    </row>
    <row r="26" spans="1:15" s="202" customFormat="1" ht="12.75">
      <c r="A26" s="206"/>
      <c r="B26" s="207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9"/>
    </row>
    <row r="27" spans="1:15" ht="12.75">
      <c r="A27" s="89" t="s">
        <v>534</v>
      </c>
      <c r="N27" s="89"/>
      <c r="O27" s="195" t="s">
        <v>709</v>
      </c>
    </row>
    <row r="28" spans="1:15" ht="12.75">
      <c r="A28" s="351" t="s">
        <v>710</v>
      </c>
      <c r="B28" s="351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</row>
    <row r="29" spans="1:15" ht="12.75">
      <c r="A29" s="351" t="s">
        <v>752</v>
      </c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</row>
    <row r="30" spans="1:15" ht="12.75">
      <c r="A30" s="91"/>
      <c r="B30" s="91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</row>
    <row r="31" spans="1:15" ht="12.75">
      <c r="A31" s="211"/>
      <c r="B31" s="212" t="s">
        <v>736</v>
      </c>
      <c r="C31" s="213" t="s">
        <v>712</v>
      </c>
      <c r="D31" s="213" t="s">
        <v>713</v>
      </c>
      <c r="E31" s="213" t="s">
        <v>714</v>
      </c>
      <c r="F31" s="213" t="s">
        <v>715</v>
      </c>
      <c r="G31" s="213" t="s">
        <v>716</v>
      </c>
      <c r="H31" s="213" t="s">
        <v>717</v>
      </c>
      <c r="I31" s="213" t="s">
        <v>718</v>
      </c>
      <c r="J31" s="213" t="s">
        <v>719</v>
      </c>
      <c r="K31" s="213" t="s">
        <v>720</v>
      </c>
      <c r="L31" s="213" t="s">
        <v>721</v>
      </c>
      <c r="M31" s="213" t="s">
        <v>722</v>
      </c>
      <c r="N31" s="213" t="s">
        <v>723</v>
      </c>
      <c r="O31" s="213" t="s">
        <v>737</v>
      </c>
    </row>
    <row r="32" spans="1:15" ht="12.75">
      <c r="A32" s="211">
        <v>1</v>
      </c>
      <c r="B32" s="214" t="s">
        <v>1</v>
      </c>
      <c r="C32" s="229">
        <v>1901493</v>
      </c>
      <c r="D32" s="229">
        <v>1901493</v>
      </c>
      <c r="E32" s="229">
        <v>1901493</v>
      </c>
      <c r="F32" s="229">
        <v>1901493</v>
      </c>
      <c r="G32" s="229">
        <v>1901493</v>
      </c>
      <c r="H32" s="229">
        <v>1901493</v>
      </c>
      <c r="I32" s="229">
        <v>1901493</v>
      </c>
      <c r="J32" s="229">
        <v>1901493</v>
      </c>
      <c r="K32" s="229">
        <v>1901493</v>
      </c>
      <c r="L32" s="229">
        <v>1901493</v>
      </c>
      <c r="M32" s="229">
        <v>1901496</v>
      </c>
      <c r="N32" s="229">
        <v>1901498</v>
      </c>
      <c r="O32" s="254">
        <f>SUM(C32:N32)</f>
        <v>22817924</v>
      </c>
    </row>
    <row r="33" spans="1:15" ht="38.25">
      <c r="A33" s="196">
        <v>2</v>
      </c>
      <c r="B33" s="215" t="s">
        <v>738</v>
      </c>
      <c r="C33" s="230">
        <v>291517</v>
      </c>
      <c r="D33" s="230">
        <v>291517</v>
      </c>
      <c r="E33" s="230">
        <v>291517</v>
      </c>
      <c r="F33" s="230">
        <v>291517</v>
      </c>
      <c r="G33" s="230">
        <v>291517</v>
      </c>
      <c r="H33" s="230">
        <v>291517</v>
      </c>
      <c r="I33" s="230">
        <v>291517</v>
      </c>
      <c r="J33" s="230">
        <v>291517</v>
      </c>
      <c r="K33" s="230">
        <v>291517</v>
      </c>
      <c r="L33" s="230">
        <v>291519</v>
      </c>
      <c r="M33" s="230">
        <v>291519</v>
      </c>
      <c r="N33" s="230">
        <v>291519</v>
      </c>
      <c r="O33" s="254">
        <f aca="true" t="shared" si="4" ref="O33:O45">SUM(C33:N33)</f>
        <v>3498210</v>
      </c>
    </row>
    <row r="34" spans="1:15" ht="12.75">
      <c r="A34" s="196">
        <v>3</v>
      </c>
      <c r="B34" s="217" t="s">
        <v>2</v>
      </c>
      <c r="C34" s="230">
        <v>2754932</v>
      </c>
      <c r="D34" s="230">
        <v>2754932</v>
      </c>
      <c r="E34" s="230">
        <v>2754932</v>
      </c>
      <c r="F34" s="230">
        <v>2754932</v>
      </c>
      <c r="G34" s="230">
        <v>2754932</v>
      </c>
      <c r="H34" s="230">
        <v>2754932</v>
      </c>
      <c r="I34" s="230">
        <v>2754932</v>
      </c>
      <c r="J34" s="230">
        <v>2754932</v>
      </c>
      <c r="K34" s="230">
        <v>2754932</v>
      </c>
      <c r="L34" s="230">
        <v>2754932</v>
      </c>
      <c r="M34" s="230">
        <v>2754932</v>
      </c>
      <c r="N34" s="230">
        <v>2754932</v>
      </c>
      <c r="O34" s="254">
        <f t="shared" si="4"/>
        <v>33059184</v>
      </c>
    </row>
    <row r="35" spans="1:15" ht="12.75">
      <c r="A35" s="196">
        <v>4</v>
      </c>
      <c r="B35" s="217" t="s">
        <v>538</v>
      </c>
      <c r="C35" s="230">
        <v>387667</v>
      </c>
      <c r="D35" s="230">
        <v>387667</v>
      </c>
      <c r="E35" s="230">
        <v>387667</v>
      </c>
      <c r="F35" s="230">
        <v>387667</v>
      </c>
      <c r="G35" s="230">
        <v>387667</v>
      </c>
      <c r="H35" s="230">
        <v>387667</v>
      </c>
      <c r="I35" s="230">
        <v>387667</v>
      </c>
      <c r="J35" s="230">
        <v>387667</v>
      </c>
      <c r="K35" s="230">
        <v>387666</v>
      </c>
      <c r="L35" s="230">
        <v>387666</v>
      </c>
      <c r="M35" s="230">
        <v>387666</v>
      </c>
      <c r="N35" s="230">
        <v>387666</v>
      </c>
      <c r="O35" s="254">
        <f t="shared" si="4"/>
        <v>4652000</v>
      </c>
    </row>
    <row r="36" spans="1:15" ht="12.75">
      <c r="A36" s="196">
        <v>5</v>
      </c>
      <c r="B36" s="217" t="s">
        <v>4</v>
      </c>
      <c r="C36" s="230">
        <v>240000</v>
      </c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54">
        <f t="shared" si="4"/>
        <v>240000</v>
      </c>
    </row>
    <row r="37" spans="1:15" ht="24">
      <c r="A37" s="196">
        <v>6</v>
      </c>
      <c r="B37" s="218" t="s">
        <v>739</v>
      </c>
      <c r="C37" s="230">
        <v>209744</v>
      </c>
      <c r="D37" s="230">
        <v>209744</v>
      </c>
      <c r="E37" s="230">
        <v>209744</v>
      </c>
      <c r="F37" s="230">
        <v>209744</v>
      </c>
      <c r="G37" s="230">
        <v>209744</v>
      </c>
      <c r="H37" s="230">
        <v>209744</v>
      </c>
      <c r="I37" s="230">
        <v>209744</v>
      </c>
      <c r="J37" s="230">
        <v>209744</v>
      </c>
      <c r="K37" s="230">
        <v>209744</v>
      </c>
      <c r="L37" s="230">
        <v>209744</v>
      </c>
      <c r="M37" s="230">
        <v>209744</v>
      </c>
      <c r="N37" s="230">
        <v>209745</v>
      </c>
      <c r="O37" s="254">
        <f t="shared" si="4"/>
        <v>2516929</v>
      </c>
    </row>
    <row r="38" spans="1:15" ht="25.5">
      <c r="A38" s="196">
        <v>7</v>
      </c>
      <c r="B38" s="215" t="s">
        <v>740</v>
      </c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54">
        <f t="shared" si="4"/>
        <v>0</v>
      </c>
    </row>
    <row r="39" spans="1:15" ht="24">
      <c r="A39" s="196">
        <v>8</v>
      </c>
      <c r="B39" s="218" t="s">
        <v>741</v>
      </c>
      <c r="C39" s="230"/>
      <c r="D39" s="230"/>
      <c r="E39" s="230">
        <v>47564</v>
      </c>
      <c r="F39" s="230">
        <v>47564</v>
      </c>
      <c r="G39" s="230">
        <v>47564</v>
      </c>
      <c r="H39" s="230">
        <v>47564</v>
      </c>
      <c r="I39" s="230">
        <v>47564</v>
      </c>
      <c r="J39" s="230">
        <v>47564</v>
      </c>
      <c r="K39" s="230">
        <v>47564</v>
      </c>
      <c r="L39" s="230">
        <v>47564</v>
      </c>
      <c r="M39" s="230">
        <v>47564</v>
      </c>
      <c r="N39" s="230">
        <v>47564</v>
      </c>
      <c r="O39" s="254">
        <f t="shared" si="4"/>
        <v>475640</v>
      </c>
    </row>
    <row r="40" spans="1:15" ht="12.75">
      <c r="A40" s="196">
        <v>9</v>
      </c>
      <c r="B40" s="215" t="s">
        <v>3</v>
      </c>
      <c r="C40" s="230"/>
      <c r="D40" s="230"/>
      <c r="E40" s="230">
        <v>713300</v>
      </c>
      <c r="F40" s="230">
        <v>713300</v>
      </c>
      <c r="G40" s="230">
        <v>713300</v>
      </c>
      <c r="H40" s="230">
        <v>713300</v>
      </c>
      <c r="I40" s="230">
        <v>713300</v>
      </c>
      <c r="J40" s="230">
        <v>713300</v>
      </c>
      <c r="K40" s="230">
        <v>713300</v>
      </c>
      <c r="L40" s="230">
        <v>713300</v>
      </c>
      <c r="M40" s="230">
        <v>713300</v>
      </c>
      <c r="N40" s="230">
        <v>713300</v>
      </c>
      <c r="O40" s="254">
        <f>SUM(C40:N40)</f>
        <v>7133000</v>
      </c>
    </row>
    <row r="41" spans="1:15" ht="12.75">
      <c r="A41" s="203">
        <v>10</v>
      </c>
      <c r="B41" s="219" t="s">
        <v>539</v>
      </c>
      <c r="C41" s="230"/>
      <c r="D41" s="230"/>
      <c r="E41" s="230">
        <v>5578680</v>
      </c>
      <c r="F41" s="230">
        <v>5578680</v>
      </c>
      <c r="G41" s="230">
        <v>5578680</v>
      </c>
      <c r="H41" s="230">
        <v>5578680</v>
      </c>
      <c r="I41" s="230">
        <v>5578680</v>
      </c>
      <c r="J41" s="230">
        <v>5578680</v>
      </c>
      <c r="K41" s="230">
        <v>5578680</v>
      </c>
      <c r="L41" s="230">
        <v>5578680</v>
      </c>
      <c r="M41" s="230">
        <v>5578680</v>
      </c>
      <c r="N41" s="230">
        <v>5578676</v>
      </c>
      <c r="O41" s="254">
        <f t="shared" si="4"/>
        <v>55786796</v>
      </c>
    </row>
    <row r="42" spans="1:15" ht="15" customHeight="1">
      <c r="A42" s="203">
        <v>11</v>
      </c>
      <c r="B42" s="220" t="s">
        <v>742</v>
      </c>
      <c r="C42" s="216"/>
      <c r="D42" s="216"/>
      <c r="E42" s="216">
        <v>2200052</v>
      </c>
      <c r="F42" s="216">
        <v>2200052</v>
      </c>
      <c r="G42" s="216">
        <v>2200052</v>
      </c>
      <c r="H42" s="216">
        <v>2200052</v>
      </c>
      <c r="I42" s="216">
        <v>2200052</v>
      </c>
      <c r="J42" s="216">
        <v>2200052</v>
      </c>
      <c r="K42" s="216">
        <v>2200052</v>
      </c>
      <c r="L42" s="216">
        <v>2200052</v>
      </c>
      <c r="M42" s="216">
        <v>2200052</v>
      </c>
      <c r="N42" s="216">
        <v>2200060</v>
      </c>
      <c r="O42" s="254">
        <f t="shared" si="4"/>
        <v>22000528</v>
      </c>
    </row>
    <row r="43" spans="1:15" ht="25.5">
      <c r="A43" s="203">
        <v>12</v>
      </c>
      <c r="B43" s="220" t="s">
        <v>743</v>
      </c>
      <c r="C43" s="216"/>
      <c r="D43" s="216"/>
      <c r="E43" s="216">
        <v>49386</v>
      </c>
      <c r="F43" s="216"/>
      <c r="G43" s="216"/>
      <c r="H43" s="216"/>
      <c r="I43" s="216"/>
      <c r="J43" s="216"/>
      <c r="K43" s="216"/>
      <c r="L43" s="216"/>
      <c r="M43" s="216"/>
      <c r="N43" s="216"/>
      <c r="O43" s="254">
        <f t="shared" si="4"/>
        <v>49386</v>
      </c>
    </row>
    <row r="44" spans="1:15" s="202" customFormat="1" ht="25.5">
      <c r="A44" s="203">
        <v>13</v>
      </c>
      <c r="B44" s="220" t="s">
        <v>744</v>
      </c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54">
        <f t="shared" si="4"/>
        <v>0</v>
      </c>
    </row>
    <row r="45" spans="1:15" ht="25.5">
      <c r="A45" s="203">
        <v>14</v>
      </c>
      <c r="B45" s="220" t="s">
        <v>745</v>
      </c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54">
        <f t="shared" si="4"/>
        <v>0</v>
      </c>
    </row>
    <row r="46" spans="1:15" s="202" customFormat="1" ht="25.5">
      <c r="A46" s="203">
        <v>15</v>
      </c>
      <c r="B46" s="221" t="s">
        <v>746</v>
      </c>
      <c r="C46" s="222">
        <f>SUM(C32:C45)</f>
        <v>5785353</v>
      </c>
      <c r="D46" s="222">
        <f aca="true" t="shared" si="5" ref="D46:N46">SUM(D32:D45)</f>
        <v>5545353</v>
      </c>
      <c r="E46" s="222">
        <f>SUM(E32:E45)</f>
        <v>14134335</v>
      </c>
      <c r="F46" s="222">
        <f t="shared" si="5"/>
        <v>14084949</v>
      </c>
      <c r="G46" s="222">
        <f t="shared" si="5"/>
        <v>14084949</v>
      </c>
      <c r="H46" s="222">
        <f t="shared" si="5"/>
        <v>14084949</v>
      </c>
      <c r="I46" s="222">
        <f t="shared" si="5"/>
        <v>14084949</v>
      </c>
      <c r="J46" s="222">
        <f t="shared" si="5"/>
        <v>14084949</v>
      </c>
      <c r="K46" s="222">
        <f t="shared" si="5"/>
        <v>14084948</v>
      </c>
      <c r="L46" s="222">
        <f t="shared" si="5"/>
        <v>14084950</v>
      </c>
      <c r="M46" s="222">
        <f t="shared" si="5"/>
        <v>14084953</v>
      </c>
      <c r="N46" s="222">
        <f t="shared" si="5"/>
        <v>14084960</v>
      </c>
      <c r="O46" s="255">
        <f>SUM(O32:O45)</f>
        <v>152229597</v>
      </c>
    </row>
    <row r="47" spans="1:15" s="202" customFormat="1" ht="45">
      <c r="A47" s="203">
        <v>16</v>
      </c>
      <c r="B47" s="223" t="s">
        <v>747</v>
      </c>
      <c r="C47" s="230">
        <v>1157654</v>
      </c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54">
        <f>SUM(C47:N47)</f>
        <v>1157654</v>
      </c>
    </row>
    <row r="48" spans="1:15" ht="25.5">
      <c r="A48" s="203">
        <v>17</v>
      </c>
      <c r="B48" s="221" t="s">
        <v>748</v>
      </c>
      <c r="C48" s="222">
        <f>SUM(C47)</f>
        <v>1157654</v>
      </c>
      <c r="D48" s="222">
        <f aca="true" t="shared" si="6" ref="D48:O48">SUM(D47)</f>
        <v>0</v>
      </c>
      <c r="E48" s="222">
        <f t="shared" si="6"/>
        <v>0</v>
      </c>
      <c r="F48" s="222">
        <f t="shared" si="6"/>
        <v>0</v>
      </c>
      <c r="G48" s="222">
        <f t="shared" si="6"/>
        <v>0</v>
      </c>
      <c r="H48" s="222">
        <f t="shared" si="6"/>
        <v>0</v>
      </c>
      <c r="I48" s="222">
        <f t="shared" si="6"/>
        <v>0</v>
      </c>
      <c r="J48" s="222">
        <f t="shared" si="6"/>
        <v>0</v>
      </c>
      <c r="K48" s="222">
        <f t="shared" si="6"/>
        <v>0</v>
      </c>
      <c r="L48" s="222">
        <f t="shared" si="6"/>
        <v>0</v>
      </c>
      <c r="M48" s="222">
        <f t="shared" si="6"/>
        <v>0</v>
      </c>
      <c r="N48" s="222">
        <f t="shared" si="6"/>
        <v>0</v>
      </c>
      <c r="O48" s="255">
        <f t="shared" si="6"/>
        <v>1157654</v>
      </c>
    </row>
    <row r="49" spans="1:15" ht="29.25" customHeight="1">
      <c r="A49" s="203">
        <v>18</v>
      </c>
      <c r="B49" s="221" t="s">
        <v>749</v>
      </c>
      <c r="C49" s="222">
        <f>C46+C48</f>
        <v>6943007</v>
      </c>
      <c r="D49" s="222">
        <f aca="true" t="shared" si="7" ref="D49:O49">D46+D48</f>
        <v>5545353</v>
      </c>
      <c r="E49" s="222">
        <f t="shared" si="7"/>
        <v>14134335</v>
      </c>
      <c r="F49" s="222">
        <f t="shared" si="7"/>
        <v>14084949</v>
      </c>
      <c r="G49" s="222">
        <f t="shared" si="7"/>
        <v>14084949</v>
      </c>
      <c r="H49" s="222">
        <f t="shared" si="7"/>
        <v>14084949</v>
      </c>
      <c r="I49" s="222">
        <f t="shared" si="7"/>
        <v>14084949</v>
      </c>
      <c r="J49" s="222">
        <f t="shared" si="7"/>
        <v>14084949</v>
      </c>
      <c r="K49" s="222">
        <f t="shared" si="7"/>
        <v>14084948</v>
      </c>
      <c r="L49" s="222">
        <f t="shared" si="7"/>
        <v>14084950</v>
      </c>
      <c r="M49" s="222">
        <f t="shared" si="7"/>
        <v>14084953</v>
      </c>
      <c r="N49" s="222">
        <f t="shared" si="7"/>
        <v>14084960</v>
      </c>
      <c r="O49" s="255">
        <f t="shared" si="7"/>
        <v>153387251</v>
      </c>
    </row>
    <row r="51" spans="1:15" ht="12.75">
      <c r="A51" s="352" t="s">
        <v>750</v>
      </c>
      <c r="B51" s="352"/>
      <c r="C51" s="352"/>
      <c r="D51" s="352"/>
      <c r="E51" s="352"/>
      <c r="F51" s="352"/>
      <c r="G51" s="352"/>
      <c r="H51" s="352"/>
      <c r="I51" s="352"/>
      <c r="J51" s="352"/>
      <c r="K51" s="352"/>
      <c r="L51" s="224"/>
      <c r="M51" s="224"/>
      <c r="N51" s="224"/>
      <c r="O51" s="224"/>
    </row>
  </sheetData>
  <sheetProtection/>
  <mergeCells count="5">
    <mergeCell ref="A2:O2"/>
    <mergeCell ref="A3:O3"/>
    <mergeCell ref="A28:O28"/>
    <mergeCell ref="A29:O29"/>
    <mergeCell ref="A51:K51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M50" sqref="M50"/>
    </sheetView>
  </sheetViews>
  <sheetFormatPr defaultColWidth="9.00390625" defaultRowHeight="12.75"/>
  <cols>
    <col min="1" max="1" width="4.75390625" style="0" customWidth="1"/>
    <col min="2" max="2" width="42.75390625" style="0" customWidth="1"/>
    <col min="3" max="3" width="14.75390625" style="0" customWidth="1"/>
    <col min="4" max="4" width="4.75390625" style="0" customWidth="1"/>
    <col min="5" max="5" width="42.75390625" style="0" customWidth="1"/>
    <col min="6" max="6" width="14.75390625" style="0" customWidth="1"/>
  </cols>
  <sheetData>
    <row r="1" spans="1:6" ht="12.75">
      <c r="A1" t="s">
        <v>534</v>
      </c>
      <c r="F1" s="83" t="s">
        <v>562</v>
      </c>
    </row>
    <row r="2" spans="1:6" ht="15">
      <c r="A2" s="331" t="s">
        <v>569</v>
      </c>
      <c r="B2" s="331"/>
      <c r="C2" s="331"/>
      <c r="D2" s="331"/>
      <c r="E2" s="331"/>
      <c r="F2" s="331"/>
    </row>
    <row r="3" spans="1:6" ht="15">
      <c r="A3" s="331" t="s">
        <v>752</v>
      </c>
      <c r="B3" s="331"/>
      <c r="C3" s="331"/>
      <c r="D3" s="331"/>
      <c r="E3" s="331"/>
      <c r="F3" s="331"/>
    </row>
    <row r="4" spans="1:6" ht="15">
      <c r="A4" s="84"/>
      <c r="B4" s="84"/>
      <c r="C4" s="84"/>
      <c r="D4" s="84"/>
      <c r="E4" s="84"/>
      <c r="F4" s="84"/>
    </row>
    <row r="5" ht="12.75">
      <c r="D5" s="106"/>
    </row>
    <row r="6" spans="1:15" ht="31.5" customHeight="1">
      <c r="A6" s="332" t="s">
        <v>422</v>
      </c>
      <c r="B6" s="333"/>
      <c r="C6" s="22" t="s">
        <v>423</v>
      </c>
      <c r="D6" s="332" t="s">
        <v>424</v>
      </c>
      <c r="E6" s="333"/>
      <c r="F6" s="22" t="s">
        <v>423</v>
      </c>
      <c r="O6" s="107"/>
    </row>
    <row r="7" spans="1:15" s="89" customFormat="1" ht="19.5" customHeight="1">
      <c r="A7" s="85">
        <v>1</v>
      </c>
      <c r="B7" s="86" t="s">
        <v>541</v>
      </c>
      <c r="C7" s="88">
        <f>'5.sz.mell.'!E170</f>
        <v>44334184</v>
      </c>
      <c r="D7" s="85">
        <v>1</v>
      </c>
      <c r="E7" s="86" t="s">
        <v>1</v>
      </c>
      <c r="F7" s="88">
        <f>'5.sz.mell.'!E25</f>
        <v>32180350</v>
      </c>
      <c r="O7" s="253"/>
    </row>
    <row r="8" spans="1:15" s="89" customFormat="1" ht="19.5" customHeight="1">
      <c r="A8" s="85">
        <v>2</v>
      </c>
      <c r="B8" s="86" t="s">
        <v>4</v>
      </c>
      <c r="C8" s="88">
        <f>'5.sz.mell.'!E171</f>
        <v>0</v>
      </c>
      <c r="D8" s="85">
        <v>2</v>
      </c>
      <c r="E8" s="86" t="s">
        <v>542</v>
      </c>
      <c r="F8" s="88">
        <f>'5.sz.mell.'!E26</f>
        <v>4396164</v>
      </c>
      <c r="O8" s="253"/>
    </row>
    <row r="9" spans="1:15" s="89" customFormat="1" ht="19.5" customHeight="1">
      <c r="A9" s="85">
        <v>3</v>
      </c>
      <c r="B9" s="86" t="s">
        <v>543</v>
      </c>
      <c r="C9" s="88">
        <f>'5.sz.mell.'!E175</f>
        <v>12492100</v>
      </c>
      <c r="D9" s="85">
        <v>3</v>
      </c>
      <c r="E9" s="86" t="s">
        <v>563</v>
      </c>
      <c r="F9" s="88">
        <f>'5.sz.mell.'!E51</f>
        <v>35203632</v>
      </c>
      <c r="O9" s="253"/>
    </row>
    <row r="10" spans="1:15" s="89" customFormat="1" ht="19.5" customHeight="1">
      <c r="A10" s="85">
        <v>4</v>
      </c>
      <c r="B10" s="86" t="s">
        <v>0</v>
      </c>
      <c r="C10" s="88">
        <f>'5.sz.mell.'!E196</f>
        <v>13312894</v>
      </c>
      <c r="D10" s="85">
        <v>4</v>
      </c>
      <c r="E10" s="86" t="s">
        <v>538</v>
      </c>
      <c r="F10" s="88">
        <f>'5.sz.mell.'!E60</f>
        <v>15627689</v>
      </c>
      <c r="O10" s="253"/>
    </row>
    <row r="11" spans="1:15" s="89" customFormat="1" ht="19.5" customHeight="1">
      <c r="A11" s="85">
        <v>5</v>
      </c>
      <c r="B11" s="86" t="s">
        <v>536</v>
      </c>
      <c r="C11" s="88">
        <f>'5.sz.mell.'!E212</f>
        <v>6458792</v>
      </c>
      <c r="D11" s="85">
        <v>5</v>
      </c>
      <c r="E11" s="86" t="s">
        <v>4</v>
      </c>
      <c r="F11" s="88">
        <f>'5.sz.mell.'!E65</f>
        <v>379628</v>
      </c>
      <c r="O11" s="253"/>
    </row>
    <row r="12" spans="1:15" s="89" customFormat="1" ht="19.5" customHeight="1">
      <c r="A12" s="85">
        <v>6</v>
      </c>
      <c r="B12" s="86" t="s">
        <v>549</v>
      </c>
      <c r="C12" s="88">
        <f>'5.sz.mell.'!E222</f>
        <v>0</v>
      </c>
      <c r="D12" s="85">
        <v>6</v>
      </c>
      <c r="E12" s="86" t="s">
        <v>546</v>
      </c>
      <c r="F12" s="88">
        <f>'5.sz.mell.'!E69</f>
        <v>2747929</v>
      </c>
      <c r="O12" s="253"/>
    </row>
    <row r="13" spans="1:15" s="89" customFormat="1" ht="19.5" customHeight="1">
      <c r="A13" s="85">
        <v>7</v>
      </c>
      <c r="B13" s="86" t="s">
        <v>550</v>
      </c>
      <c r="C13" s="88">
        <f>'5.sz.mell.'!E223</f>
        <v>10652700</v>
      </c>
      <c r="D13" s="85">
        <v>7</v>
      </c>
      <c r="E13" s="86" t="s">
        <v>547</v>
      </c>
      <c r="F13" s="88">
        <f>'5.sz.mell.'!E67</f>
        <v>0</v>
      </c>
      <c r="O13" s="253"/>
    </row>
    <row r="14" spans="1:15" s="89" customFormat="1" ht="19.5" customHeight="1">
      <c r="A14" s="85"/>
      <c r="B14" s="86"/>
      <c r="C14" s="88"/>
      <c r="D14" s="85">
        <v>8</v>
      </c>
      <c r="E14" s="86" t="s">
        <v>548</v>
      </c>
      <c r="F14" s="88">
        <f>'5.sz.mell.'!E75</f>
        <v>10259640</v>
      </c>
      <c r="O14" s="253"/>
    </row>
    <row r="15" spans="1:15" s="89" customFormat="1" ht="19.5" customHeight="1">
      <c r="A15" s="85"/>
      <c r="B15" s="86"/>
      <c r="C15" s="88"/>
      <c r="D15" s="85">
        <v>9</v>
      </c>
      <c r="E15" s="86" t="s">
        <v>3</v>
      </c>
      <c r="F15" s="88">
        <f>'5.sz.mell.'!E76</f>
        <v>7063257</v>
      </c>
      <c r="O15" s="253"/>
    </row>
    <row r="16" spans="1:15" s="89" customFormat="1" ht="19.5" customHeight="1">
      <c r="A16" s="85"/>
      <c r="B16" s="231" t="s">
        <v>753</v>
      </c>
      <c r="C16" s="233">
        <f>SUM(C7:C15)</f>
        <v>87250670</v>
      </c>
      <c r="D16" s="85"/>
      <c r="E16" s="231" t="s">
        <v>662</v>
      </c>
      <c r="F16" s="233">
        <f>SUM(F7:F15)</f>
        <v>107858289</v>
      </c>
      <c r="O16" s="253"/>
    </row>
    <row r="17" spans="1:15" s="89" customFormat="1" ht="19.5" customHeight="1">
      <c r="A17" s="85">
        <v>8</v>
      </c>
      <c r="B17" s="86" t="s">
        <v>564</v>
      </c>
      <c r="C17" s="88">
        <f>'4.sz.mell.'!F46</f>
        <v>21765273</v>
      </c>
      <c r="D17" s="85">
        <v>10</v>
      </c>
      <c r="E17" s="86" t="s">
        <v>566</v>
      </c>
      <c r="F17" s="88">
        <f>'5.sz.mell.'!D108</f>
        <v>0</v>
      </c>
      <c r="O17" s="253"/>
    </row>
    <row r="18" spans="1:15" s="89" customFormat="1" ht="19.5" customHeight="1">
      <c r="A18" s="85">
        <v>9</v>
      </c>
      <c r="B18" s="86" t="s">
        <v>565</v>
      </c>
      <c r="C18" s="88">
        <f>'5.sz.mell.'!D261</f>
        <v>0</v>
      </c>
      <c r="D18" s="85">
        <v>11</v>
      </c>
      <c r="E18" s="86" t="s">
        <v>567</v>
      </c>
      <c r="F18" s="88">
        <f>'5.sz.mell.'!D125</f>
        <v>1157654</v>
      </c>
      <c r="O18" s="253"/>
    </row>
    <row r="19" spans="1:15" s="89" customFormat="1" ht="19.5" customHeight="1">
      <c r="A19" s="85">
        <v>10</v>
      </c>
      <c r="B19" s="86" t="s">
        <v>559</v>
      </c>
      <c r="C19" s="88"/>
      <c r="D19" s="85"/>
      <c r="E19" s="86"/>
      <c r="F19" s="88"/>
      <c r="O19" s="253"/>
    </row>
    <row r="20" spans="1:15" s="89" customFormat="1" ht="19.5" customHeight="1">
      <c r="A20" s="85"/>
      <c r="B20" s="231" t="s">
        <v>754</v>
      </c>
      <c r="C20" s="233">
        <f>SUM(C17:C19)</f>
        <v>21765273</v>
      </c>
      <c r="D20" s="85"/>
      <c r="E20" s="231" t="s">
        <v>664</v>
      </c>
      <c r="F20" s="233">
        <f>SUM(F17:F19)</f>
        <v>1157654</v>
      </c>
      <c r="O20" s="253"/>
    </row>
    <row r="21" spans="1:15" ht="30.75" customHeight="1">
      <c r="A21" s="20"/>
      <c r="B21" s="21" t="s">
        <v>425</v>
      </c>
      <c r="C21" s="236">
        <f>C16+C20</f>
        <v>109015943</v>
      </c>
      <c r="D21" s="20"/>
      <c r="E21" s="21" t="s">
        <v>426</v>
      </c>
      <c r="F21" s="236">
        <f>F16+F20</f>
        <v>109015943</v>
      </c>
      <c r="O21" s="107"/>
    </row>
    <row r="32" ht="12.75">
      <c r="O32" s="107"/>
    </row>
    <row r="33" ht="12.75">
      <c r="O33" s="107"/>
    </row>
    <row r="34" ht="12.75">
      <c r="O34" s="107"/>
    </row>
    <row r="35" ht="12.75">
      <c r="O35" s="107"/>
    </row>
    <row r="36" ht="12.75">
      <c r="O36" s="107"/>
    </row>
    <row r="37" ht="12.75">
      <c r="O37" s="107"/>
    </row>
    <row r="38" ht="12.75">
      <c r="O38" s="107"/>
    </row>
    <row r="39" ht="12.75">
      <c r="O39" s="107"/>
    </row>
    <row r="40" ht="12.75">
      <c r="O40" s="107"/>
    </row>
    <row r="41" ht="12.75">
      <c r="O41" s="107"/>
    </row>
    <row r="42" ht="12.75">
      <c r="O42" s="107"/>
    </row>
    <row r="43" ht="12.75">
      <c r="O43" s="107"/>
    </row>
    <row r="44" ht="12.75">
      <c r="O44" s="107"/>
    </row>
    <row r="45" ht="12.75">
      <c r="O45" s="107"/>
    </row>
    <row r="46" ht="12.75">
      <c r="O46" s="107"/>
    </row>
    <row r="47" ht="12.75">
      <c r="O47" s="107"/>
    </row>
    <row r="48" ht="12.75">
      <c r="O48" s="107"/>
    </row>
    <row r="49" ht="12.75">
      <c r="O49" s="107"/>
    </row>
  </sheetData>
  <sheetProtection/>
  <mergeCells count="4">
    <mergeCell ref="A2:F2"/>
    <mergeCell ref="A3:F3"/>
    <mergeCell ref="A6:B6"/>
    <mergeCell ref="D6:E6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M50" sqref="M50"/>
    </sheetView>
  </sheetViews>
  <sheetFormatPr defaultColWidth="9.00390625" defaultRowHeight="12.75"/>
  <cols>
    <col min="1" max="1" width="4.75390625" style="89" customWidth="1"/>
    <col min="2" max="2" width="42.75390625" style="89" customWidth="1"/>
    <col min="3" max="3" width="14.75390625" style="89" customWidth="1"/>
    <col min="4" max="4" width="4.75390625" style="89" customWidth="1"/>
    <col min="5" max="5" width="42.75390625" style="89" customWidth="1"/>
    <col min="6" max="6" width="14.75390625" style="92" customWidth="1"/>
    <col min="7" max="16384" width="9.125" style="89" customWidth="1"/>
  </cols>
  <sheetData>
    <row r="1" spans="1:6" ht="12.75">
      <c r="A1" s="89" t="s">
        <v>534</v>
      </c>
      <c r="F1" s="90" t="s">
        <v>570</v>
      </c>
    </row>
    <row r="2" ht="12.75">
      <c r="F2" s="90"/>
    </row>
    <row r="3" ht="12.75">
      <c r="F3" s="90"/>
    </row>
    <row r="4" spans="1:6" ht="15">
      <c r="A4" s="331" t="s">
        <v>575</v>
      </c>
      <c r="B4" s="331"/>
      <c r="C4" s="331"/>
      <c r="D4" s="331"/>
      <c r="E4" s="331"/>
      <c r="F4" s="331"/>
    </row>
    <row r="5" spans="1:6" ht="15">
      <c r="A5" s="331" t="s">
        <v>752</v>
      </c>
      <c r="B5" s="331"/>
      <c r="C5" s="331"/>
      <c r="D5" s="331"/>
      <c r="E5" s="331"/>
      <c r="F5" s="331"/>
    </row>
    <row r="6" spans="1:15" ht="15">
      <c r="A6" s="84"/>
      <c r="B6" s="84"/>
      <c r="C6" s="84"/>
      <c r="D6" s="84"/>
      <c r="E6" s="84"/>
      <c r="F6" s="84"/>
      <c r="O6" s="253"/>
    </row>
    <row r="7" spans="1:15" ht="15">
      <c r="A7" s="84"/>
      <c r="B7" s="84"/>
      <c r="C7" s="84"/>
      <c r="D7" s="84"/>
      <c r="E7" s="84"/>
      <c r="F7" s="84"/>
      <c r="O7" s="253"/>
    </row>
    <row r="8" spans="1:15" ht="12.75">
      <c r="A8" s="91"/>
      <c r="B8" s="91"/>
      <c r="C8" s="91"/>
      <c r="D8" s="91"/>
      <c r="E8" s="91"/>
      <c r="F8" s="91"/>
      <c r="O8" s="253"/>
    </row>
    <row r="9" ht="12.75">
      <c r="O9" s="253"/>
    </row>
    <row r="10" spans="1:15" ht="31.5" customHeight="1">
      <c r="A10" s="334" t="s">
        <v>422</v>
      </c>
      <c r="B10" s="335"/>
      <c r="C10" s="93" t="s">
        <v>423</v>
      </c>
      <c r="D10" s="334" t="s">
        <v>424</v>
      </c>
      <c r="E10" s="335"/>
      <c r="F10" s="93" t="s">
        <v>423</v>
      </c>
      <c r="O10" s="253"/>
    </row>
    <row r="11" spans="1:15" ht="19.5" customHeight="1">
      <c r="A11" s="85">
        <v>1</v>
      </c>
      <c r="B11" s="86" t="s">
        <v>544</v>
      </c>
      <c r="C11" s="88">
        <f>'5.sz.mell.'!E177</f>
        <v>0</v>
      </c>
      <c r="D11" s="85">
        <v>1</v>
      </c>
      <c r="E11" s="86" t="s">
        <v>539</v>
      </c>
      <c r="F11" s="88">
        <f>'5.sz.mell.'!E85</f>
        <v>20059147</v>
      </c>
      <c r="O11" s="253"/>
    </row>
    <row r="12" spans="1:15" ht="19.5" customHeight="1">
      <c r="A12" s="85">
        <v>2</v>
      </c>
      <c r="B12" s="86" t="s">
        <v>545</v>
      </c>
      <c r="C12" s="88">
        <f>'5.sz.mell.'!E181</f>
        <v>31556928</v>
      </c>
      <c r="D12" s="85">
        <v>2</v>
      </c>
      <c r="E12" s="86" t="s">
        <v>552</v>
      </c>
      <c r="F12" s="88">
        <f>'5.sz.mell.'!E90</f>
        <v>22000528</v>
      </c>
      <c r="O12" s="253"/>
    </row>
    <row r="13" spans="1:15" ht="19.5" customHeight="1">
      <c r="A13" s="85">
        <v>3</v>
      </c>
      <c r="B13" s="86" t="s">
        <v>537</v>
      </c>
      <c r="C13" s="88">
        <f>'5.sz.mell.'!E218</f>
        <v>498756</v>
      </c>
      <c r="D13" s="85">
        <v>3</v>
      </c>
      <c r="E13" s="86" t="s">
        <v>554</v>
      </c>
      <c r="F13" s="88">
        <f>'5.sz.mell.'!E94</f>
        <v>44573293</v>
      </c>
      <c r="O13" s="253"/>
    </row>
    <row r="14" spans="1:15" ht="19.5" customHeight="1">
      <c r="A14" s="85">
        <v>4</v>
      </c>
      <c r="B14" s="86" t="s">
        <v>551</v>
      </c>
      <c r="C14" s="88">
        <f>'5.sz.mell.'!E228</f>
        <v>0</v>
      </c>
      <c r="D14" s="85">
        <v>4</v>
      </c>
      <c r="E14" s="86" t="s">
        <v>556</v>
      </c>
      <c r="F14" s="88">
        <f>'5.sz.mell.'!E92</f>
        <v>0</v>
      </c>
      <c r="O14" s="253"/>
    </row>
    <row r="15" spans="1:15" ht="19.5" customHeight="1">
      <c r="A15" s="85">
        <v>5</v>
      </c>
      <c r="B15" s="86" t="s">
        <v>553</v>
      </c>
      <c r="C15" s="88">
        <f>'5.sz.mell.'!E230</f>
        <v>0</v>
      </c>
      <c r="D15" s="85">
        <v>5</v>
      </c>
      <c r="E15" s="86" t="s">
        <v>558</v>
      </c>
      <c r="F15" s="88">
        <f>'5.sz.mell.'!E99</f>
        <v>0</v>
      </c>
      <c r="O15" s="253"/>
    </row>
    <row r="16" spans="1:15" ht="19.5" customHeight="1">
      <c r="A16" s="85"/>
      <c r="B16" s="86"/>
      <c r="C16" s="88"/>
      <c r="D16" s="85">
        <v>6</v>
      </c>
      <c r="E16" s="86" t="s">
        <v>574</v>
      </c>
      <c r="F16" s="88">
        <v>0</v>
      </c>
      <c r="O16" s="253"/>
    </row>
    <row r="17" spans="1:15" ht="19.5" customHeight="1">
      <c r="A17" s="85"/>
      <c r="B17" s="231" t="s">
        <v>753</v>
      </c>
      <c r="C17" s="233">
        <f>SUM(C11:C16)</f>
        <v>32055684</v>
      </c>
      <c r="D17" s="85"/>
      <c r="E17" s="231" t="s">
        <v>662</v>
      </c>
      <c r="F17" s="233">
        <f>SUM(F11:F16)</f>
        <v>86632968</v>
      </c>
      <c r="O17" s="253"/>
    </row>
    <row r="18" spans="1:15" ht="19.5" customHeight="1">
      <c r="A18" s="85">
        <v>6</v>
      </c>
      <c r="B18" s="86" t="s">
        <v>571</v>
      </c>
      <c r="C18" s="88">
        <f>'4.sz.mell.'!F47</f>
        <v>54577284</v>
      </c>
      <c r="D18" s="85">
        <v>7</v>
      </c>
      <c r="E18" s="86" t="s">
        <v>572</v>
      </c>
      <c r="F18" s="88">
        <f>'5.sz.mell.'!E108</f>
        <v>0</v>
      </c>
      <c r="O18" s="253"/>
    </row>
    <row r="19" spans="1:15" ht="19.5" customHeight="1">
      <c r="A19" s="85">
        <v>7</v>
      </c>
      <c r="B19" s="86" t="s">
        <v>573</v>
      </c>
      <c r="C19" s="88"/>
      <c r="D19" s="85"/>
      <c r="E19" s="196"/>
      <c r="F19" s="237"/>
      <c r="O19" s="253"/>
    </row>
    <row r="20" spans="1:15" ht="19.5" customHeight="1">
      <c r="A20" s="85"/>
      <c r="B20" s="231" t="s">
        <v>754</v>
      </c>
      <c r="C20" s="233">
        <f>SUM(C18:C19)</f>
        <v>54577284</v>
      </c>
      <c r="D20" s="85"/>
      <c r="E20" s="231" t="s">
        <v>664</v>
      </c>
      <c r="F20" s="233">
        <f>SUM(F18:F19)</f>
        <v>0</v>
      </c>
      <c r="O20" s="253"/>
    </row>
    <row r="21" spans="1:15" ht="30.75" customHeight="1">
      <c r="A21" s="94"/>
      <c r="B21" s="95" t="s">
        <v>425</v>
      </c>
      <c r="C21" s="238">
        <f>C17+C20</f>
        <v>86632968</v>
      </c>
      <c r="D21" s="94"/>
      <c r="E21" s="95" t="s">
        <v>426</v>
      </c>
      <c r="F21" s="238">
        <f>F17+F20</f>
        <v>86632968</v>
      </c>
      <c r="O21" s="253"/>
    </row>
    <row r="32" ht="12.75">
      <c r="O32" s="253"/>
    </row>
    <row r="33" ht="12.75">
      <c r="O33" s="253"/>
    </row>
    <row r="34" ht="12.75">
      <c r="O34" s="253"/>
    </row>
    <row r="35" ht="12.75">
      <c r="O35" s="253"/>
    </row>
    <row r="36" ht="12.75">
      <c r="O36" s="253"/>
    </row>
    <row r="37" ht="12.75">
      <c r="O37" s="253"/>
    </row>
    <row r="38" ht="12.75">
      <c r="O38" s="253"/>
    </row>
    <row r="39" ht="12.75">
      <c r="O39" s="253"/>
    </row>
    <row r="40" ht="12.75">
      <c r="O40" s="253"/>
    </row>
    <row r="41" ht="12.75">
      <c r="O41" s="253"/>
    </row>
    <row r="42" ht="12.75">
      <c r="O42" s="253"/>
    </row>
    <row r="43" ht="12.75">
      <c r="O43" s="253"/>
    </row>
    <row r="44" ht="12.75">
      <c r="O44" s="253"/>
    </row>
    <row r="45" ht="12.75">
      <c r="O45" s="253"/>
    </row>
    <row r="46" ht="12.75">
      <c r="O46" s="253"/>
    </row>
    <row r="47" ht="12.75">
      <c r="O47" s="253"/>
    </row>
    <row r="48" ht="12.75">
      <c r="O48" s="253"/>
    </row>
    <row r="49" ht="12.75">
      <c r="O49" s="253"/>
    </row>
  </sheetData>
  <sheetProtection/>
  <mergeCells count="4">
    <mergeCell ref="A4:F4"/>
    <mergeCell ref="A5:F5"/>
    <mergeCell ref="A10:B10"/>
    <mergeCell ref="D10:E10"/>
  </mergeCells>
  <printOptions horizontalCentered="1" verticalCentered="1"/>
  <pageMargins left="0.7086614173228347" right="0.11811023622047245" top="0.9448818897637796" bottom="1.14173228346456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6">
      <selection activeCell="M50" sqref="M50"/>
    </sheetView>
  </sheetViews>
  <sheetFormatPr defaultColWidth="9.00390625" defaultRowHeight="12.75"/>
  <cols>
    <col min="1" max="1" width="4.625" style="258" customWidth="1"/>
    <col min="2" max="2" width="5.375" style="284" bestFit="1" customWidth="1"/>
    <col min="3" max="3" width="42.25390625" style="258" bestFit="1" customWidth="1"/>
    <col min="4" max="4" width="9.25390625" style="258" bestFit="1" customWidth="1"/>
    <col min="5" max="5" width="9.25390625" style="258" customWidth="1"/>
    <col min="6" max="6" width="9.25390625" style="258" bestFit="1" customWidth="1"/>
    <col min="7" max="7" width="9.25390625" style="258" customWidth="1"/>
    <col min="8" max="16384" width="9.125" style="258" customWidth="1"/>
  </cols>
  <sheetData>
    <row r="1" spans="1:7" ht="15.75">
      <c r="A1" s="336" t="s">
        <v>534</v>
      </c>
      <c r="B1" s="336"/>
      <c r="C1" s="336"/>
      <c r="D1" s="256"/>
      <c r="E1" s="257"/>
      <c r="F1" s="256"/>
      <c r="G1" s="257" t="s">
        <v>608</v>
      </c>
    </row>
    <row r="2" spans="1:7" ht="15.75">
      <c r="A2" s="322"/>
      <c r="B2" s="322"/>
      <c r="C2" s="322"/>
      <c r="D2" s="256"/>
      <c r="E2" s="256"/>
      <c r="F2" s="256"/>
      <c r="G2" s="256"/>
    </row>
    <row r="3" spans="1:5" ht="12.75">
      <c r="A3" s="337" t="s">
        <v>609</v>
      </c>
      <c r="B3" s="337"/>
      <c r="C3" s="337"/>
      <c r="D3" s="337"/>
      <c r="E3" s="337"/>
    </row>
    <row r="4" spans="1:5" ht="12.75">
      <c r="A4" s="338" t="s">
        <v>755</v>
      </c>
      <c r="B4" s="338"/>
      <c r="C4" s="338"/>
      <c r="D4" s="338"/>
      <c r="E4" s="338"/>
    </row>
    <row r="5" spans="1:7" ht="12.75">
      <c r="A5" s="259"/>
      <c r="B5" s="260"/>
      <c r="C5" s="259"/>
      <c r="D5" s="256"/>
      <c r="E5" s="256"/>
      <c r="F5" s="256"/>
      <c r="G5" s="256"/>
    </row>
    <row r="6" spans="1:15" s="264" customFormat="1" ht="26.25" customHeight="1">
      <c r="A6" s="261"/>
      <c r="B6" s="262"/>
      <c r="C6" s="263" t="s">
        <v>592</v>
      </c>
      <c r="D6" s="339" t="s">
        <v>610</v>
      </c>
      <c r="E6" s="339"/>
      <c r="F6" s="339" t="s">
        <v>781</v>
      </c>
      <c r="G6" s="339"/>
      <c r="O6" s="265"/>
    </row>
    <row r="7" spans="1:15" s="269" customFormat="1" ht="11.25">
      <c r="A7" s="266" t="s">
        <v>437</v>
      </c>
      <c r="B7" s="267" t="s">
        <v>17</v>
      </c>
      <c r="C7" s="261" t="s">
        <v>611</v>
      </c>
      <c r="D7" s="131"/>
      <c r="E7" s="268">
        <f>SUM(D8)</f>
        <v>4869582</v>
      </c>
      <c r="F7" s="131"/>
      <c r="G7" s="268">
        <f>SUM(F8)</f>
        <v>6458792</v>
      </c>
      <c r="O7" s="270"/>
    </row>
    <row r="8" spans="1:15" s="269" customFormat="1" ht="11.25">
      <c r="A8" s="271"/>
      <c r="B8" s="272"/>
      <c r="C8" s="273" t="s">
        <v>536</v>
      </c>
      <c r="D8" s="274">
        <v>4869582</v>
      </c>
      <c r="E8" s="274"/>
      <c r="F8" s="274">
        <v>6458792</v>
      </c>
      <c r="G8" s="274"/>
      <c r="O8" s="270"/>
    </row>
    <row r="9" spans="1:15" s="269" customFormat="1" ht="11.25">
      <c r="A9" s="266" t="s">
        <v>612</v>
      </c>
      <c r="B9" s="267" t="s">
        <v>335</v>
      </c>
      <c r="C9" s="261" t="s">
        <v>0</v>
      </c>
      <c r="D9" s="131"/>
      <c r="E9" s="268">
        <f>SUM(D13,D14,D15)</f>
        <v>13930000</v>
      </c>
      <c r="F9" s="131"/>
      <c r="G9" s="268">
        <f>SUM(F13,F14,F15)</f>
        <v>13312894</v>
      </c>
      <c r="O9" s="270"/>
    </row>
    <row r="10" spans="1:15" s="269" customFormat="1" ht="11.25">
      <c r="A10" s="271"/>
      <c r="B10" s="272"/>
      <c r="C10" s="273" t="s">
        <v>613</v>
      </c>
      <c r="D10" s="274">
        <v>10000000</v>
      </c>
      <c r="E10" s="274"/>
      <c r="F10" s="274">
        <v>10773537</v>
      </c>
      <c r="G10" s="274"/>
      <c r="O10" s="270"/>
    </row>
    <row r="11" spans="1:15" s="269" customFormat="1" ht="11.25">
      <c r="A11" s="271"/>
      <c r="B11" s="272"/>
      <c r="C11" s="273" t="s">
        <v>614</v>
      </c>
      <c r="D11" s="274">
        <v>2000000</v>
      </c>
      <c r="E11" s="274"/>
      <c r="F11" s="274">
        <v>2295069</v>
      </c>
      <c r="G11" s="274"/>
      <c r="O11" s="270"/>
    </row>
    <row r="12" spans="1:15" s="269" customFormat="1" ht="11.25">
      <c r="A12" s="271"/>
      <c r="B12" s="272"/>
      <c r="C12" s="273" t="s">
        <v>615</v>
      </c>
      <c r="D12" s="274">
        <v>200000</v>
      </c>
      <c r="E12" s="274"/>
      <c r="F12" s="274">
        <v>8800</v>
      </c>
      <c r="G12" s="274"/>
      <c r="O12" s="270"/>
    </row>
    <row r="13" spans="1:15" s="269" customFormat="1" ht="11.25">
      <c r="A13" s="271"/>
      <c r="B13" s="272"/>
      <c r="C13" s="273" t="s">
        <v>616</v>
      </c>
      <c r="D13" s="268">
        <f>SUM(D10:D12)</f>
        <v>12200000</v>
      </c>
      <c r="E13" s="274"/>
      <c r="F13" s="268">
        <f>SUM(F10:F12)</f>
        <v>13077406</v>
      </c>
      <c r="G13" s="274"/>
      <c r="O13" s="270"/>
    </row>
    <row r="14" spans="1:15" s="269" customFormat="1" ht="11.25">
      <c r="A14" s="271"/>
      <c r="B14" s="272"/>
      <c r="C14" s="273" t="s">
        <v>617</v>
      </c>
      <c r="D14" s="274">
        <v>30000</v>
      </c>
      <c r="E14" s="274"/>
      <c r="F14" s="274">
        <v>235488</v>
      </c>
      <c r="G14" s="274"/>
      <c r="O14" s="270"/>
    </row>
    <row r="15" spans="1:15" s="269" customFormat="1" ht="11.25">
      <c r="A15" s="271"/>
      <c r="B15" s="272"/>
      <c r="C15" s="273" t="s">
        <v>618</v>
      </c>
      <c r="D15" s="274">
        <v>1700000</v>
      </c>
      <c r="E15" s="274"/>
      <c r="F15" s="274"/>
      <c r="G15" s="274"/>
      <c r="O15" s="270"/>
    </row>
    <row r="16" spans="1:15" s="269" customFormat="1" ht="11.25">
      <c r="A16" s="271"/>
      <c r="B16" s="272"/>
      <c r="C16" s="273" t="s">
        <v>619</v>
      </c>
      <c r="D16" s="274"/>
      <c r="E16" s="274"/>
      <c r="F16" s="274"/>
      <c r="G16" s="274"/>
      <c r="O16" s="270"/>
    </row>
    <row r="17" spans="1:15" s="269" customFormat="1" ht="11.25">
      <c r="A17" s="266" t="s">
        <v>441</v>
      </c>
      <c r="B17" s="267" t="s">
        <v>364</v>
      </c>
      <c r="C17" s="261" t="s">
        <v>620</v>
      </c>
      <c r="D17" s="131"/>
      <c r="E17" s="268">
        <f>SUM(D18:D19)</f>
        <v>498756</v>
      </c>
      <c r="F17" s="131"/>
      <c r="G17" s="268">
        <f>SUM(F18:F19)</f>
        <v>498756</v>
      </c>
      <c r="O17" s="270"/>
    </row>
    <row r="18" spans="1:15" s="269" customFormat="1" ht="11.25">
      <c r="A18" s="271"/>
      <c r="B18" s="272"/>
      <c r="C18" s="273" t="s">
        <v>621</v>
      </c>
      <c r="D18" s="132">
        <v>498756</v>
      </c>
      <c r="E18" s="268"/>
      <c r="F18" s="132">
        <v>498756</v>
      </c>
      <c r="G18" s="268"/>
      <c r="O18" s="270"/>
    </row>
    <row r="19" spans="1:15" s="269" customFormat="1" ht="11.25">
      <c r="A19" s="271"/>
      <c r="B19" s="275" t="s">
        <v>359</v>
      </c>
      <c r="C19" s="273" t="s">
        <v>358</v>
      </c>
      <c r="D19" s="274"/>
      <c r="E19" s="274"/>
      <c r="F19" s="274"/>
      <c r="G19" s="274"/>
      <c r="O19" s="270"/>
    </row>
    <row r="20" spans="1:15" s="269" customFormat="1" ht="11.25">
      <c r="A20" s="271"/>
      <c r="B20" s="275"/>
      <c r="C20" s="273" t="s">
        <v>360</v>
      </c>
      <c r="D20" s="274"/>
      <c r="E20" s="274"/>
      <c r="F20" s="274"/>
      <c r="G20" s="274"/>
      <c r="O20" s="270"/>
    </row>
    <row r="21" spans="1:15" s="269" customFormat="1" ht="11.25">
      <c r="A21" s="266" t="s">
        <v>622</v>
      </c>
      <c r="B21" s="267" t="s">
        <v>288</v>
      </c>
      <c r="C21" s="261" t="s">
        <v>623</v>
      </c>
      <c r="D21" s="131"/>
      <c r="E21" s="268">
        <f>SUM(D22)</f>
        <v>29090346</v>
      </c>
      <c r="F21" s="131"/>
      <c r="G21" s="268">
        <f>SUM(F22)</f>
        <v>44334184</v>
      </c>
      <c r="O21" s="270"/>
    </row>
    <row r="22" spans="1:7" s="269" customFormat="1" ht="11.25">
      <c r="A22" s="271"/>
      <c r="B22" s="272"/>
      <c r="C22" s="273" t="s">
        <v>624</v>
      </c>
      <c r="D22" s="274">
        <f>D23+D24+D32+D33</f>
        <v>29090346</v>
      </c>
      <c r="E22" s="274"/>
      <c r="F22" s="274">
        <f>F23+F24+F32+F33</f>
        <v>44334184</v>
      </c>
      <c r="G22" s="274"/>
    </row>
    <row r="23" spans="1:7" s="269" customFormat="1" ht="16.5" customHeight="1">
      <c r="A23" s="271"/>
      <c r="B23" s="272" t="s">
        <v>278</v>
      </c>
      <c r="C23" s="276" t="s">
        <v>18</v>
      </c>
      <c r="D23" s="274">
        <v>18662547</v>
      </c>
      <c r="E23" s="274"/>
      <c r="F23" s="274">
        <v>18304987</v>
      </c>
      <c r="G23" s="274"/>
    </row>
    <row r="24" spans="1:7" s="269" customFormat="1" ht="22.5">
      <c r="A24" s="271"/>
      <c r="B24" s="272" t="s">
        <v>282</v>
      </c>
      <c r="C24" s="276" t="s">
        <v>756</v>
      </c>
      <c r="D24" s="274">
        <f>D25+D31</f>
        <v>8478809</v>
      </c>
      <c r="E24" s="274"/>
      <c r="F24" s="274">
        <f>F25+F31</f>
        <v>13212637</v>
      </c>
      <c r="G24" s="274"/>
    </row>
    <row r="25" spans="1:7" s="269" customFormat="1" ht="22.5">
      <c r="A25" s="271"/>
      <c r="B25" s="272" t="s">
        <v>757</v>
      </c>
      <c r="C25" s="276" t="s">
        <v>758</v>
      </c>
      <c r="D25" s="274">
        <f>D26+D27+D28+D30</f>
        <v>8411549</v>
      </c>
      <c r="E25" s="274"/>
      <c r="F25" s="274">
        <f>F26+F27+F28+F30+F29</f>
        <v>13006867</v>
      </c>
      <c r="G25" s="274"/>
    </row>
    <row r="26" spans="1:7" s="269" customFormat="1" ht="11.25">
      <c r="A26" s="271"/>
      <c r="B26" s="272"/>
      <c r="C26" s="276" t="s">
        <v>625</v>
      </c>
      <c r="D26" s="274">
        <v>6712189</v>
      </c>
      <c r="E26" s="274"/>
      <c r="F26" s="274">
        <v>6712189</v>
      </c>
      <c r="G26" s="274"/>
    </row>
    <row r="27" spans="1:7" s="269" customFormat="1" ht="11.25">
      <c r="A27" s="271"/>
      <c r="B27" s="272"/>
      <c r="C27" s="277" t="s">
        <v>626</v>
      </c>
      <c r="D27" s="274">
        <v>1699360</v>
      </c>
      <c r="E27" s="274"/>
      <c r="F27" s="274">
        <v>1437920</v>
      </c>
      <c r="G27" s="274"/>
    </row>
    <row r="28" spans="1:7" s="269" customFormat="1" ht="11.25">
      <c r="A28" s="271"/>
      <c r="B28" s="272"/>
      <c r="C28" s="277" t="s">
        <v>627</v>
      </c>
      <c r="D28" s="274">
        <v>0</v>
      </c>
      <c r="E28" s="274"/>
      <c r="F28" s="274">
        <v>4250000</v>
      </c>
      <c r="G28" s="274"/>
    </row>
    <row r="29" spans="1:7" s="269" customFormat="1" ht="11.25">
      <c r="A29" s="271"/>
      <c r="B29" s="272"/>
      <c r="C29" s="323" t="s">
        <v>797</v>
      </c>
      <c r="D29" s="274"/>
      <c r="E29" s="274"/>
      <c r="F29" s="274">
        <v>253000</v>
      </c>
      <c r="G29" s="274"/>
    </row>
    <row r="30" spans="1:7" s="269" customFormat="1" ht="11.25">
      <c r="A30" s="271"/>
      <c r="B30" s="272"/>
      <c r="C30" s="273" t="s">
        <v>628</v>
      </c>
      <c r="D30" s="274">
        <v>0</v>
      </c>
      <c r="E30" s="274"/>
      <c r="F30" s="274">
        <v>353758</v>
      </c>
      <c r="G30" s="274"/>
    </row>
    <row r="31" spans="1:7" s="269" customFormat="1" ht="22.5">
      <c r="A31" s="271"/>
      <c r="B31" s="272" t="s">
        <v>759</v>
      </c>
      <c r="C31" s="276" t="s">
        <v>760</v>
      </c>
      <c r="D31" s="274">
        <v>67260</v>
      </c>
      <c r="E31" s="274"/>
      <c r="F31" s="274">
        <v>205770</v>
      </c>
      <c r="G31" s="274"/>
    </row>
    <row r="32" spans="1:7" s="269" customFormat="1" ht="22.5">
      <c r="A32" s="271"/>
      <c r="B32" s="272" t="s">
        <v>284</v>
      </c>
      <c r="C32" s="276" t="s">
        <v>283</v>
      </c>
      <c r="D32" s="274">
        <v>1800000</v>
      </c>
      <c r="E32" s="274"/>
      <c r="F32" s="274">
        <v>2134110</v>
      </c>
      <c r="G32" s="274"/>
    </row>
    <row r="33" spans="1:15" s="269" customFormat="1" ht="22.5">
      <c r="A33" s="271"/>
      <c r="B33" s="272" t="s">
        <v>285</v>
      </c>
      <c r="C33" s="276" t="s">
        <v>629</v>
      </c>
      <c r="D33" s="274">
        <v>148990</v>
      </c>
      <c r="E33" s="274"/>
      <c r="F33" s="274">
        <v>10682450</v>
      </c>
      <c r="G33" s="274"/>
      <c r="O33" s="270"/>
    </row>
    <row r="34" spans="1:15" s="269" customFormat="1" ht="11.25">
      <c r="A34" s="271"/>
      <c r="B34" s="272" t="s">
        <v>301</v>
      </c>
      <c r="C34" s="273" t="s">
        <v>630</v>
      </c>
      <c r="D34" s="274"/>
      <c r="E34" s="274"/>
      <c r="F34" s="274"/>
      <c r="G34" s="274"/>
      <c r="O34" s="270"/>
    </row>
    <row r="35" spans="1:15" s="269" customFormat="1" ht="11.25">
      <c r="A35" s="266" t="s">
        <v>631</v>
      </c>
      <c r="B35" s="267" t="s">
        <v>297</v>
      </c>
      <c r="C35" s="261" t="s">
        <v>632</v>
      </c>
      <c r="D35" s="274"/>
      <c r="E35" s="268">
        <f>SUM(D39)</f>
        <v>5895833</v>
      </c>
      <c r="F35" s="274"/>
      <c r="G35" s="268">
        <f>SUM(F39+F41)</f>
        <v>23144800</v>
      </c>
      <c r="O35" s="270"/>
    </row>
    <row r="36" spans="1:15" s="269" customFormat="1" ht="22.5">
      <c r="A36" s="271"/>
      <c r="B36" s="272"/>
      <c r="C36" s="276" t="s">
        <v>633</v>
      </c>
      <c r="D36" s="274">
        <v>2000000</v>
      </c>
      <c r="E36" s="274"/>
      <c r="F36" s="274">
        <v>2000000</v>
      </c>
      <c r="G36" s="274"/>
      <c r="O36" s="270"/>
    </row>
    <row r="37" spans="1:15" s="269" customFormat="1" ht="11.25">
      <c r="A37" s="271"/>
      <c r="B37" s="272"/>
      <c r="C37" s="276" t="s">
        <v>635</v>
      </c>
      <c r="D37" s="274"/>
      <c r="E37" s="274"/>
      <c r="F37" s="132">
        <v>10492100</v>
      </c>
      <c r="G37" s="274"/>
      <c r="O37" s="270"/>
    </row>
    <row r="38" spans="1:15" s="269" customFormat="1" ht="11.25">
      <c r="A38" s="271"/>
      <c r="B38" s="272"/>
      <c r="C38" s="276" t="s">
        <v>761</v>
      </c>
      <c r="D38" s="274">
        <v>3895833</v>
      </c>
      <c r="E38" s="274"/>
      <c r="F38" s="274"/>
      <c r="G38" s="274"/>
      <c r="O38" s="270"/>
    </row>
    <row r="39" spans="1:15" s="269" customFormat="1" ht="11.25">
      <c r="A39" s="271"/>
      <c r="B39" s="272"/>
      <c r="C39" s="276" t="s">
        <v>636</v>
      </c>
      <c r="D39" s="274">
        <f>SUM(D36:D38)</f>
        <v>5895833</v>
      </c>
      <c r="E39" s="274"/>
      <c r="F39" s="274">
        <f>SUM(F36:F38)</f>
        <v>12492100</v>
      </c>
      <c r="G39" s="274"/>
      <c r="O39" s="270"/>
    </row>
    <row r="40" spans="1:15" s="269" customFormat="1" ht="11.25">
      <c r="A40" s="271"/>
      <c r="B40" s="272" t="s">
        <v>485</v>
      </c>
      <c r="C40" s="276" t="s">
        <v>786</v>
      </c>
      <c r="D40" s="274"/>
      <c r="E40" s="274"/>
      <c r="F40" s="274">
        <v>10652700</v>
      </c>
      <c r="G40" s="274"/>
      <c r="O40" s="270"/>
    </row>
    <row r="41" spans="1:15" s="269" customFormat="1" ht="11.25">
      <c r="A41" s="271"/>
      <c r="B41" s="272"/>
      <c r="C41" s="276" t="s">
        <v>787</v>
      </c>
      <c r="D41" s="274"/>
      <c r="E41" s="274"/>
      <c r="F41" s="274">
        <f>SUM(F40)</f>
        <v>10652700</v>
      </c>
      <c r="G41" s="274"/>
      <c r="O41" s="270"/>
    </row>
    <row r="42" spans="1:15" s="269" customFormat="1" ht="11.25">
      <c r="A42" s="263" t="s">
        <v>637</v>
      </c>
      <c r="B42" s="278" t="s">
        <v>309</v>
      </c>
      <c r="C42" s="261" t="s">
        <v>638</v>
      </c>
      <c r="D42" s="131"/>
      <c r="E42" s="268">
        <f>SUM(D44)</f>
        <v>22760670</v>
      </c>
      <c r="F42" s="131"/>
      <c r="G42" s="268">
        <f>SUM(F43:F44)</f>
        <v>31556928</v>
      </c>
      <c r="O42" s="270"/>
    </row>
    <row r="43" spans="1:15" s="269" customFormat="1" ht="11.25">
      <c r="A43" s="263"/>
      <c r="B43" s="278"/>
      <c r="C43" s="276" t="s">
        <v>635</v>
      </c>
      <c r="D43" s="132"/>
      <c r="E43" s="274"/>
      <c r="F43" s="132">
        <v>488950</v>
      </c>
      <c r="G43" s="274"/>
      <c r="O43" s="270"/>
    </row>
    <row r="44" spans="1:15" s="269" customFormat="1" ht="11.25">
      <c r="A44" s="263"/>
      <c r="B44" s="278"/>
      <c r="C44" s="276" t="s">
        <v>636</v>
      </c>
      <c r="D44" s="132">
        <v>22760670</v>
      </c>
      <c r="E44" s="274"/>
      <c r="F44" s="132">
        <v>31067978</v>
      </c>
      <c r="G44" s="274"/>
      <c r="O44" s="270"/>
    </row>
    <row r="45" spans="1:15" s="269" customFormat="1" ht="11.25">
      <c r="A45" s="263" t="s">
        <v>639</v>
      </c>
      <c r="B45" s="278" t="s">
        <v>399</v>
      </c>
      <c r="C45" s="261" t="s">
        <v>640</v>
      </c>
      <c r="D45" s="131"/>
      <c r="E45" s="268">
        <f>SUM(D46:D47)</f>
        <v>76342064</v>
      </c>
      <c r="F45" s="131"/>
      <c r="G45" s="268">
        <f>SUM(F46:F47)</f>
        <v>76342557</v>
      </c>
      <c r="O45" s="270"/>
    </row>
    <row r="46" spans="1:15" s="269" customFormat="1" ht="11.25">
      <c r="A46" s="266"/>
      <c r="B46" s="279" t="s">
        <v>395</v>
      </c>
      <c r="C46" s="273" t="s">
        <v>641</v>
      </c>
      <c r="D46" s="274">
        <v>21764780</v>
      </c>
      <c r="E46" s="274"/>
      <c r="F46" s="274">
        <v>21765273</v>
      </c>
      <c r="G46" s="274"/>
      <c r="O46" s="270"/>
    </row>
    <row r="47" spans="1:15" s="269" customFormat="1" ht="11.25">
      <c r="A47" s="266"/>
      <c r="B47" s="279"/>
      <c r="C47" s="273" t="s">
        <v>646</v>
      </c>
      <c r="D47" s="274">
        <v>54577284</v>
      </c>
      <c r="E47" s="274"/>
      <c r="F47" s="274">
        <v>54577284</v>
      </c>
      <c r="G47" s="274"/>
      <c r="O47" s="270"/>
    </row>
    <row r="48" spans="1:15" s="264" customFormat="1" ht="11.25">
      <c r="A48" s="263"/>
      <c r="B48" s="280"/>
      <c r="C48" s="261" t="s">
        <v>642</v>
      </c>
      <c r="D48" s="268"/>
      <c r="E48" s="268">
        <f>SUM(E7:E46)</f>
        <v>153387251</v>
      </c>
      <c r="F48" s="268"/>
      <c r="G48" s="268">
        <f>SUM(G7:G46)</f>
        <v>195648911</v>
      </c>
      <c r="O48" s="265"/>
    </row>
    <row r="49" spans="1:15" s="264" customFormat="1" ht="11.25">
      <c r="A49" s="263" t="s">
        <v>643</v>
      </c>
      <c r="B49" s="280" t="s">
        <v>380</v>
      </c>
      <c r="C49" s="261" t="s">
        <v>644</v>
      </c>
      <c r="D49" s="268"/>
      <c r="E49" s="268">
        <v>0</v>
      </c>
      <c r="F49" s="268"/>
      <c r="G49" s="268">
        <v>0</v>
      </c>
      <c r="O49" s="265"/>
    </row>
    <row r="50" spans="1:15" s="264" customFormat="1" ht="11.25">
      <c r="A50" s="281"/>
      <c r="B50" s="282" t="s">
        <v>645</v>
      </c>
      <c r="C50" s="281"/>
      <c r="D50" s="281"/>
      <c r="E50" s="283">
        <f>SUM(E48:E49)</f>
        <v>153387251</v>
      </c>
      <c r="F50" s="281"/>
      <c r="G50" s="283">
        <f>SUM(G48:G49)</f>
        <v>195648911</v>
      </c>
      <c r="O50" s="265"/>
    </row>
    <row r="51" ht="12.75">
      <c r="O51" s="285"/>
    </row>
    <row r="52" ht="12.75">
      <c r="O52" s="285"/>
    </row>
    <row r="53" ht="12.75">
      <c r="O53" s="285"/>
    </row>
  </sheetData>
  <sheetProtection/>
  <mergeCells count="5">
    <mergeCell ref="A1:C1"/>
    <mergeCell ref="A3:E3"/>
    <mergeCell ref="A4:E4"/>
    <mergeCell ref="D6:E6"/>
    <mergeCell ref="F6:G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9"/>
  <sheetViews>
    <sheetView tabSelected="1" zoomScalePageLayoutView="0" workbookViewId="0" topLeftCell="A267">
      <selection activeCell="M50" sqref="M50"/>
    </sheetView>
  </sheetViews>
  <sheetFormatPr defaultColWidth="2.75390625" defaultRowHeight="12.75"/>
  <cols>
    <col min="1" max="1" width="5.375" style="54" customWidth="1"/>
    <col min="2" max="2" width="58.875" style="3" customWidth="1"/>
    <col min="3" max="3" width="8.25390625" style="3" bestFit="1" customWidth="1"/>
    <col min="4" max="4" width="13.75390625" style="96" bestFit="1" customWidth="1"/>
    <col min="5" max="5" width="11.125" style="3" bestFit="1" customWidth="1"/>
    <col min="6" max="191" width="9.125" style="3" customWidth="1"/>
    <col min="192" max="16384" width="2.75390625" style="3" customWidth="1"/>
  </cols>
  <sheetData>
    <row r="1" spans="1:4" ht="12.75">
      <c r="A1" s="82" t="s">
        <v>534</v>
      </c>
      <c r="D1" s="96" t="s">
        <v>533</v>
      </c>
    </row>
    <row r="2" spans="1:4" ht="12.75">
      <c r="A2" s="340" t="s">
        <v>647</v>
      </c>
      <c r="B2" s="340"/>
      <c r="C2" s="340"/>
      <c r="D2" s="340"/>
    </row>
    <row r="3" spans="1:4" ht="12.75">
      <c r="A3" s="341" t="s">
        <v>755</v>
      </c>
      <c r="B3" s="341"/>
      <c r="C3" s="341"/>
      <c r="D3" s="341"/>
    </row>
    <row r="5" spans="1:5" s="4" customFormat="1" ht="22.5" customHeight="1">
      <c r="A5" s="55" t="s">
        <v>755</v>
      </c>
      <c r="B5" s="56" t="s">
        <v>21</v>
      </c>
      <c r="C5" s="7" t="s">
        <v>22</v>
      </c>
      <c r="D5" s="286" t="s">
        <v>762</v>
      </c>
      <c r="E5" s="293" t="s">
        <v>794</v>
      </c>
    </row>
    <row r="6" spans="1:5" ht="12.75">
      <c r="A6" s="97" t="s">
        <v>23</v>
      </c>
      <c r="B6" s="98" t="s">
        <v>24</v>
      </c>
      <c r="C6" s="98" t="s">
        <v>25</v>
      </c>
      <c r="D6" s="287" t="s">
        <v>26</v>
      </c>
      <c r="E6" s="294"/>
    </row>
    <row r="7" spans="1:5" ht="12.75" customHeight="1">
      <c r="A7" s="57" t="s">
        <v>27</v>
      </c>
      <c r="B7" s="8" t="s">
        <v>28</v>
      </c>
      <c r="C7" s="9" t="s">
        <v>29</v>
      </c>
      <c r="D7" s="288">
        <v>12349895</v>
      </c>
      <c r="E7" s="298">
        <v>21563619</v>
      </c>
    </row>
    <row r="8" spans="1:5" ht="12.75" customHeight="1">
      <c r="A8" s="57" t="s">
        <v>30</v>
      </c>
      <c r="B8" s="8" t="s">
        <v>31</v>
      </c>
      <c r="C8" s="10" t="s">
        <v>32</v>
      </c>
      <c r="D8" s="288"/>
      <c r="E8" s="298"/>
    </row>
    <row r="9" spans="1:5" ht="12.75" customHeight="1">
      <c r="A9" s="57" t="s">
        <v>33</v>
      </c>
      <c r="B9" s="8" t="s">
        <v>34</v>
      </c>
      <c r="C9" s="10" t="s">
        <v>35</v>
      </c>
      <c r="D9" s="288">
        <v>842400</v>
      </c>
      <c r="E9" s="298">
        <v>842400</v>
      </c>
    </row>
    <row r="10" spans="1:5" ht="12.75" customHeight="1">
      <c r="A10" s="57" t="s">
        <v>36</v>
      </c>
      <c r="B10" s="11" t="s">
        <v>37</v>
      </c>
      <c r="C10" s="10" t="s">
        <v>38</v>
      </c>
      <c r="D10" s="288"/>
      <c r="E10" s="298"/>
    </row>
    <row r="11" spans="1:5" ht="12.75" customHeight="1">
      <c r="A11" s="57" t="s">
        <v>39</v>
      </c>
      <c r="B11" s="11" t="s">
        <v>40</v>
      </c>
      <c r="C11" s="10" t="s">
        <v>41</v>
      </c>
      <c r="D11" s="288"/>
      <c r="E11" s="298"/>
    </row>
    <row r="12" spans="1:5" ht="12.75" customHeight="1">
      <c r="A12" s="57" t="s">
        <v>42</v>
      </c>
      <c r="B12" s="11" t="s">
        <v>43</v>
      </c>
      <c r="C12" s="10" t="s">
        <v>44</v>
      </c>
      <c r="D12" s="288"/>
      <c r="E12" s="298"/>
    </row>
    <row r="13" spans="1:5" ht="12.75" customHeight="1">
      <c r="A13" s="57" t="s">
        <v>45</v>
      </c>
      <c r="B13" s="11" t="s">
        <v>46</v>
      </c>
      <c r="C13" s="10" t="s">
        <v>47</v>
      </c>
      <c r="D13" s="288">
        <v>370000</v>
      </c>
      <c r="E13" s="298">
        <v>370000</v>
      </c>
    </row>
    <row r="14" spans="1:5" ht="12.75" customHeight="1">
      <c r="A14" s="57" t="s">
        <v>48</v>
      </c>
      <c r="B14" s="11" t="s">
        <v>49</v>
      </c>
      <c r="C14" s="10" t="s">
        <v>50</v>
      </c>
      <c r="D14" s="288"/>
      <c r="E14" s="298"/>
    </row>
    <row r="15" spans="1:5" ht="12.75" customHeight="1">
      <c r="A15" s="57" t="s">
        <v>51</v>
      </c>
      <c r="B15" s="11" t="s">
        <v>52</v>
      </c>
      <c r="C15" s="10" t="s">
        <v>53</v>
      </c>
      <c r="D15" s="288">
        <v>115100</v>
      </c>
      <c r="E15" s="298">
        <v>115100</v>
      </c>
    </row>
    <row r="16" spans="1:5" ht="12.75" customHeight="1">
      <c r="A16" s="57" t="s">
        <v>54</v>
      </c>
      <c r="B16" s="11" t="s">
        <v>55</v>
      </c>
      <c r="C16" s="10" t="s">
        <v>56</v>
      </c>
      <c r="D16" s="288"/>
      <c r="E16" s="298"/>
    </row>
    <row r="17" spans="1:5" ht="12.75" customHeight="1">
      <c r="A17" s="57" t="s">
        <v>57</v>
      </c>
      <c r="B17" s="11" t="s">
        <v>58</v>
      </c>
      <c r="C17" s="10" t="s">
        <v>59</v>
      </c>
      <c r="D17" s="288"/>
      <c r="E17" s="298"/>
    </row>
    <row r="18" spans="1:5" s="5" customFormat="1" ht="12.75" customHeight="1">
      <c r="A18" s="57" t="s">
        <v>60</v>
      </c>
      <c r="B18" s="11" t="s">
        <v>61</v>
      </c>
      <c r="C18" s="10" t="s">
        <v>62</v>
      </c>
      <c r="D18" s="288"/>
      <c r="E18" s="298"/>
    </row>
    <row r="19" spans="1:5" s="5" customFormat="1" ht="12.75" customHeight="1">
      <c r="A19" s="57" t="s">
        <v>63</v>
      </c>
      <c r="B19" s="11" t="s">
        <v>64</v>
      </c>
      <c r="C19" s="10" t="s">
        <v>65</v>
      </c>
      <c r="D19" s="288"/>
      <c r="E19" s="298">
        <v>421420</v>
      </c>
    </row>
    <row r="20" spans="1:5" s="59" customFormat="1" ht="12.75" customHeight="1">
      <c r="A20" s="58" t="s">
        <v>66</v>
      </c>
      <c r="B20" s="12" t="s">
        <v>67</v>
      </c>
      <c r="C20" s="13" t="s">
        <v>68</v>
      </c>
      <c r="D20" s="288">
        <f>SUM(D7:D19)</f>
        <v>13677395</v>
      </c>
      <c r="E20" s="304">
        <f>SUM(E7:E19)</f>
        <v>23312539</v>
      </c>
    </row>
    <row r="21" spans="1:5" ht="12.75" customHeight="1">
      <c r="A21" s="57" t="s">
        <v>69</v>
      </c>
      <c r="B21" s="11" t="s">
        <v>70</v>
      </c>
      <c r="C21" s="10" t="s">
        <v>71</v>
      </c>
      <c r="D21" s="288">
        <v>6054603</v>
      </c>
      <c r="E21" s="298">
        <v>6089603</v>
      </c>
    </row>
    <row r="22" spans="1:5" ht="25.5">
      <c r="A22" s="57" t="s">
        <v>72</v>
      </c>
      <c r="B22" s="11" t="s">
        <v>73</v>
      </c>
      <c r="C22" s="10" t="s">
        <v>74</v>
      </c>
      <c r="D22" s="288">
        <v>1207500</v>
      </c>
      <c r="E22" s="298">
        <v>899782</v>
      </c>
    </row>
    <row r="23" spans="1:5" ht="12.75" customHeight="1">
      <c r="A23" s="57" t="s">
        <v>75</v>
      </c>
      <c r="B23" s="8" t="s">
        <v>576</v>
      </c>
      <c r="C23" s="10" t="s">
        <v>76</v>
      </c>
      <c r="D23" s="288">
        <v>1878426</v>
      </c>
      <c r="E23" s="298">
        <v>1878426</v>
      </c>
    </row>
    <row r="24" spans="1:5" s="6" customFormat="1" ht="12.75" customHeight="1">
      <c r="A24" s="58" t="s">
        <v>77</v>
      </c>
      <c r="B24" s="12" t="s">
        <v>78</v>
      </c>
      <c r="C24" s="13" t="s">
        <v>79</v>
      </c>
      <c r="D24" s="288">
        <f>SUM(D21:D23)</f>
        <v>9140529</v>
      </c>
      <c r="E24" s="304">
        <f>SUM(E21:E23)</f>
        <v>8867811</v>
      </c>
    </row>
    <row r="25" spans="1:5" s="6" customFormat="1" ht="12.75" customHeight="1">
      <c r="A25" s="58" t="s">
        <v>80</v>
      </c>
      <c r="B25" s="12" t="s">
        <v>81</v>
      </c>
      <c r="C25" s="13" t="s">
        <v>5</v>
      </c>
      <c r="D25" s="289">
        <f>D20+D24</f>
        <v>22817924</v>
      </c>
      <c r="E25" s="305">
        <f>E20+E24</f>
        <v>32180350</v>
      </c>
    </row>
    <row r="26" spans="1:5" s="6" customFormat="1" ht="12.75" customHeight="1">
      <c r="A26" s="58" t="s">
        <v>82</v>
      </c>
      <c r="B26" s="12" t="s">
        <v>83</v>
      </c>
      <c r="C26" s="13" t="s">
        <v>6</v>
      </c>
      <c r="D26" s="289">
        <v>3498210</v>
      </c>
      <c r="E26" s="299">
        <v>4396164</v>
      </c>
    </row>
    <row r="27" spans="1:5" ht="12.75" customHeight="1">
      <c r="A27" s="57" t="s">
        <v>84</v>
      </c>
      <c r="B27" s="11" t="s">
        <v>85</v>
      </c>
      <c r="C27" s="10" t="s">
        <v>86</v>
      </c>
      <c r="D27" s="288">
        <v>24580</v>
      </c>
      <c r="E27" s="298">
        <v>24580</v>
      </c>
    </row>
    <row r="28" spans="1:5" ht="12.75" customHeight="1">
      <c r="A28" s="57" t="s">
        <v>87</v>
      </c>
      <c r="B28" s="11" t="s">
        <v>88</v>
      </c>
      <c r="C28" s="10" t="s">
        <v>89</v>
      </c>
      <c r="D28" s="288">
        <v>6113371</v>
      </c>
      <c r="E28" s="298">
        <v>6129054</v>
      </c>
    </row>
    <row r="29" spans="1:5" ht="12.75" customHeight="1">
      <c r="A29" s="57" t="s">
        <v>90</v>
      </c>
      <c r="B29" s="11" t="s">
        <v>91</v>
      </c>
      <c r="C29" s="10" t="s">
        <v>92</v>
      </c>
      <c r="D29" s="288"/>
      <c r="E29" s="298"/>
    </row>
    <row r="30" spans="1:5" ht="12.75" customHeight="1">
      <c r="A30" s="58" t="s">
        <v>93</v>
      </c>
      <c r="B30" s="12" t="s">
        <v>94</v>
      </c>
      <c r="C30" s="13" t="s">
        <v>95</v>
      </c>
      <c r="D30" s="288">
        <f>SUM(D27:D29)</f>
        <v>6137951</v>
      </c>
      <c r="E30" s="304">
        <f>SUM(E27:E29)</f>
        <v>6153634</v>
      </c>
    </row>
    <row r="31" spans="1:5" ht="12.75" customHeight="1">
      <c r="A31" s="57" t="s">
        <v>96</v>
      </c>
      <c r="B31" s="11" t="s">
        <v>97</v>
      </c>
      <c r="C31" s="10" t="s">
        <v>98</v>
      </c>
      <c r="D31" s="288">
        <v>1010000</v>
      </c>
      <c r="E31" s="298">
        <v>1010000</v>
      </c>
    </row>
    <row r="32" spans="1:5" ht="12.75" customHeight="1">
      <c r="A32" s="57" t="s">
        <v>99</v>
      </c>
      <c r="B32" s="11" t="s">
        <v>100</v>
      </c>
      <c r="C32" s="10" t="s">
        <v>101</v>
      </c>
      <c r="D32" s="288">
        <v>600000</v>
      </c>
      <c r="E32" s="298">
        <v>600000</v>
      </c>
    </row>
    <row r="33" spans="1:5" ht="12.75" customHeight="1">
      <c r="A33" s="58" t="s">
        <v>102</v>
      </c>
      <c r="B33" s="12" t="s">
        <v>103</v>
      </c>
      <c r="C33" s="13" t="s">
        <v>104</v>
      </c>
      <c r="D33" s="288">
        <f>SUM(D31:D32)</f>
        <v>1610000</v>
      </c>
      <c r="E33" s="304">
        <f>SUM(E31:E32)</f>
        <v>1610000</v>
      </c>
    </row>
    <row r="34" spans="1:5" ht="12.75" customHeight="1">
      <c r="A34" s="57" t="s">
        <v>105</v>
      </c>
      <c r="B34" s="11" t="s">
        <v>106</v>
      </c>
      <c r="C34" s="10" t="s">
        <v>107</v>
      </c>
      <c r="D34" s="288">
        <v>3305000</v>
      </c>
      <c r="E34" s="298">
        <v>3305000</v>
      </c>
    </row>
    <row r="35" spans="1:5" ht="12.75" customHeight="1">
      <c r="A35" s="57" t="s">
        <v>108</v>
      </c>
      <c r="B35" s="11" t="s">
        <v>109</v>
      </c>
      <c r="C35" s="10" t="s">
        <v>110</v>
      </c>
      <c r="D35" s="288">
        <v>2552961</v>
      </c>
      <c r="E35" s="298">
        <v>2772024</v>
      </c>
    </row>
    <row r="36" spans="1:5" ht="12.75" customHeight="1">
      <c r="A36" s="57" t="s">
        <v>111</v>
      </c>
      <c r="B36" s="11" t="s">
        <v>112</v>
      </c>
      <c r="C36" s="10" t="s">
        <v>113</v>
      </c>
      <c r="D36" s="288">
        <v>82000</v>
      </c>
      <c r="E36" s="298">
        <v>82000</v>
      </c>
    </row>
    <row r="37" spans="1:5" ht="12.75" customHeight="1">
      <c r="A37" s="57" t="s">
        <v>114</v>
      </c>
      <c r="B37" s="11" t="s">
        <v>115</v>
      </c>
      <c r="C37" s="10" t="s">
        <v>116</v>
      </c>
      <c r="D37" s="288">
        <v>2510000</v>
      </c>
      <c r="E37" s="298">
        <v>4553049</v>
      </c>
    </row>
    <row r="38" spans="1:5" ht="12.75" customHeight="1">
      <c r="A38" s="57" t="s">
        <v>117</v>
      </c>
      <c r="B38" s="14" t="s">
        <v>118</v>
      </c>
      <c r="C38" s="10" t="s">
        <v>119</v>
      </c>
      <c r="D38" s="288"/>
      <c r="E38" s="298">
        <v>60970</v>
      </c>
    </row>
    <row r="39" spans="1:5" ht="12.75" customHeight="1">
      <c r="A39" s="57" t="s">
        <v>120</v>
      </c>
      <c r="B39" s="8" t="s">
        <v>121</v>
      </c>
      <c r="C39" s="10" t="s">
        <v>122</v>
      </c>
      <c r="D39" s="288"/>
      <c r="E39" s="298"/>
    </row>
    <row r="40" spans="1:5" ht="12.75" customHeight="1">
      <c r="A40" s="57" t="s">
        <v>123</v>
      </c>
      <c r="B40" s="11" t="s">
        <v>124</v>
      </c>
      <c r="C40" s="10" t="s">
        <v>125</v>
      </c>
      <c r="D40" s="288">
        <v>8614636</v>
      </c>
      <c r="E40" s="298">
        <v>7938245</v>
      </c>
    </row>
    <row r="41" spans="1:5" ht="12.75" customHeight="1">
      <c r="A41" s="58" t="s">
        <v>126</v>
      </c>
      <c r="B41" s="12" t="s">
        <v>127</v>
      </c>
      <c r="C41" s="13" t="s">
        <v>128</v>
      </c>
      <c r="D41" s="288">
        <f>SUM(D34:D40)</f>
        <v>17064597</v>
      </c>
      <c r="E41" s="304">
        <f>SUM(E34:E40)</f>
        <v>18711288</v>
      </c>
    </row>
    <row r="42" spans="1:5" ht="12.75" customHeight="1">
      <c r="A42" s="57" t="s">
        <v>129</v>
      </c>
      <c r="B42" s="11" t="s">
        <v>130</v>
      </c>
      <c r="C42" s="10" t="s">
        <v>131</v>
      </c>
      <c r="D42" s="288">
        <v>83000</v>
      </c>
      <c r="E42" s="298">
        <v>83000</v>
      </c>
    </row>
    <row r="43" spans="1:5" ht="12.75" customHeight="1">
      <c r="A43" s="57" t="s">
        <v>132</v>
      </c>
      <c r="B43" s="11" t="s">
        <v>133</v>
      </c>
      <c r="C43" s="10" t="s">
        <v>134</v>
      </c>
      <c r="D43" s="288">
        <v>220000</v>
      </c>
      <c r="E43" s="298">
        <v>234000</v>
      </c>
    </row>
    <row r="44" spans="1:5" ht="12.75" customHeight="1">
      <c r="A44" s="58" t="s">
        <v>135</v>
      </c>
      <c r="B44" s="12" t="s">
        <v>136</v>
      </c>
      <c r="C44" s="13" t="s">
        <v>137</v>
      </c>
      <c r="D44" s="288">
        <f>SUM(D42:D43)</f>
        <v>303000</v>
      </c>
      <c r="E44" s="304">
        <f>SUM(E42:E43)</f>
        <v>317000</v>
      </c>
    </row>
    <row r="45" spans="1:5" ht="12.75" customHeight="1">
      <c r="A45" s="57" t="s">
        <v>138</v>
      </c>
      <c r="B45" s="11" t="s">
        <v>139</v>
      </c>
      <c r="C45" s="10" t="s">
        <v>140</v>
      </c>
      <c r="D45" s="288">
        <v>7292036</v>
      </c>
      <c r="E45" s="298">
        <v>7641643</v>
      </c>
    </row>
    <row r="46" spans="1:5" ht="12.75" customHeight="1">
      <c r="A46" s="57" t="s">
        <v>141</v>
      </c>
      <c r="B46" s="11" t="s">
        <v>142</v>
      </c>
      <c r="C46" s="10" t="s">
        <v>143</v>
      </c>
      <c r="D46" s="288"/>
      <c r="E46" s="298"/>
    </row>
    <row r="47" spans="1:5" ht="12.75" customHeight="1">
      <c r="A47" s="57" t="s">
        <v>144</v>
      </c>
      <c r="B47" s="11" t="s">
        <v>145</v>
      </c>
      <c r="C47" s="10" t="s">
        <v>146</v>
      </c>
      <c r="D47" s="288"/>
      <c r="E47" s="298"/>
    </row>
    <row r="48" spans="1:5" ht="12.75" customHeight="1">
      <c r="A48" s="57" t="s">
        <v>147</v>
      </c>
      <c r="B48" s="11" t="s">
        <v>148</v>
      </c>
      <c r="C48" s="10" t="s">
        <v>149</v>
      </c>
      <c r="D48" s="288"/>
      <c r="E48" s="298">
        <v>118467</v>
      </c>
    </row>
    <row r="49" spans="1:5" ht="12.75" customHeight="1">
      <c r="A49" s="57" t="s">
        <v>150</v>
      </c>
      <c r="B49" s="11" t="s">
        <v>151</v>
      </c>
      <c r="C49" s="10" t="s">
        <v>152</v>
      </c>
      <c r="D49" s="288">
        <v>651600</v>
      </c>
      <c r="E49" s="298">
        <v>651600</v>
      </c>
    </row>
    <row r="50" spans="1:5" ht="12.75" customHeight="1">
      <c r="A50" s="58" t="s">
        <v>153</v>
      </c>
      <c r="B50" s="12" t="s">
        <v>154</v>
      </c>
      <c r="C50" s="13" t="s">
        <v>155</v>
      </c>
      <c r="D50" s="288">
        <f>SUM(D45:D49)</f>
        <v>7943636</v>
      </c>
      <c r="E50" s="304">
        <f>SUM(E45:E49)</f>
        <v>8411710</v>
      </c>
    </row>
    <row r="51" spans="1:5" s="6" customFormat="1" ht="12.75" customHeight="1">
      <c r="A51" s="58" t="s">
        <v>156</v>
      </c>
      <c r="B51" s="12" t="s">
        <v>157</v>
      </c>
      <c r="C51" s="13" t="s">
        <v>7</v>
      </c>
      <c r="D51" s="289">
        <f>D30+D33+D41+D44+D50</f>
        <v>33059184</v>
      </c>
      <c r="E51" s="305">
        <f>E30+E33+E41+E44+E50</f>
        <v>35203632</v>
      </c>
    </row>
    <row r="52" spans="1:5" ht="12.75" customHeight="1">
      <c r="A52" s="57" t="s">
        <v>158</v>
      </c>
      <c r="B52" s="15" t="s">
        <v>159</v>
      </c>
      <c r="C52" s="10" t="s">
        <v>160</v>
      </c>
      <c r="D52" s="288"/>
      <c r="E52" s="298"/>
    </row>
    <row r="53" spans="1:5" ht="12.75" customHeight="1">
      <c r="A53" s="57" t="s">
        <v>161</v>
      </c>
      <c r="B53" s="15" t="s">
        <v>162</v>
      </c>
      <c r="C53" s="10" t="s">
        <v>163</v>
      </c>
      <c r="D53" s="288"/>
      <c r="E53" s="298"/>
    </row>
    <row r="54" spans="1:5" ht="12.75" customHeight="1">
      <c r="A54" s="57" t="s">
        <v>164</v>
      </c>
      <c r="B54" s="16" t="s">
        <v>165</v>
      </c>
      <c r="C54" s="10" t="s">
        <v>166</v>
      </c>
      <c r="D54" s="288"/>
      <c r="E54" s="298"/>
    </row>
    <row r="55" spans="1:5" ht="12.75" customHeight="1">
      <c r="A55" s="57" t="s">
        <v>167</v>
      </c>
      <c r="B55" s="16" t="s">
        <v>168</v>
      </c>
      <c r="C55" s="10" t="s">
        <v>169</v>
      </c>
      <c r="D55" s="288"/>
      <c r="E55" s="298"/>
    </row>
    <row r="56" spans="1:5" ht="12.75" customHeight="1">
      <c r="A56" s="57" t="s">
        <v>170</v>
      </c>
      <c r="B56" s="16" t="s">
        <v>171</v>
      </c>
      <c r="C56" s="10" t="s">
        <v>172</v>
      </c>
      <c r="D56" s="288"/>
      <c r="E56" s="298"/>
    </row>
    <row r="57" spans="1:5" ht="12.75" customHeight="1">
      <c r="A57" s="57" t="s">
        <v>173</v>
      </c>
      <c r="B57" s="15" t="s">
        <v>174</v>
      </c>
      <c r="C57" s="10" t="s">
        <v>175</v>
      </c>
      <c r="D57" s="288"/>
      <c r="E57" s="298"/>
    </row>
    <row r="58" spans="1:5" ht="12.75" customHeight="1">
      <c r="A58" s="57" t="s">
        <v>176</v>
      </c>
      <c r="B58" s="15" t="s">
        <v>177</v>
      </c>
      <c r="C58" s="10" t="s">
        <v>178</v>
      </c>
      <c r="D58" s="288"/>
      <c r="E58" s="298"/>
    </row>
    <row r="59" spans="1:5" ht="12.75" customHeight="1">
      <c r="A59" s="57" t="s">
        <v>179</v>
      </c>
      <c r="B59" s="15" t="s">
        <v>180</v>
      </c>
      <c r="C59" s="10" t="s">
        <v>181</v>
      </c>
      <c r="D59" s="288">
        <v>4652000</v>
      </c>
      <c r="E59" s="298">
        <v>15627689</v>
      </c>
    </row>
    <row r="60" spans="1:5" s="6" customFormat="1" ht="12.75" customHeight="1">
      <c r="A60" s="58" t="s">
        <v>182</v>
      </c>
      <c r="B60" s="17" t="s">
        <v>183</v>
      </c>
      <c r="C60" s="13" t="s">
        <v>8</v>
      </c>
      <c r="D60" s="289">
        <f>SUM(D52:D59)</f>
        <v>4652000</v>
      </c>
      <c r="E60" s="305">
        <f>SUM(E52:E59)</f>
        <v>15627689</v>
      </c>
    </row>
    <row r="61" spans="1:5" ht="12.75" customHeight="1">
      <c r="A61" s="57" t="s">
        <v>184</v>
      </c>
      <c r="B61" s="15" t="s">
        <v>185</v>
      </c>
      <c r="C61" s="10" t="s">
        <v>186</v>
      </c>
      <c r="D61" s="288"/>
      <c r="E61" s="298"/>
    </row>
    <row r="62" spans="1:5" ht="12.75" customHeight="1">
      <c r="A62" s="57">
        <v>56</v>
      </c>
      <c r="B62" s="15" t="s">
        <v>449</v>
      </c>
      <c r="C62" s="10" t="s">
        <v>450</v>
      </c>
      <c r="D62" s="288">
        <v>240000</v>
      </c>
      <c r="E62" s="298">
        <v>379628</v>
      </c>
    </row>
    <row r="63" spans="1:5" ht="12.75" customHeight="1">
      <c r="A63" s="57">
        <v>57</v>
      </c>
      <c r="B63" s="15" t="s">
        <v>451</v>
      </c>
      <c r="C63" s="10" t="s">
        <v>452</v>
      </c>
      <c r="D63" s="288"/>
      <c r="E63" s="298"/>
    </row>
    <row r="64" spans="1:5" ht="12.75" customHeight="1">
      <c r="A64" s="57">
        <v>58</v>
      </c>
      <c r="B64" s="60" t="s">
        <v>510</v>
      </c>
      <c r="C64" s="61" t="s">
        <v>453</v>
      </c>
      <c r="D64" s="290"/>
      <c r="E64" s="298"/>
    </row>
    <row r="65" spans="1:5" ht="12.75" customHeight="1">
      <c r="A65" s="57">
        <v>59</v>
      </c>
      <c r="B65" s="62" t="s">
        <v>4</v>
      </c>
      <c r="C65" s="63" t="s">
        <v>187</v>
      </c>
      <c r="D65" s="291">
        <f>SUM(D62:D64)</f>
        <v>240000</v>
      </c>
      <c r="E65" s="324">
        <f>SUM(E62:E64)</f>
        <v>379628</v>
      </c>
    </row>
    <row r="66" spans="1:5" ht="26.25" customHeight="1">
      <c r="A66" s="57">
        <v>60</v>
      </c>
      <c r="B66" s="62" t="s">
        <v>188</v>
      </c>
      <c r="C66" s="63" t="s">
        <v>189</v>
      </c>
      <c r="D66" s="291"/>
      <c r="E66" s="298"/>
    </row>
    <row r="67" spans="1:5" ht="25.5" customHeight="1">
      <c r="A67" s="57">
        <v>61</v>
      </c>
      <c r="B67" s="64" t="s">
        <v>190</v>
      </c>
      <c r="C67" s="65" t="s">
        <v>191</v>
      </c>
      <c r="D67" s="292"/>
      <c r="E67" s="298"/>
    </row>
    <row r="68" spans="1:5" ht="26.25" customHeight="1">
      <c r="A68" s="57">
        <v>62</v>
      </c>
      <c r="B68" s="15" t="s">
        <v>192</v>
      </c>
      <c r="C68" s="10" t="s">
        <v>193</v>
      </c>
      <c r="D68" s="288"/>
      <c r="E68" s="298"/>
    </row>
    <row r="69" spans="1:5" ht="12.75" customHeight="1">
      <c r="A69" s="57">
        <v>63</v>
      </c>
      <c r="B69" s="15" t="s">
        <v>194</v>
      </c>
      <c r="C69" s="10" t="s">
        <v>195</v>
      </c>
      <c r="D69" s="288">
        <v>2516929</v>
      </c>
      <c r="E69" s="298">
        <v>2747929</v>
      </c>
    </row>
    <row r="70" spans="1:5" ht="25.5" customHeight="1">
      <c r="A70" s="57">
        <v>64</v>
      </c>
      <c r="B70" s="15" t="s">
        <v>196</v>
      </c>
      <c r="C70" s="10" t="s">
        <v>197</v>
      </c>
      <c r="D70" s="288"/>
      <c r="E70" s="298"/>
    </row>
    <row r="71" spans="1:5" ht="27" customHeight="1">
      <c r="A71" s="57">
        <v>65</v>
      </c>
      <c r="B71" s="15" t="s">
        <v>198</v>
      </c>
      <c r="C71" s="10" t="s">
        <v>199</v>
      </c>
      <c r="D71" s="288"/>
      <c r="E71" s="298"/>
    </row>
    <row r="72" spans="1:5" ht="12.75" customHeight="1">
      <c r="A72" s="57">
        <v>66</v>
      </c>
      <c r="B72" s="15" t="s">
        <v>200</v>
      </c>
      <c r="C72" s="10" t="s">
        <v>201</v>
      </c>
      <c r="D72" s="288"/>
      <c r="E72" s="298"/>
    </row>
    <row r="73" spans="1:5" ht="12.75">
      <c r="A73" s="57">
        <v>67</v>
      </c>
      <c r="B73" s="66" t="s">
        <v>202</v>
      </c>
      <c r="C73" s="10" t="s">
        <v>203</v>
      </c>
      <c r="D73" s="288"/>
      <c r="E73" s="298"/>
    </row>
    <row r="74" spans="1:5" ht="12.75">
      <c r="A74" s="57">
        <v>68</v>
      </c>
      <c r="B74" s="66" t="s">
        <v>454</v>
      </c>
      <c r="C74" s="10" t="s">
        <v>205</v>
      </c>
      <c r="D74" s="288"/>
      <c r="E74" s="298"/>
    </row>
    <row r="75" spans="1:5" ht="12.75" customHeight="1">
      <c r="A75" s="57">
        <v>69</v>
      </c>
      <c r="B75" s="15" t="s">
        <v>204</v>
      </c>
      <c r="C75" s="10" t="s">
        <v>206</v>
      </c>
      <c r="D75" s="288">
        <v>475640</v>
      </c>
      <c r="E75" s="298">
        <v>10259640</v>
      </c>
    </row>
    <row r="76" spans="1:5" ht="12.75">
      <c r="A76" s="57">
        <v>70</v>
      </c>
      <c r="B76" s="66" t="s">
        <v>3</v>
      </c>
      <c r="C76" s="10" t="s">
        <v>455</v>
      </c>
      <c r="D76" s="288">
        <v>7133000</v>
      </c>
      <c r="E76" s="298">
        <v>7063257</v>
      </c>
    </row>
    <row r="77" spans="1:5" ht="12.75" customHeight="1">
      <c r="A77" s="58">
        <v>71</v>
      </c>
      <c r="B77" s="17" t="s">
        <v>511</v>
      </c>
      <c r="C77" s="13" t="s">
        <v>9</v>
      </c>
      <c r="D77" s="289">
        <f>D61+D65+D66+D67+D68+D69+D70+D71+D72+D73+D74+D75+D76</f>
        <v>10365569</v>
      </c>
      <c r="E77" s="305">
        <f>E61+E65+E66+E67+E68+E69+E70+E71+E72+E73+E74+E75+E76</f>
        <v>20450454</v>
      </c>
    </row>
    <row r="78" spans="1:5" ht="12.75">
      <c r="A78" s="57">
        <v>72</v>
      </c>
      <c r="B78" s="67" t="s">
        <v>207</v>
      </c>
      <c r="C78" s="10" t="s">
        <v>208</v>
      </c>
      <c r="D78" s="288"/>
      <c r="E78" s="298"/>
    </row>
    <row r="79" spans="1:5" ht="12.75">
      <c r="A79" s="57">
        <v>73</v>
      </c>
      <c r="B79" s="67" t="s">
        <v>577</v>
      </c>
      <c r="C79" s="10" t="s">
        <v>209</v>
      </c>
      <c r="D79" s="288">
        <v>39260911</v>
      </c>
      <c r="E79" s="298">
        <v>4202717</v>
      </c>
    </row>
    <row r="80" spans="1:5" ht="12.75">
      <c r="A80" s="57">
        <v>74</v>
      </c>
      <c r="B80" s="67" t="s">
        <v>210</v>
      </c>
      <c r="C80" s="10" t="s">
        <v>211</v>
      </c>
      <c r="D80" s="288"/>
      <c r="E80" s="298"/>
    </row>
    <row r="81" spans="1:5" ht="12.75">
      <c r="A81" s="57">
        <v>75</v>
      </c>
      <c r="B81" s="67" t="s">
        <v>212</v>
      </c>
      <c r="C81" s="10" t="s">
        <v>213</v>
      </c>
      <c r="D81" s="288">
        <v>4665700</v>
      </c>
      <c r="E81" s="298">
        <v>11591887</v>
      </c>
    </row>
    <row r="82" spans="1:5" ht="12.75">
      <c r="A82" s="57">
        <v>76</v>
      </c>
      <c r="B82" s="8" t="s">
        <v>214</v>
      </c>
      <c r="C82" s="10" t="s">
        <v>215</v>
      </c>
      <c r="D82" s="288"/>
      <c r="E82" s="298"/>
    </row>
    <row r="83" spans="1:5" ht="12.75">
      <c r="A83" s="57">
        <v>77</v>
      </c>
      <c r="B83" s="8" t="s">
        <v>216</v>
      </c>
      <c r="C83" s="10" t="s">
        <v>217</v>
      </c>
      <c r="D83" s="288"/>
      <c r="E83" s="298"/>
    </row>
    <row r="84" spans="1:5" ht="12.75">
      <c r="A84" s="57">
        <v>78</v>
      </c>
      <c r="B84" s="8" t="s">
        <v>218</v>
      </c>
      <c r="C84" s="10" t="s">
        <v>219</v>
      </c>
      <c r="D84" s="288">
        <v>11860185</v>
      </c>
      <c r="E84" s="298">
        <v>4264543</v>
      </c>
    </row>
    <row r="85" spans="1:5" s="6" customFormat="1" ht="12.75">
      <c r="A85" s="57">
        <v>79</v>
      </c>
      <c r="B85" s="18" t="s">
        <v>456</v>
      </c>
      <c r="C85" s="13" t="s">
        <v>10</v>
      </c>
      <c r="D85" s="289">
        <f>SUM(D78:D84)</f>
        <v>55786796</v>
      </c>
      <c r="E85" s="305">
        <f>SUM(E78:E84)</f>
        <v>20059147</v>
      </c>
    </row>
    <row r="86" spans="1:5" ht="12.75" customHeight="1">
      <c r="A86" s="57">
        <v>80</v>
      </c>
      <c r="B86" s="15" t="s">
        <v>220</v>
      </c>
      <c r="C86" s="10" t="s">
        <v>221</v>
      </c>
      <c r="D86" s="288">
        <v>17323250</v>
      </c>
      <c r="E86" s="298">
        <v>17323250</v>
      </c>
    </row>
    <row r="87" spans="1:5" ht="12.75" customHeight="1">
      <c r="A87" s="57">
        <v>81</v>
      </c>
      <c r="B87" s="15" t="s">
        <v>222</v>
      </c>
      <c r="C87" s="10" t="s">
        <v>223</v>
      </c>
      <c r="D87" s="288"/>
      <c r="E87" s="298"/>
    </row>
    <row r="88" spans="1:5" ht="12.75" customHeight="1">
      <c r="A88" s="57">
        <v>82</v>
      </c>
      <c r="B88" s="15" t="s">
        <v>224</v>
      </c>
      <c r="C88" s="10" t="s">
        <v>225</v>
      </c>
      <c r="D88" s="288"/>
      <c r="E88" s="298"/>
    </row>
    <row r="89" spans="1:5" ht="12.75" customHeight="1">
      <c r="A89" s="57">
        <v>83</v>
      </c>
      <c r="B89" s="15" t="s">
        <v>226</v>
      </c>
      <c r="C89" s="10" t="s">
        <v>227</v>
      </c>
      <c r="D89" s="288">
        <v>4677278</v>
      </c>
      <c r="E89" s="298">
        <v>4677278</v>
      </c>
    </row>
    <row r="90" spans="1:5" s="6" customFormat="1" ht="12.75" customHeight="1">
      <c r="A90" s="58">
        <v>84</v>
      </c>
      <c r="B90" s="17" t="s">
        <v>228</v>
      </c>
      <c r="C90" s="13" t="s">
        <v>11</v>
      </c>
      <c r="D90" s="289">
        <f>SUM(D86:D89)</f>
        <v>22000528</v>
      </c>
      <c r="E90" s="305">
        <f>SUM(E86:E89)</f>
        <v>22000528</v>
      </c>
    </row>
    <row r="91" spans="1:5" ht="25.5">
      <c r="A91" s="57">
        <v>85</v>
      </c>
      <c r="B91" s="15" t="s">
        <v>229</v>
      </c>
      <c r="C91" s="10" t="s">
        <v>230</v>
      </c>
      <c r="D91" s="288"/>
      <c r="E91" s="298"/>
    </row>
    <row r="92" spans="1:5" ht="25.5">
      <c r="A92" s="57">
        <v>86</v>
      </c>
      <c r="B92" s="15" t="s">
        <v>231</v>
      </c>
      <c r="C92" s="10" t="s">
        <v>232</v>
      </c>
      <c r="D92" s="288"/>
      <c r="E92" s="298"/>
    </row>
    <row r="93" spans="1:5" ht="25.5">
      <c r="A93" s="57">
        <v>87</v>
      </c>
      <c r="B93" s="15" t="s">
        <v>233</v>
      </c>
      <c r="C93" s="10" t="s">
        <v>234</v>
      </c>
      <c r="D93" s="288"/>
      <c r="E93" s="298"/>
    </row>
    <row r="94" spans="1:5" ht="12.75" customHeight="1">
      <c r="A94" s="57">
        <v>88</v>
      </c>
      <c r="B94" s="15" t="s">
        <v>235</v>
      </c>
      <c r="C94" s="10" t="s">
        <v>236</v>
      </c>
      <c r="D94" s="288">
        <v>49386</v>
      </c>
      <c r="E94" s="298">
        <v>44573293</v>
      </c>
    </row>
    <row r="95" spans="1:5" ht="25.5">
      <c r="A95" s="57">
        <v>89</v>
      </c>
      <c r="B95" s="15" t="s">
        <v>237</v>
      </c>
      <c r="C95" s="10" t="s">
        <v>238</v>
      </c>
      <c r="D95" s="288"/>
      <c r="E95" s="298"/>
    </row>
    <row r="96" spans="1:5" ht="25.5">
      <c r="A96" s="57">
        <v>90</v>
      </c>
      <c r="B96" s="15" t="s">
        <v>239</v>
      </c>
      <c r="C96" s="10" t="s">
        <v>240</v>
      </c>
      <c r="D96" s="288"/>
      <c r="E96" s="298"/>
    </row>
    <row r="97" spans="1:5" ht="12.75" customHeight="1">
      <c r="A97" s="57">
        <v>91</v>
      </c>
      <c r="B97" s="15" t="s">
        <v>241</v>
      </c>
      <c r="C97" s="10" t="s">
        <v>242</v>
      </c>
      <c r="D97" s="288"/>
      <c r="E97" s="298"/>
    </row>
    <row r="98" spans="1:5" ht="12.75" customHeight="1">
      <c r="A98" s="57">
        <v>92</v>
      </c>
      <c r="B98" s="15" t="s">
        <v>512</v>
      </c>
      <c r="C98" s="10" t="s">
        <v>244</v>
      </c>
      <c r="D98" s="288"/>
      <c r="E98" s="298"/>
    </row>
    <row r="99" spans="1:5" ht="12.75" customHeight="1">
      <c r="A99" s="57">
        <v>93</v>
      </c>
      <c r="B99" s="15" t="s">
        <v>243</v>
      </c>
      <c r="C99" s="10" t="s">
        <v>457</v>
      </c>
      <c r="D99" s="288"/>
      <c r="E99" s="298"/>
    </row>
    <row r="100" spans="1:5" ht="12.75" customHeight="1">
      <c r="A100" s="58">
        <v>94</v>
      </c>
      <c r="B100" s="17" t="s">
        <v>513</v>
      </c>
      <c r="C100" s="13" t="s">
        <v>12</v>
      </c>
      <c r="D100" s="289">
        <f>SUM(D91:D99)</f>
        <v>49386</v>
      </c>
      <c r="E100" s="305">
        <f>SUM(E91:E99)</f>
        <v>44573293</v>
      </c>
    </row>
    <row r="101" spans="1:5" s="6" customFormat="1" ht="12.75">
      <c r="A101" s="58">
        <v>95</v>
      </c>
      <c r="B101" s="18" t="s">
        <v>458</v>
      </c>
      <c r="C101" s="13" t="s">
        <v>13</v>
      </c>
      <c r="D101" s="289">
        <f>D25+D26+D51+D60+D77+D85+D90+D100</f>
        <v>152229597</v>
      </c>
      <c r="E101" s="305">
        <f>E25+E26+E51+E60+E77+E85+E90+E100</f>
        <v>194491257</v>
      </c>
    </row>
    <row r="102" spans="1:4" s="6" customFormat="1" ht="12.75">
      <c r="A102" s="239"/>
      <c r="B102" s="240"/>
      <c r="C102" s="241"/>
      <c r="D102" s="242"/>
    </row>
    <row r="103" spans="1:5" ht="12.75" customHeight="1">
      <c r="A103" s="55" t="s">
        <v>20</v>
      </c>
      <c r="B103" s="56" t="s">
        <v>21</v>
      </c>
      <c r="C103" s="7" t="s">
        <v>22</v>
      </c>
      <c r="D103" s="286" t="s">
        <v>762</v>
      </c>
      <c r="E103" s="293" t="s">
        <v>794</v>
      </c>
    </row>
    <row r="104" spans="1:5" ht="12.75">
      <c r="A104" s="97" t="s">
        <v>23</v>
      </c>
      <c r="B104" s="98" t="s">
        <v>24</v>
      </c>
      <c r="C104" s="98" t="s">
        <v>25</v>
      </c>
      <c r="D104" s="287" t="s">
        <v>26</v>
      </c>
      <c r="E104" s="294"/>
    </row>
    <row r="105" spans="1:5" ht="25.5">
      <c r="A105" s="68" t="s">
        <v>27</v>
      </c>
      <c r="B105" s="15" t="s">
        <v>459</v>
      </c>
      <c r="C105" s="11" t="s">
        <v>245</v>
      </c>
      <c r="D105" s="289"/>
      <c r="E105" s="294"/>
    </row>
    <row r="106" spans="1:5" ht="12.75" customHeight="1">
      <c r="A106" s="68" t="s">
        <v>30</v>
      </c>
      <c r="B106" s="15" t="s">
        <v>246</v>
      </c>
      <c r="C106" s="11" t="s">
        <v>247</v>
      </c>
      <c r="D106" s="289"/>
      <c r="E106" s="294"/>
    </row>
    <row r="107" spans="1:5" ht="12.75" customHeight="1">
      <c r="A107" s="68" t="s">
        <v>33</v>
      </c>
      <c r="B107" s="15" t="s">
        <v>460</v>
      </c>
      <c r="C107" s="11" t="s">
        <v>248</v>
      </c>
      <c r="D107" s="289"/>
      <c r="E107" s="294">
        <v>0</v>
      </c>
    </row>
    <row r="108" spans="1:5" ht="12.75" customHeight="1">
      <c r="A108" s="69" t="s">
        <v>36</v>
      </c>
      <c r="B108" s="17" t="s">
        <v>249</v>
      </c>
      <c r="C108" s="12" t="s">
        <v>14</v>
      </c>
      <c r="D108" s="289"/>
      <c r="E108" s="294"/>
    </row>
    <row r="109" spans="1:5" ht="12.75" customHeight="1">
      <c r="A109" s="68" t="s">
        <v>39</v>
      </c>
      <c r="B109" s="66" t="s">
        <v>250</v>
      </c>
      <c r="C109" s="11" t="s">
        <v>251</v>
      </c>
      <c r="D109" s="289"/>
      <c r="E109" s="294"/>
    </row>
    <row r="110" spans="1:5" ht="12.75" customHeight="1">
      <c r="A110" s="68" t="s">
        <v>42</v>
      </c>
      <c r="B110" s="15" t="s">
        <v>253</v>
      </c>
      <c r="C110" s="11" t="s">
        <v>252</v>
      </c>
      <c r="D110" s="289"/>
      <c r="E110" s="294"/>
    </row>
    <row r="111" spans="1:5" ht="12.75" customHeight="1">
      <c r="A111" s="68" t="s">
        <v>45</v>
      </c>
      <c r="B111" s="15" t="s">
        <v>463</v>
      </c>
      <c r="C111" s="11" t="s">
        <v>254</v>
      </c>
      <c r="D111" s="289"/>
      <c r="E111" s="294"/>
    </row>
    <row r="112" spans="1:5" ht="12.75" customHeight="1">
      <c r="A112" s="68" t="s">
        <v>48</v>
      </c>
      <c r="B112" s="15" t="s">
        <v>464</v>
      </c>
      <c r="C112" s="11" t="s">
        <v>255</v>
      </c>
      <c r="D112" s="289"/>
      <c r="E112" s="294"/>
    </row>
    <row r="113" spans="1:5" ht="12.75" customHeight="1">
      <c r="A113" s="68" t="s">
        <v>51</v>
      </c>
      <c r="B113" s="15" t="s">
        <v>465</v>
      </c>
      <c r="C113" s="11" t="s">
        <v>461</v>
      </c>
      <c r="D113" s="289"/>
      <c r="E113" s="294"/>
    </row>
    <row r="114" spans="1:5" ht="12.75" customHeight="1">
      <c r="A114" s="68" t="s">
        <v>54</v>
      </c>
      <c r="B114" s="15" t="s">
        <v>466</v>
      </c>
      <c r="C114" s="11" t="s">
        <v>462</v>
      </c>
      <c r="D114" s="289"/>
      <c r="E114" s="294">
        <v>0</v>
      </c>
    </row>
    <row r="115" spans="1:5" ht="12.75" customHeight="1">
      <c r="A115" s="69" t="s">
        <v>57</v>
      </c>
      <c r="B115" s="70" t="s">
        <v>467</v>
      </c>
      <c r="C115" s="12" t="s">
        <v>15</v>
      </c>
      <c r="D115" s="289"/>
      <c r="E115" s="294"/>
    </row>
    <row r="116" spans="1:5" ht="12.75" customHeight="1">
      <c r="A116" s="68" t="s">
        <v>60</v>
      </c>
      <c r="B116" s="66" t="s">
        <v>256</v>
      </c>
      <c r="C116" s="11" t="s">
        <v>257</v>
      </c>
      <c r="D116" s="289"/>
      <c r="E116" s="294"/>
    </row>
    <row r="117" spans="1:5" ht="12.75" customHeight="1">
      <c r="A117" s="68" t="s">
        <v>63</v>
      </c>
      <c r="B117" s="66" t="s">
        <v>514</v>
      </c>
      <c r="C117" s="11" t="s">
        <v>258</v>
      </c>
      <c r="D117" s="288">
        <v>1157654</v>
      </c>
      <c r="E117" s="298">
        <v>1157654</v>
      </c>
    </row>
    <row r="118" spans="1:5" ht="12.75" customHeight="1">
      <c r="A118" s="68" t="s">
        <v>66</v>
      </c>
      <c r="B118" s="66" t="s">
        <v>259</v>
      </c>
      <c r="C118" s="11" t="s">
        <v>260</v>
      </c>
      <c r="D118" s="288"/>
      <c r="E118" s="294"/>
    </row>
    <row r="119" spans="1:5" ht="12.75" customHeight="1">
      <c r="A119" s="68" t="s">
        <v>69</v>
      </c>
      <c r="B119" s="66" t="s">
        <v>468</v>
      </c>
      <c r="C119" s="11" t="s">
        <v>261</v>
      </c>
      <c r="D119" s="289"/>
      <c r="E119" s="294"/>
    </row>
    <row r="120" spans="1:5" ht="12.75" customHeight="1">
      <c r="A120" s="68" t="s">
        <v>72</v>
      </c>
      <c r="B120" s="66" t="s">
        <v>262</v>
      </c>
      <c r="C120" s="11" t="s">
        <v>263</v>
      </c>
      <c r="D120" s="289"/>
      <c r="E120" s="294"/>
    </row>
    <row r="121" spans="1:5" ht="12.75" customHeight="1">
      <c r="A121" s="68" t="s">
        <v>75</v>
      </c>
      <c r="B121" s="66" t="s">
        <v>264</v>
      </c>
      <c r="C121" s="11" t="s">
        <v>265</v>
      </c>
      <c r="D121" s="289"/>
      <c r="E121" s="294"/>
    </row>
    <row r="122" spans="1:5" ht="12.75" customHeight="1">
      <c r="A122" s="68" t="s">
        <v>77</v>
      </c>
      <c r="B122" s="66" t="s">
        <v>469</v>
      </c>
      <c r="C122" s="11" t="s">
        <v>470</v>
      </c>
      <c r="D122" s="289"/>
      <c r="E122" s="294"/>
    </row>
    <row r="123" spans="1:5" ht="12.75" customHeight="1">
      <c r="A123" s="68" t="s">
        <v>80</v>
      </c>
      <c r="B123" s="66" t="s">
        <v>472</v>
      </c>
      <c r="C123" s="11" t="s">
        <v>471</v>
      </c>
      <c r="D123" s="289"/>
      <c r="E123" s="294"/>
    </row>
    <row r="124" spans="1:5" ht="12.75" customHeight="1">
      <c r="A124" s="69" t="s">
        <v>82</v>
      </c>
      <c r="B124" s="70" t="s">
        <v>473</v>
      </c>
      <c r="C124" s="12" t="s">
        <v>474</v>
      </c>
      <c r="D124" s="289"/>
      <c r="E124" s="294"/>
    </row>
    <row r="125" spans="1:5" ht="12.75" customHeight="1">
      <c r="A125" s="69" t="s">
        <v>84</v>
      </c>
      <c r="B125" s="70" t="s">
        <v>475</v>
      </c>
      <c r="C125" s="12" t="s">
        <v>266</v>
      </c>
      <c r="D125" s="289">
        <f>SUM(D117:D124)</f>
        <v>1157654</v>
      </c>
      <c r="E125" s="289">
        <f>SUM(E117:E124)</f>
        <v>1157654</v>
      </c>
    </row>
    <row r="126" spans="1:5" ht="12.75" customHeight="1">
      <c r="A126" s="68" t="s">
        <v>87</v>
      </c>
      <c r="B126" s="66" t="s">
        <v>267</v>
      </c>
      <c r="C126" s="11" t="s">
        <v>268</v>
      </c>
      <c r="D126" s="289"/>
      <c r="E126" s="294"/>
    </row>
    <row r="127" spans="1:5" ht="12.75" customHeight="1">
      <c r="A127" s="68" t="s">
        <v>90</v>
      </c>
      <c r="B127" s="15" t="s">
        <v>269</v>
      </c>
      <c r="C127" s="11" t="s">
        <v>270</v>
      </c>
      <c r="D127" s="289"/>
      <c r="E127" s="294"/>
    </row>
    <row r="128" spans="1:5" ht="12.75" customHeight="1">
      <c r="A128" s="68" t="s">
        <v>93</v>
      </c>
      <c r="B128" s="66" t="s">
        <v>271</v>
      </c>
      <c r="C128" s="11" t="s">
        <v>272</v>
      </c>
      <c r="D128" s="289"/>
      <c r="E128" s="294"/>
    </row>
    <row r="129" spans="1:5" ht="25.5">
      <c r="A129" s="68" t="s">
        <v>96</v>
      </c>
      <c r="B129" s="15" t="s">
        <v>515</v>
      </c>
      <c r="C129" s="11" t="s">
        <v>273</v>
      </c>
      <c r="D129" s="289"/>
      <c r="E129" s="294"/>
    </row>
    <row r="130" spans="1:5" ht="12.75" customHeight="1">
      <c r="A130" s="68" t="s">
        <v>99</v>
      </c>
      <c r="B130" s="66" t="s">
        <v>477</v>
      </c>
      <c r="C130" s="11" t="s">
        <v>476</v>
      </c>
      <c r="D130" s="289"/>
      <c r="E130" s="294"/>
    </row>
    <row r="131" spans="1:5" ht="12.75" customHeight="1">
      <c r="A131" s="69" t="s">
        <v>102</v>
      </c>
      <c r="B131" s="70" t="s">
        <v>478</v>
      </c>
      <c r="C131" s="12" t="s">
        <v>274</v>
      </c>
      <c r="D131" s="289"/>
      <c r="E131" s="294"/>
    </row>
    <row r="132" spans="1:5" ht="12.75" customHeight="1">
      <c r="A132" s="68" t="s">
        <v>105</v>
      </c>
      <c r="B132" s="15" t="s">
        <v>275</v>
      </c>
      <c r="C132" s="11" t="s">
        <v>276</v>
      </c>
      <c r="D132" s="289"/>
      <c r="E132" s="294"/>
    </row>
    <row r="133" spans="1:5" ht="12.75" customHeight="1">
      <c r="A133" s="68" t="s">
        <v>108</v>
      </c>
      <c r="B133" s="15" t="s">
        <v>479</v>
      </c>
      <c r="C133" s="11" t="s">
        <v>480</v>
      </c>
      <c r="D133" s="289"/>
      <c r="E133" s="294"/>
    </row>
    <row r="134" spans="1:5" ht="12.75" customHeight="1">
      <c r="A134" s="69" t="s">
        <v>111</v>
      </c>
      <c r="B134" s="70" t="s">
        <v>481</v>
      </c>
      <c r="C134" s="12" t="s">
        <v>16</v>
      </c>
      <c r="D134" s="289">
        <f>D125+D131+D132+D133</f>
        <v>1157654</v>
      </c>
      <c r="E134" s="289">
        <f>E125+E131+E132+E133</f>
        <v>1157654</v>
      </c>
    </row>
    <row r="135" spans="4:5" ht="13.5" thickBot="1">
      <c r="D135" s="301"/>
      <c r="E135" s="302"/>
    </row>
    <row r="136" spans="1:5" s="6" customFormat="1" ht="13.5" thickBot="1">
      <c r="A136" s="71" t="s">
        <v>277</v>
      </c>
      <c r="B136" s="19"/>
      <c r="C136" s="19"/>
      <c r="D136" s="303">
        <f>D101+D134</f>
        <v>153387251</v>
      </c>
      <c r="E136" s="99">
        <f>E101+E134</f>
        <v>195648911</v>
      </c>
    </row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spans="1:5" ht="12.75" customHeight="1">
      <c r="A160" s="100" t="s">
        <v>20</v>
      </c>
      <c r="B160" s="18" t="s">
        <v>21</v>
      </c>
      <c r="C160" s="12" t="s">
        <v>22</v>
      </c>
      <c r="D160" s="286" t="s">
        <v>762</v>
      </c>
      <c r="E160" s="300" t="s">
        <v>794</v>
      </c>
    </row>
    <row r="161" spans="1:5" ht="12.75">
      <c r="A161" s="97" t="s">
        <v>23</v>
      </c>
      <c r="B161" s="98" t="s">
        <v>24</v>
      </c>
      <c r="C161" s="98" t="s">
        <v>25</v>
      </c>
      <c r="D161" s="287" t="s">
        <v>26</v>
      </c>
      <c r="E161" s="319" t="s">
        <v>782</v>
      </c>
    </row>
    <row r="162" spans="1:5" ht="12.75" customHeight="1">
      <c r="A162" s="68" t="s">
        <v>27</v>
      </c>
      <c r="B162" s="11" t="s">
        <v>18</v>
      </c>
      <c r="C162" s="8" t="s">
        <v>278</v>
      </c>
      <c r="D162" s="288">
        <v>18662547</v>
      </c>
      <c r="E162" s="316">
        <v>18304987</v>
      </c>
    </row>
    <row r="163" spans="1:5" ht="25.5">
      <c r="A163" s="68" t="s">
        <v>30</v>
      </c>
      <c r="B163" s="11" t="s">
        <v>279</v>
      </c>
      <c r="C163" s="8" t="s">
        <v>280</v>
      </c>
      <c r="D163" s="288"/>
      <c r="E163" s="316"/>
    </row>
    <row r="164" spans="1:5" ht="25.5">
      <c r="A164" s="68"/>
      <c r="B164" s="72" t="s">
        <v>763</v>
      </c>
      <c r="C164" s="8" t="s">
        <v>757</v>
      </c>
      <c r="D164" s="288">
        <v>8411549</v>
      </c>
      <c r="E164" s="316">
        <v>13006867</v>
      </c>
    </row>
    <row r="165" spans="1:5" ht="25.5">
      <c r="A165" s="68"/>
      <c r="B165" s="72" t="s">
        <v>764</v>
      </c>
      <c r="C165" s="8" t="s">
        <v>759</v>
      </c>
      <c r="D165" s="288">
        <v>67260</v>
      </c>
      <c r="E165" s="316">
        <v>205770</v>
      </c>
    </row>
    <row r="166" spans="1:5" ht="25.5">
      <c r="A166" s="68" t="s">
        <v>33</v>
      </c>
      <c r="B166" s="72" t="s">
        <v>281</v>
      </c>
      <c r="C166" s="8" t="s">
        <v>282</v>
      </c>
      <c r="D166" s="288">
        <f>D164+D165</f>
        <v>8478809</v>
      </c>
      <c r="E166" s="316">
        <f>E164+E165</f>
        <v>13212637</v>
      </c>
    </row>
    <row r="167" spans="1:5" ht="12.75" customHeight="1">
      <c r="A167" s="68" t="s">
        <v>36</v>
      </c>
      <c r="B167" s="11" t="s">
        <v>283</v>
      </c>
      <c r="C167" s="8" t="s">
        <v>284</v>
      </c>
      <c r="D167" s="288">
        <v>1800000</v>
      </c>
      <c r="E167" s="316">
        <v>2134110</v>
      </c>
    </row>
    <row r="168" spans="1:5" ht="12.75" customHeight="1">
      <c r="A168" s="68" t="s">
        <v>39</v>
      </c>
      <c r="B168" s="11" t="s">
        <v>19</v>
      </c>
      <c r="C168" s="8" t="s">
        <v>285</v>
      </c>
      <c r="D168" s="288">
        <v>148990</v>
      </c>
      <c r="E168" s="316">
        <v>10682450</v>
      </c>
    </row>
    <row r="169" spans="1:5" ht="12.75" customHeight="1">
      <c r="A169" s="68" t="s">
        <v>42</v>
      </c>
      <c r="B169" s="11" t="s">
        <v>421</v>
      </c>
      <c r="C169" s="8" t="s">
        <v>286</v>
      </c>
      <c r="D169" s="288"/>
      <c r="E169" s="316"/>
    </row>
    <row r="170" spans="1:5" ht="12.75" customHeight="1">
      <c r="A170" s="69" t="s">
        <v>45</v>
      </c>
      <c r="B170" s="12" t="s">
        <v>287</v>
      </c>
      <c r="C170" s="18" t="s">
        <v>288</v>
      </c>
      <c r="D170" s="289">
        <f>D162+D163+D166+D167+D168</f>
        <v>29090346</v>
      </c>
      <c r="E170" s="317">
        <f>E162+E163+E166+E167+E168</f>
        <v>44334184</v>
      </c>
    </row>
    <row r="171" spans="1:5" ht="12.75" customHeight="1">
      <c r="A171" s="68" t="s">
        <v>48</v>
      </c>
      <c r="B171" s="11" t="s">
        <v>289</v>
      </c>
      <c r="C171" s="8" t="s">
        <v>290</v>
      </c>
      <c r="D171" s="288"/>
      <c r="E171" s="316"/>
    </row>
    <row r="172" spans="1:5" ht="25.5">
      <c r="A172" s="68" t="s">
        <v>51</v>
      </c>
      <c r="B172" s="11" t="s">
        <v>291</v>
      </c>
      <c r="C172" s="8" t="s">
        <v>292</v>
      </c>
      <c r="D172" s="288"/>
      <c r="E172" s="316"/>
    </row>
    <row r="173" spans="1:5" ht="25.5">
      <c r="A173" s="68" t="s">
        <v>54</v>
      </c>
      <c r="B173" s="11" t="s">
        <v>293</v>
      </c>
      <c r="C173" s="8" t="s">
        <v>294</v>
      </c>
      <c r="D173" s="288"/>
      <c r="E173" s="316"/>
    </row>
    <row r="174" spans="1:5" ht="25.5">
      <c r="A174" s="68" t="s">
        <v>57</v>
      </c>
      <c r="B174" s="11" t="s">
        <v>295</v>
      </c>
      <c r="C174" s="8" t="s">
        <v>296</v>
      </c>
      <c r="D174" s="288"/>
      <c r="E174" s="316"/>
    </row>
    <row r="175" spans="1:5" ht="12.75" customHeight="1">
      <c r="A175" s="68" t="s">
        <v>60</v>
      </c>
      <c r="B175" s="11" t="s">
        <v>535</v>
      </c>
      <c r="C175" s="8" t="s">
        <v>297</v>
      </c>
      <c r="D175" s="288">
        <v>5895833</v>
      </c>
      <c r="E175" s="316">
        <v>12492100</v>
      </c>
    </row>
    <row r="176" spans="1:5" ht="25.5">
      <c r="A176" s="69" t="s">
        <v>63</v>
      </c>
      <c r="B176" s="12" t="s">
        <v>298</v>
      </c>
      <c r="C176" s="18" t="s">
        <v>299</v>
      </c>
      <c r="D176" s="289">
        <f>SUM(D170:D175)</f>
        <v>34986179</v>
      </c>
      <c r="E176" s="317">
        <f>SUM(E170:E175)</f>
        <v>56826284</v>
      </c>
    </row>
    <row r="177" spans="1:5" ht="12.75" customHeight="1">
      <c r="A177" s="68" t="s">
        <v>66</v>
      </c>
      <c r="B177" s="11" t="s">
        <v>300</v>
      </c>
      <c r="C177" s="8" t="s">
        <v>301</v>
      </c>
      <c r="D177" s="288"/>
      <c r="E177" s="316">
        <v>0</v>
      </c>
    </row>
    <row r="178" spans="1:5" ht="25.5">
      <c r="A178" s="68" t="s">
        <v>69</v>
      </c>
      <c r="B178" s="11" t="s">
        <v>302</v>
      </c>
      <c r="C178" s="8" t="s">
        <v>303</v>
      </c>
      <c r="D178" s="288"/>
      <c r="E178" s="316"/>
    </row>
    <row r="179" spans="1:5" ht="25.5">
      <c r="A179" s="68" t="s">
        <v>72</v>
      </c>
      <c r="B179" s="11" t="s">
        <v>304</v>
      </c>
      <c r="C179" s="8" t="s">
        <v>305</v>
      </c>
      <c r="D179" s="288"/>
      <c r="E179" s="316"/>
    </row>
    <row r="180" spans="1:5" ht="25.5">
      <c r="A180" s="68" t="s">
        <v>75</v>
      </c>
      <c r="B180" s="11" t="s">
        <v>306</v>
      </c>
      <c r="C180" s="8" t="s">
        <v>307</v>
      </c>
      <c r="D180" s="288"/>
      <c r="E180" s="316"/>
    </row>
    <row r="181" spans="1:5" ht="12.75" customHeight="1">
      <c r="A181" s="68" t="s">
        <v>77</v>
      </c>
      <c r="B181" s="11" t="s">
        <v>308</v>
      </c>
      <c r="C181" s="8" t="s">
        <v>309</v>
      </c>
      <c r="D181" s="288">
        <v>22760670</v>
      </c>
      <c r="E181" s="316">
        <v>31556928</v>
      </c>
    </row>
    <row r="182" spans="1:5" ht="25.5">
      <c r="A182" s="69" t="s">
        <v>80</v>
      </c>
      <c r="B182" s="12" t="s">
        <v>310</v>
      </c>
      <c r="C182" s="18" t="s">
        <v>311</v>
      </c>
      <c r="D182" s="289">
        <f>SUM(D177:D181)</f>
        <v>22760670</v>
      </c>
      <c r="E182" s="317">
        <f>SUM(E177:E181)</f>
        <v>31556928</v>
      </c>
    </row>
    <row r="183" spans="1:5" ht="12.75" customHeight="1">
      <c r="A183" s="68" t="s">
        <v>82</v>
      </c>
      <c r="B183" s="11" t="s">
        <v>312</v>
      </c>
      <c r="C183" s="8" t="s">
        <v>313</v>
      </c>
      <c r="D183" s="288"/>
      <c r="E183" s="316"/>
    </row>
    <row r="184" spans="1:5" ht="12.75" customHeight="1">
      <c r="A184" s="68" t="s">
        <v>84</v>
      </c>
      <c r="B184" s="11" t="s">
        <v>314</v>
      </c>
      <c r="C184" s="8" t="s">
        <v>315</v>
      </c>
      <c r="D184" s="288"/>
      <c r="E184" s="316"/>
    </row>
    <row r="185" spans="1:5" ht="12.75" customHeight="1">
      <c r="A185" s="69" t="s">
        <v>87</v>
      </c>
      <c r="B185" s="12" t="s">
        <v>316</v>
      </c>
      <c r="C185" s="18" t="s">
        <v>317</v>
      </c>
      <c r="D185" s="288"/>
      <c r="E185" s="316"/>
    </row>
    <row r="186" spans="1:5" ht="12.75" customHeight="1">
      <c r="A186" s="68" t="s">
        <v>90</v>
      </c>
      <c r="B186" s="11" t="s">
        <v>318</v>
      </c>
      <c r="C186" s="8" t="s">
        <v>319</v>
      </c>
      <c r="D186" s="288"/>
      <c r="E186" s="316"/>
    </row>
    <row r="187" spans="1:5" ht="12.75" customHeight="1">
      <c r="A187" s="68" t="s">
        <v>93</v>
      </c>
      <c r="B187" s="11" t="s">
        <v>320</v>
      </c>
      <c r="C187" s="8" t="s">
        <v>321</v>
      </c>
      <c r="D187" s="288"/>
      <c r="E187" s="316"/>
    </row>
    <row r="188" spans="1:5" ht="12.75" customHeight="1">
      <c r="A188" s="68" t="s">
        <v>96</v>
      </c>
      <c r="B188" s="11" t="s">
        <v>578</v>
      </c>
      <c r="C188" s="8" t="s">
        <v>322</v>
      </c>
      <c r="D188" s="288">
        <v>2000000</v>
      </c>
      <c r="E188" s="316">
        <v>2295069</v>
      </c>
    </row>
    <row r="189" spans="1:5" ht="12.75" customHeight="1">
      <c r="A189" s="68" t="s">
        <v>99</v>
      </c>
      <c r="B189" s="11" t="s">
        <v>579</v>
      </c>
      <c r="C189" s="8" t="s">
        <v>323</v>
      </c>
      <c r="D189" s="288">
        <v>10000000</v>
      </c>
      <c r="E189" s="316">
        <v>10773537</v>
      </c>
    </row>
    <row r="190" spans="1:5" ht="12.75" customHeight="1">
      <c r="A190" s="68" t="s">
        <v>102</v>
      </c>
      <c r="B190" s="11" t="s">
        <v>324</v>
      </c>
      <c r="C190" s="8" t="s">
        <v>325</v>
      </c>
      <c r="D190" s="288"/>
      <c r="E190" s="316"/>
    </row>
    <row r="191" spans="1:5" ht="12.75" customHeight="1">
      <c r="A191" s="68" t="s">
        <v>105</v>
      </c>
      <c r="B191" s="11" t="s">
        <v>326</v>
      </c>
      <c r="C191" s="8" t="s">
        <v>327</v>
      </c>
      <c r="D191" s="288"/>
      <c r="E191" s="316"/>
    </row>
    <row r="192" spans="1:5" ht="12.75" customHeight="1">
      <c r="A192" s="68" t="s">
        <v>108</v>
      </c>
      <c r="B192" s="11" t="s">
        <v>328</v>
      </c>
      <c r="C192" s="8" t="s">
        <v>329</v>
      </c>
      <c r="D192" s="288">
        <v>1700000</v>
      </c>
      <c r="E192" s="316">
        <v>0</v>
      </c>
    </row>
    <row r="193" spans="1:5" ht="12.75" customHeight="1">
      <c r="A193" s="68" t="s">
        <v>111</v>
      </c>
      <c r="B193" s="11" t="s">
        <v>580</v>
      </c>
      <c r="C193" s="8" t="s">
        <v>330</v>
      </c>
      <c r="D193" s="288">
        <v>200000</v>
      </c>
      <c r="E193" s="316">
        <v>8800</v>
      </c>
    </row>
    <row r="194" spans="1:5" ht="12.75" customHeight="1">
      <c r="A194" s="69" t="s">
        <v>114</v>
      </c>
      <c r="B194" s="12" t="s">
        <v>331</v>
      </c>
      <c r="C194" s="18" t="s">
        <v>332</v>
      </c>
      <c r="D194" s="289">
        <f>SUM(D189:D193)</f>
        <v>11900000</v>
      </c>
      <c r="E194" s="317">
        <f>SUM(E189:E193)</f>
        <v>10782337</v>
      </c>
    </row>
    <row r="195" spans="1:5" ht="12.75" customHeight="1">
      <c r="A195" s="68" t="s">
        <v>117</v>
      </c>
      <c r="B195" s="11" t="s">
        <v>581</v>
      </c>
      <c r="C195" s="18" t="s">
        <v>333</v>
      </c>
      <c r="D195" s="288">
        <v>30000</v>
      </c>
      <c r="E195" s="316">
        <v>235488</v>
      </c>
    </row>
    <row r="196" spans="1:5" ht="12.75" customHeight="1">
      <c r="A196" s="69" t="s">
        <v>120</v>
      </c>
      <c r="B196" s="12" t="s">
        <v>334</v>
      </c>
      <c r="C196" s="18" t="s">
        <v>335</v>
      </c>
      <c r="D196" s="289">
        <f>D188+D194+D195</f>
        <v>13930000</v>
      </c>
      <c r="E196" s="317">
        <f>E188+E194+E195</f>
        <v>13312894</v>
      </c>
    </row>
    <row r="197" spans="1:5" ht="12.75" customHeight="1">
      <c r="A197" s="68" t="s">
        <v>123</v>
      </c>
      <c r="B197" s="15" t="s">
        <v>336</v>
      </c>
      <c r="C197" s="8" t="s">
        <v>337</v>
      </c>
      <c r="D197" s="288"/>
      <c r="E197" s="316"/>
    </row>
    <row r="198" spans="1:5" ht="12.75" customHeight="1">
      <c r="A198" s="68" t="s">
        <v>126</v>
      </c>
      <c r="B198" s="15" t="s">
        <v>338</v>
      </c>
      <c r="C198" s="8" t="s">
        <v>339</v>
      </c>
      <c r="D198" s="288">
        <v>2000000</v>
      </c>
      <c r="E198" s="316">
        <v>3081901</v>
      </c>
    </row>
    <row r="199" spans="1:5" ht="12.75" customHeight="1">
      <c r="A199" s="68" t="s">
        <v>129</v>
      </c>
      <c r="B199" s="15" t="s">
        <v>340</v>
      </c>
      <c r="C199" s="8" t="s">
        <v>341</v>
      </c>
      <c r="D199" s="288"/>
      <c r="E199" s="316">
        <v>77430</v>
      </c>
    </row>
    <row r="200" spans="1:5" ht="12.75" customHeight="1">
      <c r="A200" s="68" t="s">
        <v>132</v>
      </c>
      <c r="B200" s="15" t="s">
        <v>342</v>
      </c>
      <c r="C200" s="8" t="s">
        <v>343</v>
      </c>
      <c r="D200" s="288">
        <v>969582</v>
      </c>
      <c r="E200" s="316">
        <v>969582</v>
      </c>
    </row>
    <row r="201" spans="1:5" ht="12.75" customHeight="1">
      <c r="A201" s="68" t="s">
        <v>135</v>
      </c>
      <c r="B201" s="15" t="s">
        <v>344</v>
      </c>
      <c r="C201" s="8" t="s">
        <v>345</v>
      </c>
      <c r="D201" s="288">
        <v>1900000</v>
      </c>
      <c r="E201" s="316">
        <v>2129430</v>
      </c>
    </row>
    <row r="202" spans="1:5" ht="12.75" customHeight="1">
      <c r="A202" s="68" t="s">
        <v>138</v>
      </c>
      <c r="B202" s="15" t="s">
        <v>346</v>
      </c>
      <c r="C202" s="8" t="s">
        <v>347</v>
      </c>
      <c r="D202" s="288"/>
      <c r="E202" s="316">
        <v>539</v>
      </c>
    </row>
    <row r="203" spans="1:5" ht="12.75" customHeight="1">
      <c r="A203" s="68" t="s">
        <v>141</v>
      </c>
      <c r="B203" s="15" t="s">
        <v>348</v>
      </c>
      <c r="C203" s="8" t="s">
        <v>349</v>
      </c>
      <c r="D203" s="288"/>
      <c r="E203" s="316"/>
    </row>
    <row r="204" spans="1:5" ht="12.75" customHeight="1">
      <c r="A204" s="68">
        <v>41</v>
      </c>
      <c r="B204" s="15" t="s">
        <v>502</v>
      </c>
      <c r="C204" s="8" t="s">
        <v>503</v>
      </c>
      <c r="D204" s="288"/>
      <c r="E204" s="316"/>
    </row>
    <row r="205" spans="1:5" ht="12.75" customHeight="1">
      <c r="A205" s="68">
        <v>42</v>
      </c>
      <c r="B205" s="15" t="s">
        <v>504</v>
      </c>
      <c r="C205" s="8" t="s">
        <v>505</v>
      </c>
      <c r="D205" s="288"/>
      <c r="E205" s="316">
        <v>68</v>
      </c>
    </row>
    <row r="206" spans="1:5" s="6" customFormat="1" ht="12.75" customHeight="1">
      <c r="A206" s="69">
        <v>43</v>
      </c>
      <c r="B206" s="17" t="s">
        <v>516</v>
      </c>
      <c r="C206" s="18" t="s">
        <v>350</v>
      </c>
      <c r="D206" s="289">
        <f>SUM(D204:D205)</f>
        <v>0</v>
      </c>
      <c r="E206" s="317">
        <f>SUM(E204:E205)</f>
        <v>68</v>
      </c>
    </row>
    <row r="207" spans="1:5" s="6" customFormat="1" ht="12.75" customHeight="1">
      <c r="A207" s="68">
        <v>44</v>
      </c>
      <c r="B207" s="15" t="s">
        <v>506</v>
      </c>
      <c r="C207" s="8" t="s">
        <v>507</v>
      </c>
      <c r="D207" s="289"/>
      <c r="E207" s="317"/>
    </row>
    <row r="208" spans="1:5" s="6" customFormat="1" ht="12.75" customHeight="1">
      <c r="A208" s="68">
        <v>45</v>
      </c>
      <c r="B208" s="15" t="s">
        <v>508</v>
      </c>
      <c r="C208" s="8" t="s">
        <v>509</v>
      </c>
      <c r="D208" s="289"/>
      <c r="E208" s="317"/>
    </row>
    <row r="209" spans="1:5" s="6" customFormat="1" ht="12.75" customHeight="1">
      <c r="A209" s="69">
        <v>46</v>
      </c>
      <c r="B209" s="17" t="s">
        <v>517</v>
      </c>
      <c r="C209" s="18" t="s">
        <v>351</v>
      </c>
      <c r="D209" s="289">
        <f>SUM(D207:D208)</f>
        <v>0</v>
      </c>
      <c r="E209" s="317">
        <f>SUM(E207:E208)</f>
        <v>0</v>
      </c>
    </row>
    <row r="210" spans="1:5" ht="12.75" customHeight="1">
      <c r="A210" s="68">
        <v>47</v>
      </c>
      <c r="B210" s="15" t="s">
        <v>482</v>
      </c>
      <c r="C210" s="8" t="s">
        <v>353</v>
      </c>
      <c r="D210" s="288"/>
      <c r="E210" s="316"/>
    </row>
    <row r="211" spans="1:5" ht="12.75" customHeight="1">
      <c r="A211" s="68">
        <v>48</v>
      </c>
      <c r="B211" s="15" t="s">
        <v>352</v>
      </c>
      <c r="C211" s="8" t="s">
        <v>483</v>
      </c>
      <c r="D211" s="288"/>
      <c r="E211" s="316">
        <v>199842</v>
      </c>
    </row>
    <row r="212" spans="1:5" ht="12.75" customHeight="1">
      <c r="A212" s="69">
        <v>49</v>
      </c>
      <c r="B212" s="17" t="s">
        <v>518</v>
      </c>
      <c r="C212" s="18" t="s">
        <v>17</v>
      </c>
      <c r="D212" s="289">
        <f>D197+D198+D199+D200+D201+D202+D203+D206+D209+D210+D211</f>
        <v>4869582</v>
      </c>
      <c r="E212" s="317">
        <f>E197+E198+E199+E200+E201+E202+E203+E206+E209+E210+E211</f>
        <v>6458792</v>
      </c>
    </row>
    <row r="213" spans="1:5" ht="12.75" customHeight="1">
      <c r="A213" s="68">
        <v>50</v>
      </c>
      <c r="B213" s="15" t="s">
        <v>354</v>
      </c>
      <c r="C213" s="8" t="s">
        <v>355</v>
      </c>
      <c r="D213" s="288"/>
      <c r="E213" s="316"/>
    </row>
    <row r="214" spans="1:5" ht="12.75" customHeight="1">
      <c r="A214" s="68">
        <v>51</v>
      </c>
      <c r="B214" s="15" t="s">
        <v>356</v>
      </c>
      <c r="C214" s="8" t="s">
        <v>357</v>
      </c>
      <c r="D214" s="288">
        <v>498756</v>
      </c>
      <c r="E214" s="316">
        <v>498756</v>
      </c>
    </row>
    <row r="215" spans="1:5" ht="12.75" customHeight="1">
      <c r="A215" s="68">
        <v>52</v>
      </c>
      <c r="B215" s="15" t="s">
        <v>358</v>
      </c>
      <c r="C215" s="8" t="s">
        <v>359</v>
      </c>
      <c r="D215" s="288"/>
      <c r="E215" s="316"/>
    </row>
    <row r="216" spans="1:5" ht="12.75" customHeight="1">
      <c r="A216" s="68">
        <v>53</v>
      </c>
      <c r="B216" s="15" t="s">
        <v>360</v>
      </c>
      <c r="C216" s="8" t="s">
        <v>361</v>
      </c>
      <c r="D216" s="288"/>
      <c r="E216" s="316"/>
    </row>
    <row r="217" spans="1:5" ht="12.75" customHeight="1">
      <c r="A217" s="68">
        <v>54</v>
      </c>
      <c r="B217" s="15" t="s">
        <v>362</v>
      </c>
      <c r="C217" s="8" t="s">
        <v>363</v>
      </c>
      <c r="D217" s="288"/>
      <c r="E217" s="316"/>
    </row>
    <row r="218" spans="1:5" ht="12.75" customHeight="1">
      <c r="A218" s="69">
        <v>55</v>
      </c>
      <c r="B218" s="12" t="s">
        <v>519</v>
      </c>
      <c r="C218" s="18" t="s">
        <v>364</v>
      </c>
      <c r="D218" s="289">
        <f>SUM(D213:D217)</f>
        <v>498756</v>
      </c>
      <c r="E218" s="317">
        <f>SUM(E213:E217)</f>
        <v>498756</v>
      </c>
    </row>
    <row r="219" spans="1:5" ht="26.25" customHeight="1">
      <c r="A219" s="68">
        <v>56</v>
      </c>
      <c r="B219" s="15" t="s">
        <v>365</v>
      </c>
      <c r="C219" s="8" t="s">
        <v>366</v>
      </c>
      <c r="D219" s="288"/>
      <c r="E219" s="316"/>
    </row>
    <row r="220" spans="1:5" ht="26.25" customHeight="1">
      <c r="A220" s="68">
        <v>57</v>
      </c>
      <c r="B220" s="11" t="s">
        <v>497</v>
      </c>
      <c r="C220" s="8" t="s">
        <v>368</v>
      </c>
      <c r="D220" s="288"/>
      <c r="E220" s="316"/>
    </row>
    <row r="221" spans="1:5" ht="25.5" customHeight="1">
      <c r="A221" s="68">
        <v>58</v>
      </c>
      <c r="B221" s="15" t="s">
        <v>520</v>
      </c>
      <c r="C221" s="8" t="s">
        <v>370</v>
      </c>
      <c r="D221" s="288"/>
      <c r="E221" s="316"/>
    </row>
    <row r="222" spans="1:5" ht="24" customHeight="1">
      <c r="A222" s="68">
        <v>59</v>
      </c>
      <c r="B222" s="15" t="s">
        <v>367</v>
      </c>
      <c r="C222" s="8" t="s">
        <v>484</v>
      </c>
      <c r="D222" s="288"/>
      <c r="E222" s="316"/>
    </row>
    <row r="223" spans="1:5" ht="12.75" customHeight="1">
      <c r="A223" s="68">
        <v>60</v>
      </c>
      <c r="B223" s="15" t="s">
        <v>369</v>
      </c>
      <c r="C223" s="8" t="s">
        <v>485</v>
      </c>
      <c r="D223" s="288">
        <v>0</v>
      </c>
      <c r="E223" s="316">
        <v>10652700</v>
      </c>
    </row>
    <row r="224" spans="1:5" ht="12.75" customHeight="1">
      <c r="A224" s="69">
        <v>61</v>
      </c>
      <c r="B224" s="12" t="s">
        <v>521</v>
      </c>
      <c r="C224" s="18" t="s">
        <v>371</v>
      </c>
      <c r="D224" s="289">
        <f>SUM(D219:D223)</f>
        <v>0</v>
      </c>
      <c r="E224" s="317">
        <f>SUM(E219:E223)</f>
        <v>10652700</v>
      </c>
    </row>
    <row r="225" spans="1:5" ht="24.75" customHeight="1">
      <c r="A225" s="68">
        <v>62</v>
      </c>
      <c r="B225" s="15" t="s">
        <v>372</v>
      </c>
      <c r="C225" s="8" t="s">
        <v>373</v>
      </c>
      <c r="D225" s="288"/>
      <c r="E225" s="316"/>
    </row>
    <row r="226" spans="1:5" ht="26.25" customHeight="1">
      <c r="A226" s="68">
        <v>63</v>
      </c>
      <c r="B226" s="11" t="s">
        <v>498</v>
      </c>
      <c r="C226" s="8" t="s">
        <v>375</v>
      </c>
      <c r="D226" s="288"/>
      <c r="E226" s="316"/>
    </row>
    <row r="227" spans="1:5" ht="27.75" customHeight="1">
      <c r="A227" s="68">
        <v>64</v>
      </c>
      <c r="B227" s="11" t="s">
        <v>522</v>
      </c>
      <c r="C227" s="8" t="s">
        <v>377</v>
      </c>
      <c r="D227" s="288"/>
      <c r="E227" s="316"/>
    </row>
    <row r="228" spans="1:5" ht="26.25" customHeight="1">
      <c r="A228" s="68">
        <v>65</v>
      </c>
      <c r="B228" s="11" t="s">
        <v>374</v>
      </c>
      <c r="C228" s="8" t="s">
        <v>486</v>
      </c>
      <c r="D228" s="288"/>
      <c r="E228" s="316"/>
    </row>
    <row r="229" spans="1:5" ht="12.75" customHeight="1">
      <c r="A229" s="68">
        <v>66</v>
      </c>
      <c r="B229" s="52" t="s">
        <v>376</v>
      </c>
      <c r="C229" s="73" t="s">
        <v>487</v>
      </c>
      <c r="D229" s="290"/>
      <c r="E229" s="320"/>
    </row>
    <row r="230" spans="1:5" ht="12.75" customHeight="1">
      <c r="A230" s="69">
        <v>67</v>
      </c>
      <c r="B230" s="74" t="s">
        <v>523</v>
      </c>
      <c r="C230" s="75" t="s">
        <v>378</v>
      </c>
      <c r="D230" s="296">
        <f>SUM(D225:D229)</f>
        <v>0</v>
      </c>
      <c r="E230" s="325">
        <f>SUM(E225:E229)</f>
        <v>0</v>
      </c>
    </row>
    <row r="231" spans="1:5" ht="12.75" customHeight="1">
      <c r="A231" s="69">
        <v>68</v>
      </c>
      <c r="B231" s="76" t="s">
        <v>524</v>
      </c>
      <c r="C231" s="77" t="s">
        <v>379</v>
      </c>
      <c r="D231" s="297">
        <f>D176+D182+D196+D212+D218+D224+D230</f>
        <v>77045187</v>
      </c>
      <c r="E231" s="321">
        <f>E176+E182+E196+E212+E218+E224+E230</f>
        <v>119306354</v>
      </c>
    </row>
    <row r="256" spans="1:5" ht="12.75" customHeight="1">
      <c r="A256" s="55" t="s">
        <v>20</v>
      </c>
      <c r="B256" s="56" t="s">
        <v>21</v>
      </c>
      <c r="C256" s="7" t="s">
        <v>22</v>
      </c>
      <c r="D256" s="286" t="s">
        <v>762</v>
      </c>
      <c r="E256" s="300" t="s">
        <v>794</v>
      </c>
    </row>
    <row r="257" spans="1:5" ht="12.75">
      <c r="A257" s="97" t="s">
        <v>23</v>
      </c>
      <c r="B257" s="98" t="s">
        <v>24</v>
      </c>
      <c r="C257" s="98" t="s">
        <v>25</v>
      </c>
      <c r="D257" s="287" t="s">
        <v>26</v>
      </c>
      <c r="E257" s="315"/>
    </row>
    <row r="258" spans="1:5" ht="12.75" customHeight="1">
      <c r="A258" s="68" t="s">
        <v>27</v>
      </c>
      <c r="B258" s="66" t="s">
        <v>499</v>
      </c>
      <c r="C258" s="11" t="s">
        <v>380</v>
      </c>
      <c r="D258" s="288">
        <v>0</v>
      </c>
      <c r="E258" s="315"/>
    </row>
    <row r="259" spans="1:5" ht="12.75" customHeight="1">
      <c r="A259" s="68" t="s">
        <v>30</v>
      </c>
      <c r="B259" s="15" t="s">
        <v>381</v>
      </c>
      <c r="C259" s="11" t="s">
        <v>382</v>
      </c>
      <c r="D259" s="288"/>
      <c r="E259" s="315"/>
    </row>
    <row r="260" spans="1:5" ht="12.75" customHeight="1">
      <c r="A260" s="68" t="s">
        <v>33</v>
      </c>
      <c r="B260" s="66" t="s">
        <v>525</v>
      </c>
      <c r="C260" s="11" t="s">
        <v>383</v>
      </c>
      <c r="D260" s="288"/>
      <c r="E260" s="315"/>
    </row>
    <row r="261" spans="1:5" ht="12.75" customHeight="1">
      <c r="A261" s="69" t="s">
        <v>36</v>
      </c>
      <c r="B261" s="17" t="s">
        <v>384</v>
      </c>
      <c r="C261" s="12" t="s">
        <v>385</v>
      </c>
      <c r="D261" s="289">
        <f>SUM(D258:D260)</f>
        <v>0</v>
      </c>
      <c r="E261" s="315"/>
    </row>
    <row r="262" spans="1:5" ht="12.75" customHeight="1">
      <c r="A262" s="68" t="s">
        <v>39</v>
      </c>
      <c r="B262" s="15" t="s">
        <v>386</v>
      </c>
      <c r="C262" s="11" t="s">
        <v>387</v>
      </c>
      <c r="D262" s="288"/>
      <c r="E262" s="315"/>
    </row>
    <row r="263" spans="1:5" ht="12.75" customHeight="1">
      <c r="A263" s="68" t="s">
        <v>42</v>
      </c>
      <c r="B263" s="66" t="s">
        <v>526</v>
      </c>
      <c r="C263" s="11" t="s">
        <v>388</v>
      </c>
      <c r="D263" s="288"/>
      <c r="E263" s="315"/>
    </row>
    <row r="264" spans="1:5" ht="12.75" customHeight="1">
      <c r="A264" s="68" t="s">
        <v>45</v>
      </c>
      <c r="B264" s="15" t="s">
        <v>389</v>
      </c>
      <c r="C264" s="11" t="s">
        <v>390</v>
      </c>
      <c r="D264" s="288"/>
      <c r="E264" s="315"/>
    </row>
    <row r="265" spans="1:5" ht="12.75" customHeight="1">
      <c r="A265" s="68" t="s">
        <v>48</v>
      </c>
      <c r="B265" s="66" t="s">
        <v>527</v>
      </c>
      <c r="C265" s="11" t="s">
        <v>391</v>
      </c>
      <c r="D265" s="288"/>
      <c r="E265" s="315"/>
    </row>
    <row r="266" spans="1:5" ht="12.75" customHeight="1">
      <c r="A266" s="69" t="s">
        <v>51</v>
      </c>
      <c r="B266" s="78" t="s">
        <v>392</v>
      </c>
      <c r="C266" s="12" t="s">
        <v>393</v>
      </c>
      <c r="D266" s="288"/>
      <c r="E266" s="315"/>
    </row>
    <row r="267" spans="1:5" ht="12.75" customHeight="1">
      <c r="A267" s="68" t="s">
        <v>54</v>
      </c>
      <c r="B267" s="79" t="s">
        <v>394</v>
      </c>
      <c r="C267" s="80" t="s">
        <v>395</v>
      </c>
      <c r="D267" s="288">
        <v>76342064</v>
      </c>
      <c r="E267" s="316">
        <v>76342557</v>
      </c>
    </row>
    <row r="268" spans="1:5" ht="12.75" customHeight="1">
      <c r="A268" s="68" t="s">
        <v>57</v>
      </c>
      <c r="B268" s="79" t="s">
        <v>396</v>
      </c>
      <c r="C268" s="80" t="s">
        <v>397</v>
      </c>
      <c r="D268" s="288"/>
      <c r="E268" s="315"/>
    </row>
    <row r="269" spans="1:5" ht="12.75" customHeight="1">
      <c r="A269" s="69" t="s">
        <v>60</v>
      </c>
      <c r="B269" s="81" t="s">
        <v>398</v>
      </c>
      <c r="C269" s="12" t="s">
        <v>399</v>
      </c>
      <c r="D269" s="289">
        <f>SUM(D267:D268)</f>
        <v>76342064</v>
      </c>
      <c r="E269" s="317">
        <f>SUM(E267:E268)</f>
        <v>76342557</v>
      </c>
    </row>
    <row r="270" spans="1:5" ht="12.75" customHeight="1">
      <c r="A270" s="68" t="s">
        <v>63</v>
      </c>
      <c r="B270" s="66" t="s">
        <v>400</v>
      </c>
      <c r="C270" s="11" t="s">
        <v>401</v>
      </c>
      <c r="D270" s="288"/>
      <c r="E270" s="315"/>
    </row>
    <row r="271" spans="1:5" ht="12.75" customHeight="1">
      <c r="A271" s="68" t="s">
        <v>66</v>
      </c>
      <c r="B271" s="66" t="s">
        <v>402</v>
      </c>
      <c r="C271" s="11" t="s">
        <v>403</v>
      </c>
      <c r="D271" s="288"/>
      <c r="E271" s="315"/>
    </row>
    <row r="272" spans="1:5" ht="12.75" customHeight="1">
      <c r="A272" s="68" t="s">
        <v>69</v>
      </c>
      <c r="B272" s="66" t="s">
        <v>404</v>
      </c>
      <c r="C272" s="11" t="s">
        <v>405</v>
      </c>
      <c r="D272" s="288"/>
      <c r="E272" s="315"/>
    </row>
    <row r="273" spans="1:5" ht="12.75" customHeight="1">
      <c r="A273" s="68" t="s">
        <v>72</v>
      </c>
      <c r="B273" s="66" t="s">
        <v>500</v>
      </c>
      <c r="C273" s="11" t="s">
        <v>406</v>
      </c>
      <c r="D273" s="288"/>
      <c r="E273" s="315"/>
    </row>
    <row r="274" spans="1:5" ht="12.75" customHeight="1">
      <c r="A274" s="68" t="s">
        <v>75</v>
      </c>
      <c r="B274" s="15" t="s">
        <v>407</v>
      </c>
      <c r="C274" s="11" t="s">
        <v>408</v>
      </c>
      <c r="D274" s="288"/>
      <c r="E274" s="315"/>
    </row>
    <row r="275" spans="1:5" ht="12.75" customHeight="1">
      <c r="A275" s="68" t="s">
        <v>77</v>
      </c>
      <c r="B275" s="15" t="s">
        <v>528</v>
      </c>
      <c r="C275" s="11" t="s">
        <v>488</v>
      </c>
      <c r="D275" s="288"/>
      <c r="E275" s="315"/>
    </row>
    <row r="276" spans="1:5" ht="12.75" customHeight="1">
      <c r="A276" s="68" t="s">
        <v>80</v>
      </c>
      <c r="B276" s="15" t="s">
        <v>489</v>
      </c>
      <c r="C276" s="11" t="s">
        <v>490</v>
      </c>
      <c r="D276" s="288"/>
      <c r="E276" s="315"/>
    </row>
    <row r="277" spans="1:5" ht="12.75" customHeight="1">
      <c r="A277" s="69" t="s">
        <v>82</v>
      </c>
      <c r="B277" s="17" t="s">
        <v>491</v>
      </c>
      <c r="C277" s="12" t="s">
        <v>492</v>
      </c>
      <c r="D277" s="288"/>
      <c r="E277" s="315"/>
    </row>
    <row r="278" spans="1:5" ht="12.75" customHeight="1">
      <c r="A278" s="69" t="s">
        <v>84</v>
      </c>
      <c r="B278" s="17" t="s">
        <v>529</v>
      </c>
      <c r="C278" s="12" t="s">
        <v>409</v>
      </c>
      <c r="D278" s="289">
        <f>D261+D266+D269+D277</f>
        <v>76342064</v>
      </c>
      <c r="E278" s="317">
        <f>E261+E266+E269+E277</f>
        <v>76342557</v>
      </c>
    </row>
    <row r="279" spans="1:5" ht="12.75" customHeight="1">
      <c r="A279" s="68" t="s">
        <v>87</v>
      </c>
      <c r="B279" s="15" t="s">
        <v>530</v>
      </c>
      <c r="C279" s="11" t="s">
        <v>410</v>
      </c>
      <c r="D279" s="288"/>
      <c r="E279" s="315"/>
    </row>
    <row r="280" spans="1:5" ht="12.75" customHeight="1">
      <c r="A280" s="68" t="s">
        <v>90</v>
      </c>
      <c r="B280" s="15" t="s">
        <v>411</v>
      </c>
      <c r="C280" s="11" t="s">
        <v>412</v>
      </c>
      <c r="D280" s="288"/>
      <c r="E280" s="315"/>
    </row>
    <row r="281" spans="1:5" ht="12.75" customHeight="1">
      <c r="A281" s="68" t="s">
        <v>93</v>
      </c>
      <c r="B281" s="66" t="s">
        <v>413</v>
      </c>
      <c r="C281" s="11" t="s">
        <v>414</v>
      </c>
      <c r="D281" s="288"/>
      <c r="E281" s="315"/>
    </row>
    <row r="282" spans="1:5" ht="12.75" customHeight="1">
      <c r="A282" s="68" t="s">
        <v>96</v>
      </c>
      <c r="B282" s="66" t="s">
        <v>582</v>
      </c>
      <c r="C282" s="11" t="s">
        <v>415</v>
      </c>
      <c r="D282" s="288"/>
      <c r="E282" s="315"/>
    </row>
    <row r="283" spans="1:5" ht="12.75" customHeight="1">
      <c r="A283" s="68" t="s">
        <v>99</v>
      </c>
      <c r="B283" s="66" t="s">
        <v>493</v>
      </c>
      <c r="C283" s="11" t="s">
        <v>494</v>
      </c>
      <c r="D283" s="288"/>
      <c r="E283" s="315"/>
    </row>
    <row r="284" spans="1:5" ht="12.75" customHeight="1">
      <c r="A284" s="69" t="s">
        <v>102</v>
      </c>
      <c r="B284" s="70" t="s">
        <v>531</v>
      </c>
      <c r="C284" s="12" t="s">
        <v>416</v>
      </c>
      <c r="D284" s="288"/>
      <c r="E284" s="315"/>
    </row>
    <row r="285" spans="1:5" ht="12.75" customHeight="1">
      <c r="A285" s="68" t="s">
        <v>105</v>
      </c>
      <c r="B285" s="15" t="s">
        <v>417</v>
      </c>
      <c r="C285" s="11" t="s">
        <v>418</v>
      </c>
      <c r="D285" s="288"/>
      <c r="E285" s="315"/>
    </row>
    <row r="286" spans="1:5" ht="12.75" customHeight="1">
      <c r="A286" s="68" t="s">
        <v>108</v>
      </c>
      <c r="B286" s="15" t="s">
        <v>495</v>
      </c>
      <c r="C286" s="11" t="s">
        <v>496</v>
      </c>
      <c r="D286" s="288"/>
      <c r="E286" s="315"/>
    </row>
    <row r="287" spans="1:5" ht="12.75" customHeight="1">
      <c r="A287" s="69" t="s">
        <v>111</v>
      </c>
      <c r="B287" s="70" t="s">
        <v>532</v>
      </c>
      <c r="C287" s="12" t="s">
        <v>419</v>
      </c>
      <c r="D287" s="289">
        <f>D278+D284+D285+D286</f>
        <v>76342064</v>
      </c>
      <c r="E287" s="317">
        <f>E278+E284+E285+E286</f>
        <v>76342557</v>
      </c>
    </row>
    <row r="288" spans="4:5" ht="13.5" thickBot="1">
      <c r="D288" s="301"/>
      <c r="E288" s="318"/>
    </row>
    <row r="289" spans="1:5" ht="13.5" thickBot="1">
      <c r="A289" s="71" t="s">
        <v>420</v>
      </c>
      <c r="B289" s="19"/>
      <c r="C289" s="19"/>
      <c r="D289" s="295">
        <f>D231+D287</f>
        <v>153387251</v>
      </c>
      <c r="E289" s="99">
        <f>E231+E287</f>
        <v>195648911</v>
      </c>
    </row>
  </sheetData>
  <sheetProtection/>
  <mergeCells count="2">
    <mergeCell ref="A2:D2"/>
    <mergeCell ref="A3:D3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PageLayoutView="0" workbookViewId="0" topLeftCell="A1">
      <selection activeCell="M50" sqref="M50"/>
    </sheetView>
  </sheetViews>
  <sheetFormatPr defaultColWidth="9.00390625" defaultRowHeight="12.75"/>
  <cols>
    <col min="1" max="1" width="7.875" style="133" customWidth="1"/>
    <col min="2" max="2" width="46.375" style="133" customWidth="1"/>
    <col min="3" max="3" width="16.125" style="133" customWidth="1"/>
    <col min="4" max="5" width="14.375" style="133" customWidth="1"/>
    <col min="6" max="6" width="16.25390625" style="133" customWidth="1"/>
    <col min="7" max="16384" width="9.125" style="133" customWidth="1"/>
  </cols>
  <sheetData>
    <row r="1" spans="1:6" ht="15.75">
      <c r="A1" s="133" t="s">
        <v>649</v>
      </c>
      <c r="D1" s="134"/>
      <c r="E1" s="134"/>
      <c r="F1" s="134" t="s">
        <v>667</v>
      </c>
    </row>
    <row r="2" ht="15.75">
      <c r="A2" s="133" t="s">
        <v>534</v>
      </c>
    </row>
    <row r="3" spans="1:6" ht="15.75" customHeight="1">
      <c r="A3" s="342" t="s">
        <v>650</v>
      </c>
      <c r="B3" s="342"/>
      <c r="C3" s="342"/>
      <c r="D3" s="342"/>
      <c r="E3" s="342"/>
      <c r="F3" s="342"/>
    </row>
    <row r="4" spans="1:6" ht="15.75">
      <c r="A4" s="343" t="s">
        <v>755</v>
      </c>
      <c r="B4" s="343"/>
      <c r="C4" s="343"/>
      <c r="D4" s="343"/>
      <c r="E4" s="343"/>
      <c r="F4" s="343"/>
    </row>
    <row r="6" spans="1:15" s="137" customFormat="1" ht="31.5">
      <c r="A6" s="135" t="s">
        <v>651</v>
      </c>
      <c r="B6" s="135" t="s">
        <v>21</v>
      </c>
      <c r="C6" s="136" t="s">
        <v>610</v>
      </c>
      <c r="D6" s="136" t="s">
        <v>652</v>
      </c>
      <c r="E6" s="136" t="s">
        <v>653</v>
      </c>
      <c r="F6" s="136" t="s">
        <v>654</v>
      </c>
      <c r="O6" s="250"/>
    </row>
    <row r="7" spans="1:15" ht="24.75" customHeight="1">
      <c r="A7" s="138" t="s">
        <v>5</v>
      </c>
      <c r="B7" s="139" t="s">
        <v>1</v>
      </c>
      <c r="C7" s="170">
        <f>SUM(D7:F7)</f>
        <v>22817924</v>
      </c>
      <c r="D7" s="170">
        <v>11853267</v>
      </c>
      <c r="E7" s="170">
        <v>4760054</v>
      </c>
      <c r="F7" s="170">
        <v>6204603</v>
      </c>
      <c r="O7" s="251"/>
    </row>
    <row r="8" spans="1:15" ht="24.75" customHeight="1">
      <c r="A8" s="138" t="s">
        <v>6</v>
      </c>
      <c r="B8" s="139" t="s">
        <v>542</v>
      </c>
      <c r="C8" s="170">
        <f aca="true" t="shared" si="0" ref="C8:C23">SUM(D8:F8)</f>
        <v>3498210</v>
      </c>
      <c r="D8" s="170">
        <v>1761018</v>
      </c>
      <c r="E8" s="170">
        <v>696291</v>
      </c>
      <c r="F8" s="170">
        <v>1040901</v>
      </c>
      <c r="O8" s="251"/>
    </row>
    <row r="9" spans="1:15" ht="24.75" customHeight="1">
      <c r="A9" s="138" t="s">
        <v>7</v>
      </c>
      <c r="B9" s="139" t="s">
        <v>2</v>
      </c>
      <c r="C9" s="170">
        <f t="shared" si="0"/>
        <v>33059184</v>
      </c>
      <c r="D9" s="170">
        <v>13085010</v>
      </c>
      <c r="E9" s="170">
        <v>15578124</v>
      </c>
      <c r="F9" s="170">
        <v>4396050</v>
      </c>
      <c r="O9" s="251"/>
    </row>
    <row r="10" spans="1:15" ht="24.75" customHeight="1">
      <c r="A10" s="138" t="s">
        <v>8</v>
      </c>
      <c r="B10" s="139" t="s">
        <v>538</v>
      </c>
      <c r="C10" s="170">
        <f t="shared" si="0"/>
        <v>4652000</v>
      </c>
      <c r="D10" s="170">
        <v>4652000</v>
      </c>
      <c r="E10" s="170"/>
      <c r="F10" s="170"/>
      <c r="O10" s="251"/>
    </row>
    <row r="11" spans="1:15" ht="24.75" customHeight="1">
      <c r="A11" s="138" t="s">
        <v>9</v>
      </c>
      <c r="B11" s="139" t="s">
        <v>655</v>
      </c>
      <c r="C11" s="170">
        <f t="shared" si="0"/>
        <v>10365569</v>
      </c>
      <c r="D11" s="170">
        <f>SUM(D12:D15)</f>
        <v>2582569</v>
      </c>
      <c r="E11" s="170">
        <f>SUM(E12:E15)</f>
        <v>650000</v>
      </c>
      <c r="F11" s="170">
        <f>SUM(F12:F15)</f>
        <v>7133000</v>
      </c>
      <c r="O11" s="251"/>
    </row>
    <row r="12" spans="1:15" ht="24.75" customHeight="1">
      <c r="A12" s="138"/>
      <c r="B12" s="139" t="s">
        <v>656</v>
      </c>
      <c r="C12" s="170">
        <f t="shared" si="0"/>
        <v>240000</v>
      </c>
      <c r="D12" s="170">
        <v>240000</v>
      </c>
      <c r="E12" s="170"/>
      <c r="F12" s="170"/>
      <c r="O12" s="251"/>
    </row>
    <row r="13" spans="1:15" ht="24.75" customHeight="1">
      <c r="A13" s="138"/>
      <c r="B13" s="140" t="s">
        <v>657</v>
      </c>
      <c r="C13" s="170">
        <f t="shared" si="0"/>
        <v>2516929</v>
      </c>
      <c r="D13" s="170">
        <v>2066929</v>
      </c>
      <c r="E13" s="170">
        <v>450000</v>
      </c>
      <c r="F13" s="170"/>
      <c r="O13" s="251"/>
    </row>
    <row r="14" spans="1:15" ht="24.75" customHeight="1">
      <c r="A14" s="138"/>
      <c r="B14" s="140" t="s">
        <v>658</v>
      </c>
      <c r="C14" s="170">
        <f t="shared" si="0"/>
        <v>475640</v>
      </c>
      <c r="D14" s="170">
        <v>275640</v>
      </c>
      <c r="E14" s="170">
        <v>200000</v>
      </c>
      <c r="F14" s="170"/>
      <c r="O14" s="251"/>
    </row>
    <row r="15" spans="1:15" ht="24.75" customHeight="1">
      <c r="A15" s="138"/>
      <c r="B15" s="140" t="s">
        <v>659</v>
      </c>
      <c r="C15" s="170">
        <f t="shared" si="0"/>
        <v>7133000</v>
      </c>
      <c r="D15" s="170"/>
      <c r="E15" s="170"/>
      <c r="F15" s="170">
        <v>7133000</v>
      </c>
      <c r="O15" s="251"/>
    </row>
    <row r="16" spans="1:15" ht="24.75" customHeight="1">
      <c r="A16" s="138" t="s">
        <v>10</v>
      </c>
      <c r="B16" s="139" t="s">
        <v>539</v>
      </c>
      <c r="C16" s="170">
        <f t="shared" si="0"/>
        <v>55786796</v>
      </c>
      <c r="D16" s="170">
        <v>43231039</v>
      </c>
      <c r="E16" s="170">
        <v>12555757</v>
      </c>
      <c r="F16" s="170"/>
      <c r="O16" s="251"/>
    </row>
    <row r="17" spans="1:15" ht="24.75" customHeight="1">
      <c r="A17" s="138" t="s">
        <v>11</v>
      </c>
      <c r="B17" s="139" t="s">
        <v>552</v>
      </c>
      <c r="C17" s="170">
        <f t="shared" si="0"/>
        <v>22000528</v>
      </c>
      <c r="D17" s="170">
        <v>22000528</v>
      </c>
      <c r="E17" s="170"/>
      <c r="F17" s="170"/>
      <c r="O17" s="251"/>
    </row>
    <row r="18" spans="1:15" ht="24.75" customHeight="1">
      <c r="A18" s="138" t="s">
        <v>12</v>
      </c>
      <c r="B18" s="139" t="s">
        <v>660</v>
      </c>
      <c r="C18" s="170">
        <f t="shared" si="0"/>
        <v>49386</v>
      </c>
      <c r="D18" s="170">
        <v>49386</v>
      </c>
      <c r="E18" s="170"/>
      <c r="F18" s="170"/>
      <c r="O18" s="251"/>
    </row>
    <row r="19" spans="1:15" ht="24.75" customHeight="1">
      <c r="A19" s="138"/>
      <c r="B19" s="140" t="s">
        <v>661</v>
      </c>
      <c r="C19" s="170">
        <f t="shared" si="0"/>
        <v>49386</v>
      </c>
      <c r="D19" s="170">
        <v>49386</v>
      </c>
      <c r="E19" s="170"/>
      <c r="F19" s="170"/>
      <c r="O19" s="251"/>
    </row>
    <row r="20" spans="1:15" s="143" customFormat="1" ht="24.75" customHeight="1">
      <c r="A20" s="141" t="s">
        <v>13</v>
      </c>
      <c r="B20" s="142" t="s">
        <v>662</v>
      </c>
      <c r="C20" s="171">
        <f>SUM(D20:F20)</f>
        <v>152229597</v>
      </c>
      <c r="D20" s="171">
        <f>SUM(D7:D11,D16,D17,D18)</f>
        <v>99214817</v>
      </c>
      <c r="E20" s="171">
        <f>SUM(E7:E11,E16,E17,E18)</f>
        <v>34240226</v>
      </c>
      <c r="F20" s="171">
        <f>SUM(F7:F11,F16,F17,F18)</f>
        <v>18774554</v>
      </c>
      <c r="O20" s="252"/>
    </row>
    <row r="21" spans="1:15" ht="24.75" customHeight="1">
      <c r="A21" s="138" t="s">
        <v>258</v>
      </c>
      <c r="B21" s="139" t="s">
        <v>663</v>
      </c>
      <c r="C21" s="170">
        <f t="shared" si="0"/>
        <v>1157654</v>
      </c>
      <c r="D21" s="170">
        <v>1157654</v>
      </c>
      <c r="E21" s="170"/>
      <c r="F21" s="170"/>
      <c r="O21" s="251"/>
    </row>
    <row r="22" spans="1:6" s="143" customFormat="1" ht="24.75" customHeight="1">
      <c r="A22" s="141" t="s">
        <v>16</v>
      </c>
      <c r="B22" s="142" t="s">
        <v>664</v>
      </c>
      <c r="C22" s="171">
        <f t="shared" si="0"/>
        <v>1157654</v>
      </c>
      <c r="D22" s="171">
        <f>SUM(D21)</f>
        <v>1157654</v>
      </c>
      <c r="E22" s="171">
        <f>SUM(E21)</f>
        <v>0</v>
      </c>
      <c r="F22" s="171">
        <f>SUM(F21)</f>
        <v>0</v>
      </c>
    </row>
    <row r="23" spans="1:6" s="143" customFormat="1" ht="24.75" customHeight="1">
      <c r="A23" s="141" t="s">
        <v>665</v>
      </c>
      <c r="B23" s="142" t="s">
        <v>666</v>
      </c>
      <c r="C23" s="171">
        <f t="shared" si="0"/>
        <v>153387251</v>
      </c>
      <c r="D23" s="171">
        <f>D20+D22</f>
        <v>100372471</v>
      </c>
      <c r="E23" s="171">
        <f>E20+E22</f>
        <v>34240226</v>
      </c>
      <c r="F23" s="171">
        <f>F20+F22</f>
        <v>18774554</v>
      </c>
    </row>
    <row r="32" ht="15.75">
      <c r="O32" s="251"/>
    </row>
    <row r="33" ht="15.75">
      <c r="O33" s="251"/>
    </row>
    <row r="34" ht="15.75">
      <c r="O34" s="251"/>
    </row>
    <row r="35" ht="15.75">
      <c r="O35" s="251"/>
    </row>
    <row r="36" ht="15.75">
      <c r="O36" s="251"/>
    </row>
    <row r="37" ht="15.75">
      <c r="O37" s="251"/>
    </row>
    <row r="38" ht="15.75">
      <c r="O38" s="251"/>
    </row>
    <row r="39" ht="15.75">
      <c r="O39" s="251"/>
    </row>
    <row r="40" ht="15.75">
      <c r="O40" s="251"/>
    </row>
    <row r="41" ht="15.75">
      <c r="O41" s="251"/>
    </row>
    <row r="42" ht="15.75">
      <c r="O42" s="251"/>
    </row>
    <row r="43" ht="15.75">
      <c r="O43" s="251"/>
    </row>
    <row r="44" ht="15.75">
      <c r="O44" s="251"/>
    </row>
    <row r="45" ht="15.75">
      <c r="O45" s="251"/>
    </row>
    <row r="46" ht="15.75">
      <c r="O46" s="251"/>
    </row>
    <row r="47" ht="15.75">
      <c r="O47" s="251"/>
    </row>
    <row r="48" ht="15.75">
      <c r="O48" s="251"/>
    </row>
    <row r="49" ht="15.75">
      <c r="O49" s="251"/>
    </row>
  </sheetData>
  <sheetProtection/>
  <mergeCells count="2">
    <mergeCell ref="A3:F3"/>
    <mergeCell ref="A4:F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6">
      <selection activeCell="M50" sqref="M50"/>
    </sheetView>
  </sheetViews>
  <sheetFormatPr defaultColWidth="9.00390625" defaultRowHeight="12.75"/>
  <cols>
    <col min="1" max="1" width="3.00390625" style="144" bestFit="1" customWidth="1"/>
    <col min="2" max="2" width="57.25390625" style="145" customWidth="1"/>
    <col min="3" max="3" width="6.375" style="3" customWidth="1"/>
    <col min="4" max="4" width="9.125" style="3" bestFit="1" customWidth="1"/>
    <col min="5" max="6" width="10.25390625" style="169" customWidth="1"/>
    <col min="7" max="7" width="10.625" style="3" customWidth="1"/>
    <col min="8" max="81" width="9.125" style="3" customWidth="1"/>
    <col min="82" max="16384" width="9.125" style="3" customWidth="1"/>
  </cols>
  <sheetData>
    <row r="1" spans="1:6" ht="12.75">
      <c r="A1" s="144" t="s">
        <v>534</v>
      </c>
      <c r="E1" s="146" t="s">
        <v>668</v>
      </c>
      <c r="F1" s="146"/>
    </row>
    <row r="3" spans="1:6" ht="15" customHeight="1">
      <c r="A3" s="344" t="s">
        <v>669</v>
      </c>
      <c r="B3" s="344"/>
      <c r="C3" s="344"/>
      <c r="D3" s="344"/>
      <c r="E3" s="344"/>
      <c r="F3" s="244"/>
    </row>
    <row r="4" spans="1:6" ht="12.75">
      <c r="A4" s="345" t="s">
        <v>670</v>
      </c>
      <c r="B4" s="345"/>
      <c r="C4" s="345"/>
      <c r="D4" s="345"/>
      <c r="E4" s="345"/>
      <c r="F4" s="147"/>
    </row>
    <row r="5" spans="1:6" ht="12.75">
      <c r="A5" s="147"/>
      <c r="B5" s="147"/>
      <c r="C5" s="147"/>
      <c r="D5" s="147"/>
      <c r="E5" s="147"/>
      <c r="F5" s="147"/>
    </row>
    <row r="6" spans="1:6" ht="12.75">
      <c r="A6" s="3"/>
      <c r="B6" s="148"/>
      <c r="C6" s="346"/>
      <c r="D6" s="346"/>
      <c r="E6" s="346"/>
      <c r="F6" s="245"/>
    </row>
    <row r="7" spans="1:7" s="4" customFormat="1" ht="12.75" customHeight="1">
      <c r="A7" s="149" t="s">
        <v>20</v>
      </c>
      <c r="B7" s="149" t="s">
        <v>21</v>
      </c>
      <c r="C7" s="149" t="s">
        <v>22</v>
      </c>
      <c r="D7" s="149"/>
      <c r="E7" s="150" t="s">
        <v>610</v>
      </c>
      <c r="F7" s="150"/>
      <c r="G7" s="306" t="s">
        <v>783</v>
      </c>
    </row>
    <row r="8" spans="1:7" ht="12.75">
      <c r="A8" s="151" t="s">
        <v>23</v>
      </c>
      <c r="B8" s="79" t="s">
        <v>24</v>
      </c>
      <c r="C8" s="152" t="s">
        <v>25</v>
      </c>
      <c r="D8" s="152"/>
      <c r="E8" s="153" t="s">
        <v>26</v>
      </c>
      <c r="F8" s="153"/>
      <c r="G8" s="307"/>
    </row>
    <row r="9" spans="1:7" ht="12.75" customHeight="1">
      <c r="A9" s="154" t="s">
        <v>184</v>
      </c>
      <c r="B9" s="155" t="s">
        <v>185</v>
      </c>
      <c r="C9" s="156" t="s">
        <v>186</v>
      </c>
      <c r="D9" s="157"/>
      <c r="E9" s="158"/>
      <c r="F9" s="158"/>
      <c r="G9" s="307"/>
    </row>
    <row r="10" spans="1:7" ht="12.75" customHeight="1">
      <c r="A10" s="154">
        <v>56</v>
      </c>
      <c r="B10" s="155" t="s">
        <v>449</v>
      </c>
      <c r="C10" s="156" t="s">
        <v>450</v>
      </c>
      <c r="D10" s="157"/>
      <c r="E10" s="158">
        <v>240000</v>
      </c>
      <c r="F10" s="158"/>
      <c r="G10" s="158">
        <v>379628</v>
      </c>
    </row>
    <row r="11" spans="1:7" ht="12.75" customHeight="1">
      <c r="A11" s="154"/>
      <c r="B11" s="159" t="s">
        <v>671</v>
      </c>
      <c r="C11" s="160"/>
      <c r="D11" s="160"/>
      <c r="E11" s="158"/>
      <c r="F11" s="158"/>
      <c r="G11" s="158"/>
    </row>
    <row r="12" spans="1:7" ht="12.75" customHeight="1">
      <c r="A12" s="154"/>
      <c r="B12" s="159" t="s">
        <v>672</v>
      </c>
      <c r="C12" s="160"/>
      <c r="D12" s="160"/>
      <c r="E12" s="158"/>
      <c r="F12" s="158"/>
      <c r="G12" s="158"/>
    </row>
    <row r="13" spans="1:7" ht="12.75" customHeight="1">
      <c r="A13" s="154"/>
      <c r="B13" s="159" t="s">
        <v>634</v>
      </c>
      <c r="C13" s="160"/>
      <c r="D13" s="160"/>
      <c r="E13" s="158"/>
      <c r="F13" s="158"/>
      <c r="G13" s="158"/>
    </row>
    <row r="14" spans="1:7" ht="12.75" customHeight="1">
      <c r="A14" s="154">
        <v>57</v>
      </c>
      <c r="B14" s="155" t="s">
        <v>451</v>
      </c>
      <c r="C14" s="156" t="s">
        <v>452</v>
      </c>
      <c r="D14" s="157"/>
      <c r="E14" s="158"/>
      <c r="F14" s="158"/>
      <c r="G14" s="158"/>
    </row>
    <row r="15" spans="1:7" ht="12.75" customHeight="1">
      <c r="A15" s="154">
        <v>58</v>
      </c>
      <c r="B15" s="155" t="s">
        <v>510</v>
      </c>
      <c r="C15" s="156" t="s">
        <v>453</v>
      </c>
      <c r="D15" s="157"/>
      <c r="E15" s="158"/>
      <c r="F15" s="158"/>
      <c r="G15" s="158"/>
    </row>
    <row r="16" spans="1:7" ht="12.75" customHeight="1">
      <c r="A16" s="154">
        <v>59</v>
      </c>
      <c r="B16" s="155" t="s">
        <v>4</v>
      </c>
      <c r="C16" s="156" t="s">
        <v>187</v>
      </c>
      <c r="D16" s="157"/>
      <c r="E16" s="158">
        <f>SUM(E10:E15)</f>
        <v>240000</v>
      </c>
      <c r="F16" s="158"/>
      <c r="G16" s="158">
        <v>379628</v>
      </c>
    </row>
    <row r="17" spans="1:7" ht="12.75" customHeight="1">
      <c r="A17" s="154">
        <v>60</v>
      </c>
      <c r="B17" s="155" t="s">
        <v>188</v>
      </c>
      <c r="C17" s="156" t="s">
        <v>189</v>
      </c>
      <c r="D17" s="157"/>
      <c r="E17" s="158"/>
      <c r="F17" s="158"/>
      <c r="G17" s="158"/>
    </row>
    <row r="18" spans="1:7" ht="12.75" customHeight="1">
      <c r="A18" s="154">
        <v>61</v>
      </c>
      <c r="B18" s="155" t="s">
        <v>190</v>
      </c>
      <c r="C18" s="156" t="s">
        <v>191</v>
      </c>
      <c r="D18" s="157"/>
      <c r="E18" s="158"/>
      <c r="F18" s="158"/>
      <c r="G18" s="158"/>
    </row>
    <row r="19" spans="1:7" ht="12.75" customHeight="1">
      <c r="A19" s="154">
        <v>62</v>
      </c>
      <c r="B19" s="155" t="s">
        <v>192</v>
      </c>
      <c r="C19" s="156" t="s">
        <v>193</v>
      </c>
      <c r="D19" s="157"/>
      <c r="E19" s="158"/>
      <c r="F19" s="158"/>
      <c r="G19" s="158"/>
    </row>
    <row r="20" spans="1:7" ht="12.75" customHeight="1">
      <c r="A20" s="154">
        <v>63</v>
      </c>
      <c r="B20" s="155" t="s">
        <v>194</v>
      </c>
      <c r="C20" s="156" t="s">
        <v>195</v>
      </c>
      <c r="D20" s="157"/>
      <c r="E20" s="158">
        <f>SUM(D21:D25)</f>
        <v>2516929</v>
      </c>
      <c r="F20" s="158"/>
      <c r="G20" s="158">
        <f>SUM(F21:F26)</f>
        <v>2747929</v>
      </c>
    </row>
    <row r="21" spans="1:7" ht="12.75" customHeight="1">
      <c r="A21" s="154"/>
      <c r="B21" s="161" t="s">
        <v>673</v>
      </c>
      <c r="C21" s="156"/>
      <c r="D21" s="157">
        <v>126000</v>
      </c>
      <c r="E21" s="158"/>
      <c r="F21" s="157">
        <v>126000</v>
      </c>
      <c r="G21" s="158"/>
    </row>
    <row r="22" spans="1:7" ht="12.75" customHeight="1">
      <c r="A22" s="154"/>
      <c r="B22" s="161" t="s">
        <v>674</v>
      </c>
      <c r="C22" s="156"/>
      <c r="D22" s="157">
        <v>20000</v>
      </c>
      <c r="E22" s="158"/>
      <c r="F22" s="157">
        <v>20000</v>
      </c>
      <c r="G22" s="158"/>
    </row>
    <row r="23" spans="1:7" ht="12.75" customHeight="1">
      <c r="A23" s="154"/>
      <c r="B23" s="155" t="s">
        <v>675</v>
      </c>
      <c r="C23" s="156"/>
      <c r="D23" s="157">
        <v>1578929</v>
      </c>
      <c r="E23" s="158"/>
      <c r="F23" s="157">
        <v>1578929</v>
      </c>
      <c r="G23" s="158"/>
    </row>
    <row r="24" spans="1:7" ht="12.75" customHeight="1">
      <c r="A24" s="154"/>
      <c r="B24" s="155" t="s">
        <v>676</v>
      </c>
      <c r="C24" s="156"/>
      <c r="D24" s="157">
        <v>342000</v>
      </c>
      <c r="E24" s="158"/>
      <c r="F24" s="157">
        <v>342000</v>
      </c>
      <c r="G24" s="158"/>
    </row>
    <row r="25" spans="1:7" ht="12.75" customHeight="1">
      <c r="A25" s="154"/>
      <c r="B25" s="155" t="s">
        <v>677</v>
      </c>
      <c r="C25" s="156"/>
      <c r="D25" s="157">
        <v>450000</v>
      </c>
      <c r="E25" s="158"/>
      <c r="F25" s="157">
        <v>450000</v>
      </c>
      <c r="G25" s="158"/>
    </row>
    <row r="26" spans="1:7" ht="12.75" customHeight="1">
      <c r="A26" s="154"/>
      <c r="B26" s="155" t="s">
        <v>795</v>
      </c>
      <c r="C26" s="156"/>
      <c r="D26" s="157"/>
      <c r="E26" s="158"/>
      <c r="F26" s="157">
        <v>231000</v>
      </c>
      <c r="G26" s="158"/>
    </row>
    <row r="27" spans="1:7" ht="12.75" customHeight="1">
      <c r="A27" s="154">
        <v>64</v>
      </c>
      <c r="B27" s="155" t="s">
        <v>196</v>
      </c>
      <c r="C27" s="156" t="s">
        <v>197</v>
      </c>
      <c r="D27" s="157"/>
      <c r="E27" s="158"/>
      <c r="F27" s="158"/>
      <c r="G27" s="158"/>
    </row>
    <row r="28" spans="1:7" ht="12.75" customHeight="1">
      <c r="A28" s="154">
        <v>65</v>
      </c>
      <c r="B28" s="155" t="s">
        <v>198</v>
      </c>
      <c r="C28" s="156" t="s">
        <v>199</v>
      </c>
      <c r="D28" s="157"/>
      <c r="E28" s="158"/>
      <c r="F28" s="158"/>
      <c r="G28" s="158"/>
    </row>
    <row r="29" spans="1:7" ht="12.75">
      <c r="A29" s="154">
        <v>66</v>
      </c>
      <c r="B29" s="155" t="s">
        <v>200</v>
      </c>
      <c r="C29" s="156" t="s">
        <v>201</v>
      </c>
      <c r="D29" s="157"/>
      <c r="E29" s="158"/>
      <c r="F29" s="158"/>
      <c r="G29" s="158"/>
    </row>
    <row r="30" spans="1:7" ht="12.75" customHeight="1">
      <c r="A30" s="154">
        <v>67</v>
      </c>
      <c r="B30" s="162" t="s">
        <v>202</v>
      </c>
      <c r="C30" s="156" t="s">
        <v>203</v>
      </c>
      <c r="D30" s="157"/>
      <c r="E30" s="158"/>
      <c r="F30" s="158"/>
      <c r="G30" s="158"/>
    </row>
    <row r="31" spans="1:7" ht="12.75" customHeight="1">
      <c r="A31" s="154">
        <v>68</v>
      </c>
      <c r="B31" s="162" t="s">
        <v>454</v>
      </c>
      <c r="C31" s="156" t="s">
        <v>205</v>
      </c>
      <c r="D31" s="157"/>
      <c r="E31" s="158"/>
      <c r="F31" s="158"/>
      <c r="G31" s="158"/>
    </row>
    <row r="32" spans="1:7" ht="12.75" customHeight="1">
      <c r="A32" s="154">
        <v>69</v>
      </c>
      <c r="B32" s="155" t="s">
        <v>204</v>
      </c>
      <c r="C32" s="156" t="s">
        <v>206</v>
      </c>
      <c r="D32" s="157"/>
      <c r="E32" s="158">
        <f>SUM(D33:D34)</f>
        <v>475640</v>
      </c>
      <c r="F32" s="158"/>
      <c r="G32" s="158">
        <f>SUM(F33:F35)</f>
        <v>10259640</v>
      </c>
    </row>
    <row r="33" spans="1:7" ht="12.75" customHeight="1">
      <c r="A33" s="154"/>
      <c r="B33" s="155" t="s">
        <v>678</v>
      </c>
      <c r="C33" s="156"/>
      <c r="D33" s="157">
        <v>275640</v>
      </c>
      <c r="E33" s="158"/>
      <c r="F33" s="157">
        <v>275640</v>
      </c>
      <c r="G33" s="158"/>
    </row>
    <row r="34" spans="1:7" ht="12.75" customHeight="1">
      <c r="A34" s="154"/>
      <c r="B34" s="155" t="s">
        <v>679</v>
      </c>
      <c r="C34" s="156"/>
      <c r="D34" s="157">
        <v>200000</v>
      </c>
      <c r="E34" s="158"/>
      <c r="F34" s="157">
        <v>200000</v>
      </c>
      <c r="G34" s="158"/>
    </row>
    <row r="35" spans="1:7" ht="12.75" customHeight="1">
      <c r="A35" s="154"/>
      <c r="B35" s="253" t="s">
        <v>796</v>
      </c>
      <c r="C35" s="156"/>
      <c r="D35" s="157"/>
      <c r="E35" s="158"/>
      <c r="F35" s="157">
        <v>9784000</v>
      </c>
      <c r="G35" s="158"/>
    </row>
    <row r="36" spans="1:7" ht="12.75" customHeight="1">
      <c r="A36" s="154">
        <v>70</v>
      </c>
      <c r="B36" s="162" t="s">
        <v>3</v>
      </c>
      <c r="C36" s="156" t="s">
        <v>455</v>
      </c>
      <c r="D36" s="157"/>
      <c r="E36" s="158">
        <f>SUM(D37:D39)</f>
        <v>7133000</v>
      </c>
      <c r="F36" s="158"/>
      <c r="G36" s="158">
        <f>SUM(F37:F46)</f>
        <v>7063257</v>
      </c>
    </row>
    <row r="37" spans="1:7" ht="12.75" customHeight="1">
      <c r="A37" s="154"/>
      <c r="B37" s="243" t="s">
        <v>775</v>
      </c>
      <c r="C37" s="156"/>
      <c r="D37" s="157">
        <v>3000000</v>
      </c>
      <c r="E37" s="158"/>
      <c r="F37" s="158">
        <v>3000000</v>
      </c>
      <c r="G37" s="158"/>
    </row>
    <row r="38" spans="1:7" ht="12.75" customHeight="1">
      <c r="A38" s="154"/>
      <c r="B38" s="163" t="s">
        <v>680</v>
      </c>
      <c r="C38" s="156"/>
      <c r="D38" s="157">
        <v>3500000</v>
      </c>
      <c r="E38" s="158"/>
      <c r="F38" s="158">
        <v>2994980</v>
      </c>
      <c r="G38" s="158"/>
    </row>
    <row r="39" spans="1:7" ht="12.75" customHeight="1">
      <c r="A39" s="154"/>
      <c r="B39" s="163" t="s">
        <v>681</v>
      </c>
      <c r="C39" s="156"/>
      <c r="D39" s="157">
        <v>633000</v>
      </c>
      <c r="E39" s="158"/>
      <c r="F39" s="158">
        <v>372722</v>
      </c>
      <c r="G39" s="158"/>
    </row>
    <row r="40" spans="1:7" ht="12.75" customHeight="1">
      <c r="A40" s="154"/>
      <c r="B40" s="163" t="s">
        <v>788</v>
      </c>
      <c r="C40" s="156"/>
      <c r="D40" s="157"/>
      <c r="E40" s="158"/>
      <c r="F40" s="158">
        <v>354167</v>
      </c>
      <c r="G40" s="158"/>
    </row>
    <row r="41" spans="1:7" ht="12.75" customHeight="1">
      <c r="A41" s="154"/>
      <c r="B41" s="163" t="s">
        <v>789</v>
      </c>
      <c r="C41" s="156"/>
      <c r="D41" s="157"/>
      <c r="E41" s="158"/>
      <c r="F41" s="158">
        <v>-357560</v>
      </c>
      <c r="G41" s="158"/>
    </row>
    <row r="42" spans="1:7" ht="12.75" customHeight="1">
      <c r="A42" s="154"/>
      <c r="B42" s="163" t="s">
        <v>790</v>
      </c>
      <c r="C42" s="156"/>
      <c r="D42" s="157"/>
      <c r="E42" s="158"/>
      <c r="F42" s="158">
        <v>253000</v>
      </c>
      <c r="G42" s="158"/>
    </row>
    <row r="43" spans="1:7" ht="12.75" customHeight="1">
      <c r="A43" s="154"/>
      <c r="B43" s="163" t="s">
        <v>791</v>
      </c>
      <c r="C43" s="156"/>
      <c r="D43" s="157"/>
      <c r="E43" s="158"/>
      <c r="F43" s="158">
        <v>334110</v>
      </c>
      <c r="G43" s="158"/>
    </row>
    <row r="44" spans="1:7" ht="12.75" customHeight="1">
      <c r="A44" s="154"/>
      <c r="B44" s="163" t="s">
        <v>800</v>
      </c>
      <c r="C44" s="156"/>
      <c r="D44" s="157"/>
      <c r="E44" s="158"/>
      <c r="F44" s="158">
        <v>117400</v>
      </c>
      <c r="G44" s="158"/>
    </row>
    <row r="45" spans="1:7" ht="12.75" customHeight="1">
      <c r="A45" s="154"/>
      <c r="B45" s="329" t="s">
        <v>798</v>
      </c>
      <c r="C45" s="330"/>
      <c r="D45" s="157"/>
      <c r="E45" s="158"/>
      <c r="F45" s="158">
        <v>-6055</v>
      </c>
      <c r="G45" s="158"/>
    </row>
    <row r="46" spans="1:7" ht="12.75" customHeight="1">
      <c r="A46" s="154"/>
      <c r="B46" s="329" t="s">
        <v>799</v>
      </c>
      <c r="C46" s="330"/>
      <c r="D46" s="157"/>
      <c r="E46" s="158"/>
      <c r="F46" s="158">
        <v>493</v>
      </c>
      <c r="G46" s="158"/>
    </row>
    <row r="47" spans="1:7" ht="12.75" customHeight="1">
      <c r="A47" s="164">
        <v>71</v>
      </c>
      <c r="B47" s="165" t="s">
        <v>511</v>
      </c>
      <c r="C47" s="166" t="s">
        <v>9</v>
      </c>
      <c r="D47" s="167"/>
      <c r="E47" s="168">
        <f>E9+E16+E17+E18+E19+E20+E27+E28+E29+E30+E31+E32+E36</f>
        <v>10365569</v>
      </c>
      <c r="F47" s="168"/>
      <c r="G47" s="168">
        <f>G9+G16+G17+G18+G19+G20+G27+G28+G29+G30+G31+G32+G36</f>
        <v>20450454</v>
      </c>
    </row>
  </sheetData>
  <sheetProtection/>
  <mergeCells count="3">
    <mergeCell ref="A3:E3"/>
    <mergeCell ref="A4:E4"/>
    <mergeCell ref="C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124" zoomScaleNormal="124" zoomScalePageLayoutView="0" workbookViewId="0" topLeftCell="A13">
      <selection activeCell="M50" sqref="M50"/>
    </sheetView>
  </sheetViews>
  <sheetFormatPr defaultColWidth="9.00390625" defaultRowHeight="12.75"/>
  <cols>
    <col min="1" max="1" width="60.875" style="107" customWidth="1"/>
    <col min="2" max="2" width="20.25390625" style="107" customWidth="1"/>
    <col min="3" max="3" width="18.00390625" style="107" customWidth="1"/>
    <col min="4" max="4" width="10.625" style="107" customWidth="1"/>
    <col min="5" max="5" width="11.125" style="107" customWidth="1"/>
    <col min="6" max="6" width="9.125" style="107" customWidth="1"/>
    <col min="7" max="7" width="9.625" style="107" bestFit="1" customWidth="1"/>
    <col min="8" max="16384" width="9.125" style="107" customWidth="1"/>
  </cols>
  <sheetData>
    <row r="1" spans="1:5" ht="12.75">
      <c r="A1" s="107" t="s">
        <v>534</v>
      </c>
      <c r="D1" s="347" t="s">
        <v>591</v>
      </c>
      <c r="E1" s="347"/>
    </row>
    <row r="3" spans="1:6" ht="12.75">
      <c r="A3" s="348" t="s">
        <v>605</v>
      </c>
      <c r="B3" s="348"/>
      <c r="C3" s="348"/>
      <c r="D3" s="348"/>
      <c r="E3" s="348"/>
      <c r="F3" s="348"/>
    </row>
    <row r="4" spans="1:6" ht="12.75">
      <c r="A4" s="348" t="s">
        <v>765</v>
      </c>
      <c r="B4" s="348"/>
      <c r="C4" s="348"/>
      <c r="D4" s="348"/>
      <c r="E4" s="348"/>
      <c r="F4" s="348"/>
    </row>
    <row r="6" spans="1:6" ht="68.25" customHeight="1">
      <c r="A6" s="108" t="s">
        <v>592</v>
      </c>
      <c r="B6" s="109" t="s">
        <v>766</v>
      </c>
      <c r="C6" s="109" t="s">
        <v>593</v>
      </c>
      <c r="D6" s="109" t="s">
        <v>594</v>
      </c>
      <c r="E6" s="109" t="s">
        <v>595</v>
      </c>
      <c r="F6" s="308" t="s">
        <v>783</v>
      </c>
    </row>
    <row r="7" spans="1:6" ht="14.25" customHeight="1">
      <c r="A7" s="110" t="s">
        <v>596</v>
      </c>
      <c r="B7" s="111"/>
      <c r="C7" s="111"/>
      <c r="D7" s="111"/>
      <c r="E7" s="112"/>
      <c r="F7" s="309"/>
    </row>
    <row r="8" spans="1:6" ht="12.75">
      <c r="A8" s="113" t="s">
        <v>606</v>
      </c>
      <c r="B8" s="114"/>
      <c r="C8" s="114">
        <v>43104039</v>
      </c>
      <c r="D8" s="114"/>
      <c r="E8" s="114">
        <f aca="true" t="shared" si="0" ref="E8:E14">SUM(B8:D8)</f>
        <v>43104039</v>
      </c>
      <c r="F8" s="312">
        <v>0</v>
      </c>
    </row>
    <row r="9" spans="1:6" ht="12.75">
      <c r="A9" s="113" t="s">
        <v>648</v>
      </c>
      <c r="B9" s="114"/>
      <c r="C9" s="114"/>
      <c r="D9" s="114">
        <v>5000000</v>
      </c>
      <c r="E9" s="114">
        <f t="shared" si="0"/>
        <v>5000000</v>
      </c>
      <c r="F9" s="312">
        <v>3580132</v>
      </c>
    </row>
    <row r="10" spans="1:6" ht="12.75">
      <c r="A10" s="113" t="s">
        <v>767</v>
      </c>
      <c r="B10" s="114"/>
      <c r="C10" s="114">
        <v>5270500</v>
      </c>
      <c r="D10" s="114">
        <v>0</v>
      </c>
      <c r="E10" s="114">
        <f t="shared" si="0"/>
        <v>5270500</v>
      </c>
      <c r="F10" s="312">
        <v>5270500</v>
      </c>
    </row>
    <row r="11" spans="1:6" ht="12.75">
      <c r="A11" s="113" t="s">
        <v>768</v>
      </c>
      <c r="B11" s="114"/>
      <c r="C11" s="114">
        <v>400939</v>
      </c>
      <c r="D11" s="114"/>
      <c r="E11" s="114">
        <f t="shared" si="0"/>
        <v>400939</v>
      </c>
      <c r="F11" s="312">
        <v>400939</v>
      </c>
    </row>
    <row r="12" spans="1:6" ht="12.75">
      <c r="A12" s="113" t="s">
        <v>607</v>
      </c>
      <c r="B12" s="114"/>
      <c r="C12" s="114"/>
      <c r="D12" s="114">
        <v>1757318</v>
      </c>
      <c r="E12" s="114">
        <f t="shared" si="0"/>
        <v>1757318</v>
      </c>
      <c r="F12" s="312">
        <v>1757318</v>
      </c>
    </row>
    <row r="13" spans="1:6" ht="12.75">
      <c r="A13" s="113" t="s">
        <v>769</v>
      </c>
      <c r="B13" s="114"/>
      <c r="C13" s="114">
        <v>127000</v>
      </c>
      <c r="D13" s="114">
        <v>0</v>
      </c>
      <c r="E13" s="114">
        <f t="shared" si="0"/>
        <v>127000</v>
      </c>
      <c r="F13" s="312">
        <v>127000</v>
      </c>
    </row>
    <row r="14" spans="1:6" ht="12.75">
      <c r="A14" s="113" t="s">
        <v>779</v>
      </c>
      <c r="B14" s="114"/>
      <c r="C14" s="114">
        <v>127000</v>
      </c>
      <c r="D14" s="114">
        <v>0</v>
      </c>
      <c r="E14" s="114">
        <f t="shared" si="0"/>
        <v>127000</v>
      </c>
      <c r="F14" s="312">
        <v>126998</v>
      </c>
    </row>
    <row r="15" spans="1:6" ht="12.75">
      <c r="A15" s="113" t="s">
        <v>785</v>
      </c>
      <c r="B15" s="114"/>
      <c r="C15" s="114"/>
      <c r="D15" s="114"/>
      <c r="E15" s="114"/>
      <c r="F15" s="312">
        <v>488950</v>
      </c>
    </row>
    <row r="16" spans="1:6" ht="12.75">
      <c r="A16" s="113" t="s">
        <v>801</v>
      </c>
      <c r="B16" s="114"/>
      <c r="C16" s="114"/>
      <c r="D16" s="114"/>
      <c r="E16" s="114"/>
      <c r="F16" s="312">
        <v>8307310</v>
      </c>
    </row>
    <row r="17" spans="1:6" s="117" customFormat="1" ht="12.75">
      <c r="A17" s="115" t="s">
        <v>597</v>
      </c>
      <c r="B17" s="116">
        <f>SUM(B8:B13)</f>
        <v>0</v>
      </c>
      <c r="C17" s="116">
        <f>SUM(C8:C14)</f>
        <v>49029478</v>
      </c>
      <c r="D17" s="116">
        <f>SUM(D8:D14)</f>
        <v>6757318</v>
      </c>
      <c r="E17" s="116">
        <f>SUM(E8:E14)</f>
        <v>55786796</v>
      </c>
      <c r="F17" s="314">
        <f>SUM(F8:F16)</f>
        <v>20059147</v>
      </c>
    </row>
    <row r="18" spans="1:6" ht="12.75">
      <c r="A18" s="118" t="s">
        <v>598</v>
      </c>
      <c r="B18" s="119">
        <f>SUM(B17)</f>
        <v>0</v>
      </c>
      <c r="C18" s="119">
        <f>SUM(C17)</f>
        <v>49029478</v>
      </c>
      <c r="D18" s="119">
        <f>SUM(D17)</f>
        <v>6757318</v>
      </c>
      <c r="E18" s="119">
        <f>SUM(E17)</f>
        <v>55786796</v>
      </c>
      <c r="F18" s="328">
        <f>SUM(F17)</f>
        <v>20059147</v>
      </c>
    </row>
    <row r="19" spans="1:7" s="121" customFormat="1" ht="14.25" customHeight="1">
      <c r="A19" s="110" t="s">
        <v>599</v>
      </c>
      <c r="B19" s="119"/>
      <c r="C19" s="119"/>
      <c r="D19" s="119"/>
      <c r="E19" s="119"/>
      <c r="F19" s="310"/>
      <c r="G19" s="120"/>
    </row>
    <row r="20" spans="1:6" ht="12.75">
      <c r="A20" s="122" t="s">
        <v>770</v>
      </c>
      <c r="B20" s="114"/>
      <c r="C20" s="114">
        <v>49386</v>
      </c>
      <c r="D20" s="114"/>
      <c r="E20" s="114">
        <f>SUM(B20:D20)</f>
        <v>49386</v>
      </c>
      <c r="F20" s="312">
        <v>49386</v>
      </c>
    </row>
    <row r="21" spans="1:6" ht="22.5">
      <c r="A21" s="113" t="s">
        <v>792</v>
      </c>
      <c r="B21" s="114"/>
      <c r="C21" s="114"/>
      <c r="D21" s="114"/>
      <c r="E21" s="114"/>
      <c r="F21" s="312">
        <v>43104039</v>
      </c>
    </row>
    <row r="22" spans="1:6" ht="22.5">
      <c r="A22" s="113" t="s">
        <v>793</v>
      </c>
      <c r="B22" s="114"/>
      <c r="C22" s="114"/>
      <c r="D22" s="114"/>
      <c r="E22" s="114"/>
      <c r="F22" s="312">
        <v>1419868</v>
      </c>
    </row>
    <row r="23" spans="1:6" ht="12.75">
      <c r="A23" s="115" t="s">
        <v>597</v>
      </c>
      <c r="B23" s="114">
        <f>SUM(B20:B20)</f>
        <v>0</v>
      </c>
      <c r="C23" s="114">
        <f>SUM(C20:C20)</f>
        <v>49386</v>
      </c>
      <c r="D23" s="114">
        <f>SUM(D20:D20)</f>
        <v>0</v>
      </c>
      <c r="E23" s="114">
        <f>SUM(E20:E20)</f>
        <v>49386</v>
      </c>
      <c r="F23" s="312">
        <f>SUM(F20:F22)</f>
        <v>44573293</v>
      </c>
    </row>
    <row r="24" spans="1:6" ht="12.75">
      <c r="A24" s="123" t="s">
        <v>600</v>
      </c>
      <c r="B24" s="124">
        <f>SUM(B23)</f>
        <v>0</v>
      </c>
      <c r="C24" s="124">
        <f>SUM(C23)</f>
        <v>49386</v>
      </c>
      <c r="D24" s="124">
        <f>SUM(D23)</f>
        <v>0</v>
      </c>
      <c r="E24" s="124">
        <f>SUM(E23)</f>
        <v>49386</v>
      </c>
      <c r="F24" s="313">
        <f>F23</f>
        <v>44573293</v>
      </c>
    </row>
    <row r="25" spans="1:6" s="121" customFormat="1" ht="15" customHeight="1">
      <c r="A25" s="125" t="s">
        <v>601</v>
      </c>
      <c r="B25" s="119"/>
      <c r="C25" s="119"/>
      <c r="D25" s="119"/>
      <c r="E25" s="119"/>
      <c r="F25" s="311"/>
    </row>
    <row r="26" spans="1:6" s="121" customFormat="1" ht="12.75" customHeight="1">
      <c r="A26" s="122" t="s">
        <v>220</v>
      </c>
      <c r="B26" s="126"/>
      <c r="C26" s="126">
        <v>969582</v>
      </c>
      <c r="D26" s="126"/>
      <c r="E26" s="114">
        <f>SUM(B26:D26)</f>
        <v>969582</v>
      </c>
      <c r="F26" s="312">
        <v>969582</v>
      </c>
    </row>
    <row r="27" spans="1:6" s="121" customFormat="1" ht="12.75" customHeight="1">
      <c r="A27" s="113" t="s">
        <v>771</v>
      </c>
      <c r="B27" s="114"/>
      <c r="C27" s="114">
        <v>21030946</v>
      </c>
      <c r="D27" s="114"/>
      <c r="E27" s="114">
        <f>SUM(B27:D27)</f>
        <v>21030946</v>
      </c>
      <c r="F27" s="312">
        <v>21030946</v>
      </c>
    </row>
    <row r="28" spans="1:6" s="117" customFormat="1" ht="12.75" customHeight="1">
      <c r="A28" s="127" t="s">
        <v>597</v>
      </c>
      <c r="B28" s="116">
        <f>SUM(B26:B26)</f>
        <v>0</v>
      </c>
      <c r="C28" s="116">
        <f>SUM(C26:C27)</f>
        <v>22000528</v>
      </c>
      <c r="D28" s="116">
        <f>SUM(D26:D26)</f>
        <v>0</v>
      </c>
      <c r="E28" s="116">
        <f>SUM(E26:E27)</f>
        <v>22000528</v>
      </c>
      <c r="F28" s="314">
        <f>SUM(F26:F27)</f>
        <v>22000528</v>
      </c>
    </row>
    <row r="29" spans="1:6" ht="12.75">
      <c r="A29" s="118" t="s">
        <v>602</v>
      </c>
      <c r="B29" s="124">
        <f>SUM(B28)</f>
        <v>0</v>
      </c>
      <c r="C29" s="124">
        <f>SUM(C28)</f>
        <v>22000528</v>
      </c>
      <c r="D29" s="124">
        <f>SUM(D28)</f>
        <v>0</v>
      </c>
      <c r="E29" s="124">
        <f>SUM(E28)</f>
        <v>22000528</v>
      </c>
      <c r="F29" s="313">
        <f>SUM(F28)</f>
        <v>22000528</v>
      </c>
    </row>
    <row r="30" spans="1:6" ht="12.75">
      <c r="A30" s="118" t="s">
        <v>603</v>
      </c>
      <c r="B30" s="124">
        <f aca="true" t="shared" si="1" ref="B30:F31">B17+B23+B28</f>
        <v>0</v>
      </c>
      <c r="C30" s="124">
        <f t="shared" si="1"/>
        <v>71079392</v>
      </c>
      <c r="D30" s="124">
        <f t="shared" si="1"/>
        <v>6757318</v>
      </c>
      <c r="E30" s="124">
        <f t="shared" si="1"/>
        <v>77836710</v>
      </c>
      <c r="F30" s="313">
        <f t="shared" si="1"/>
        <v>86632968</v>
      </c>
    </row>
    <row r="31" spans="1:6" ht="16.5" customHeight="1">
      <c r="A31" s="118" t="s">
        <v>604</v>
      </c>
      <c r="B31" s="124">
        <f t="shared" si="1"/>
        <v>0</v>
      </c>
      <c r="C31" s="124">
        <f t="shared" si="1"/>
        <v>71079392</v>
      </c>
      <c r="D31" s="124">
        <f t="shared" si="1"/>
        <v>6757318</v>
      </c>
      <c r="E31" s="124">
        <f t="shared" si="1"/>
        <v>77836710</v>
      </c>
      <c r="F31" s="313">
        <f t="shared" si="1"/>
        <v>86632968</v>
      </c>
    </row>
    <row r="32" spans="1:5" ht="12.75">
      <c r="A32" s="128"/>
      <c r="B32" s="128"/>
      <c r="C32" s="128"/>
      <c r="D32" s="128"/>
      <c r="E32" s="128"/>
    </row>
    <row r="33" spans="1:5" ht="12.75">
      <c r="A33" s="128"/>
      <c r="B33" s="128"/>
      <c r="C33" s="128"/>
      <c r="D33" s="128"/>
      <c r="E33" s="128"/>
    </row>
    <row r="34" spans="1:5" ht="12.75">
      <c r="A34" s="128"/>
      <c r="B34" s="128"/>
      <c r="C34" s="128"/>
      <c r="D34" s="128"/>
      <c r="E34" s="128"/>
    </row>
    <row r="35" spans="1:5" ht="12.75">
      <c r="A35" s="128"/>
      <c r="B35" s="128"/>
      <c r="C35" s="128"/>
      <c r="D35" s="128"/>
      <c r="E35" s="128"/>
    </row>
    <row r="36" spans="1:5" ht="12.75">
      <c r="A36" s="128"/>
      <c r="B36" s="128"/>
      <c r="C36" s="128"/>
      <c r="D36" s="128"/>
      <c r="E36" s="128"/>
    </row>
    <row r="37" spans="1:5" ht="12.75">
      <c r="A37" s="128"/>
      <c r="B37" s="128"/>
      <c r="C37" s="128"/>
      <c r="D37" s="128"/>
      <c r="E37" s="128"/>
    </row>
    <row r="38" spans="1:5" ht="12.75">
      <c r="A38" s="128"/>
      <c r="B38" s="128"/>
      <c r="C38" s="128"/>
      <c r="D38" s="128"/>
      <c r="E38" s="128"/>
    </row>
    <row r="39" spans="1:5" ht="12.75">
      <c r="A39" s="128"/>
      <c r="B39" s="128"/>
      <c r="C39" s="128"/>
      <c r="D39" s="128"/>
      <c r="E39" s="128"/>
    </row>
    <row r="40" spans="1:5" ht="12.75">
      <c r="A40" s="129"/>
      <c r="B40" s="128"/>
      <c r="C40" s="128"/>
      <c r="D40" s="128"/>
      <c r="E40" s="128"/>
    </row>
    <row r="41" spans="1:5" ht="12.75">
      <c r="A41" s="129"/>
      <c r="B41" s="129"/>
      <c r="C41" s="129"/>
      <c r="D41" s="129"/>
      <c r="E41" s="129"/>
    </row>
    <row r="42" spans="1:5" ht="12.75">
      <c r="A42" s="128"/>
      <c r="B42" s="128"/>
      <c r="C42" s="128"/>
      <c r="D42" s="128"/>
      <c r="E42" s="128"/>
    </row>
    <row r="43" spans="1:5" ht="12.75">
      <c r="A43" s="129"/>
      <c r="B43" s="128"/>
      <c r="C43" s="128"/>
      <c r="D43" s="128"/>
      <c r="E43" s="128"/>
    </row>
    <row r="44" spans="1:5" ht="12.75">
      <c r="A44" s="129"/>
      <c r="B44" s="129"/>
      <c r="C44" s="129"/>
      <c r="D44" s="129"/>
      <c r="E44" s="129"/>
    </row>
    <row r="45" spans="1:5" ht="12.75">
      <c r="A45" s="128"/>
      <c r="B45" s="129"/>
      <c r="C45" s="129"/>
      <c r="D45" s="129"/>
      <c r="E45" s="129"/>
    </row>
    <row r="46" spans="1:5" ht="12.75">
      <c r="A46" s="128"/>
      <c r="B46" s="128"/>
      <c r="C46" s="128"/>
      <c r="D46" s="128"/>
      <c r="E46" s="128"/>
    </row>
    <row r="47" spans="1:5" ht="12.75">
      <c r="A47" s="128"/>
      <c r="B47" s="128"/>
      <c r="C47" s="128"/>
      <c r="D47" s="128"/>
      <c r="E47" s="128"/>
    </row>
    <row r="48" spans="2:5" ht="12.75">
      <c r="B48" s="128"/>
      <c r="C48" s="128"/>
      <c r="D48" s="128"/>
      <c r="E48" s="128"/>
    </row>
  </sheetData>
  <sheetProtection/>
  <mergeCells count="3">
    <mergeCell ref="D1:E1"/>
    <mergeCell ref="A3:F3"/>
    <mergeCell ref="A4:F4"/>
  </mergeCells>
  <printOptions horizontalCentered="1" verticalCentered="1"/>
  <pageMargins left="0.984251968503937" right="0.3937007874015748" top="0.5905511811023623" bottom="0.3937007874015748" header="0.11811023622047245" footer="0.11811023622047245"/>
  <pageSetup horizontalDpi="360" verticalDpi="360" orientation="landscape" paperSize="9" r:id="rId1"/>
  <headerFooter differentFirst="1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PageLayoutView="0" workbookViewId="0" topLeftCell="A19">
      <selection activeCell="M50" sqref="M50"/>
    </sheetView>
  </sheetViews>
  <sheetFormatPr defaultColWidth="2.75390625" defaultRowHeight="12.75"/>
  <cols>
    <col min="1" max="1" width="3.00390625" style="144" bestFit="1" customWidth="1"/>
    <col min="2" max="2" width="58.875" style="145" customWidth="1"/>
    <col min="3" max="3" width="6.375" style="3" customWidth="1"/>
    <col min="4" max="4" width="11.125" style="3" bestFit="1" customWidth="1"/>
    <col min="5" max="5" width="12.75390625" style="169" bestFit="1" customWidth="1"/>
    <col min="6" max="6" width="10.125" style="3" bestFit="1" customWidth="1"/>
    <col min="7" max="7" width="11.125" style="3" bestFit="1" customWidth="1"/>
    <col min="8" max="153" width="9.125" style="3" customWidth="1"/>
    <col min="154" max="16384" width="2.75390625" style="3" customWidth="1"/>
  </cols>
  <sheetData>
    <row r="1" spans="1:5" ht="12.75">
      <c r="A1" s="144" t="s">
        <v>534</v>
      </c>
      <c r="E1" s="146" t="s">
        <v>707</v>
      </c>
    </row>
    <row r="3" spans="1:5" ht="12.75">
      <c r="A3" s="344" t="s">
        <v>682</v>
      </c>
      <c r="B3" s="344"/>
      <c r="C3" s="344"/>
      <c r="D3" s="344"/>
      <c r="E3" s="344"/>
    </row>
    <row r="4" spans="1:5" ht="12.75">
      <c r="A4" s="3"/>
      <c r="B4" s="148"/>
      <c r="C4" s="346"/>
      <c r="D4" s="346"/>
      <c r="E4" s="346"/>
    </row>
    <row r="5" spans="1:7" s="4" customFormat="1" ht="12.75" customHeight="1">
      <c r="A5" s="149" t="s">
        <v>20</v>
      </c>
      <c r="B5" s="149" t="s">
        <v>21</v>
      </c>
      <c r="C5" s="149" t="s">
        <v>22</v>
      </c>
      <c r="D5" s="149"/>
      <c r="E5" s="150" t="s">
        <v>610</v>
      </c>
      <c r="F5" s="149"/>
      <c r="G5" s="150" t="s">
        <v>783</v>
      </c>
    </row>
    <row r="6" spans="1:7" ht="12.75">
      <c r="A6" s="151" t="s">
        <v>23</v>
      </c>
      <c r="B6" s="79" t="s">
        <v>24</v>
      </c>
      <c r="C6" s="152" t="s">
        <v>25</v>
      </c>
      <c r="D6" s="153"/>
      <c r="E6" s="153" t="s">
        <v>26</v>
      </c>
      <c r="F6" s="153"/>
      <c r="G6" s="153" t="s">
        <v>26</v>
      </c>
    </row>
    <row r="7" spans="1:7" ht="12.75" customHeight="1">
      <c r="A7" s="154">
        <v>72</v>
      </c>
      <c r="B7" s="172" t="s">
        <v>207</v>
      </c>
      <c r="C7" s="156" t="s">
        <v>208</v>
      </c>
      <c r="D7" s="157"/>
      <c r="E7" s="158"/>
      <c r="F7" s="157"/>
      <c r="G7" s="158"/>
    </row>
    <row r="8" spans="1:7" ht="12.75" customHeight="1">
      <c r="A8" s="154">
        <v>73</v>
      </c>
      <c r="B8" s="172" t="s">
        <v>577</v>
      </c>
      <c r="C8" s="156" t="s">
        <v>209</v>
      </c>
      <c r="D8" s="157"/>
      <c r="E8" s="158">
        <f>SUM(D9:D11)</f>
        <v>39260911</v>
      </c>
      <c r="F8" s="157"/>
      <c r="G8" s="158">
        <f>SUM(F9:F11)</f>
        <v>4202717</v>
      </c>
    </row>
    <row r="9" spans="1:7" ht="12.75" customHeight="1">
      <c r="A9" s="154"/>
      <c r="B9" s="163" t="s">
        <v>685</v>
      </c>
      <c r="C9" s="156"/>
      <c r="D9" s="177">
        <v>1383715</v>
      </c>
      <c r="E9" s="158"/>
      <c r="F9" s="177">
        <v>1383715</v>
      </c>
      <c r="G9" s="158"/>
    </row>
    <row r="10" spans="1:7" ht="12.75" customHeight="1">
      <c r="A10" s="154"/>
      <c r="B10" s="163" t="s">
        <v>648</v>
      </c>
      <c r="C10" s="156"/>
      <c r="D10" s="177">
        <v>3937008</v>
      </c>
      <c r="E10" s="158"/>
      <c r="F10" s="177">
        <v>2819002</v>
      </c>
      <c r="G10" s="158"/>
    </row>
    <row r="11" spans="1:7" ht="12.75" customHeight="1">
      <c r="A11" s="154"/>
      <c r="B11" s="163" t="s">
        <v>687</v>
      </c>
      <c r="C11" s="156"/>
      <c r="D11" s="157">
        <v>33940188</v>
      </c>
      <c r="E11" s="158"/>
      <c r="F11" s="157">
        <v>0</v>
      </c>
      <c r="G11" s="158"/>
    </row>
    <row r="12" spans="1:7" ht="12.75" customHeight="1">
      <c r="A12" s="154">
        <v>74</v>
      </c>
      <c r="B12" s="172" t="s">
        <v>210</v>
      </c>
      <c r="C12" s="156" t="s">
        <v>211</v>
      </c>
      <c r="D12" s="157"/>
      <c r="E12" s="158"/>
      <c r="F12" s="157"/>
      <c r="G12" s="158"/>
    </row>
    <row r="13" spans="1:7" s="6" customFormat="1" ht="12.75" customHeight="1">
      <c r="A13" s="154">
        <v>75</v>
      </c>
      <c r="B13" s="172" t="s">
        <v>212</v>
      </c>
      <c r="C13" s="156" t="s">
        <v>213</v>
      </c>
      <c r="D13" s="157"/>
      <c r="E13" s="158">
        <f>SUM(D14:D17)</f>
        <v>4665700</v>
      </c>
      <c r="F13" s="157"/>
      <c r="G13" s="158">
        <f>SUM(F14:F19)</f>
        <v>11591887</v>
      </c>
    </row>
    <row r="14" spans="1:7" s="6" customFormat="1" ht="12.75" customHeight="1">
      <c r="A14" s="154"/>
      <c r="B14" s="163" t="s">
        <v>686</v>
      </c>
      <c r="C14" s="156"/>
      <c r="D14" s="157">
        <v>100000</v>
      </c>
      <c r="E14" s="158"/>
      <c r="F14" s="157">
        <v>100000</v>
      </c>
      <c r="G14" s="158"/>
    </row>
    <row r="15" spans="1:7" s="6" customFormat="1" ht="12.75" customHeight="1">
      <c r="A15" s="154"/>
      <c r="B15" s="163" t="s">
        <v>776</v>
      </c>
      <c r="C15" s="156"/>
      <c r="D15" s="157">
        <v>4150000</v>
      </c>
      <c r="E15" s="158"/>
      <c r="F15" s="157">
        <v>4150000</v>
      </c>
      <c r="G15" s="158"/>
    </row>
    <row r="16" spans="1:7" s="6" customFormat="1" ht="12.75" customHeight="1">
      <c r="A16" s="154"/>
      <c r="B16" s="163" t="s">
        <v>777</v>
      </c>
      <c r="C16" s="156"/>
      <c r="D16" s="157">
        <v>315700</v>
      </c>
      <c r="E16" s="158"/>
      <c r="F16" s="157">
        <v>315700</v>
      </c>
      <c r="G16" s="158"/>
    </row>
    <row r="17" spans="1:7" s="6" customFormat="1" ht="12.75" customHeight="1">
      <c r="A17" s="154"/>
      <c r="B17" s="163" t="s">
        <v>780</v>
      </c>
      <c r="C17" s="156"/>
      <c r="D17" s="157">
        <v>100000</v>
      </c>
      <c r="E17" s="158"/>
      <c r="F17" s="157">
        <v>99998</v>
      </c>
      <c r="G17" s="158"/>
    </row>
    <row r="18" spans="1:7" s="6" customFormat="1" ht="12.75" customHeight="1">
      <c r="A18" s="154"/>
      <c r="B18" s="163" t="s">
        <v>784</v>
      </c>
      <c r="C18" s="156"/>
      <c r="D18" s="157"/>
      <c r="E18" s="158"/>
      <c r="F18" s="157">
        <v>385000</v>
      </c>
      <c r="G18" s="158"/>
    </row>
    <row r="19" spans="1:7" s="6" customFormat="1" ht="28.5" customHeight="1">
      <c r="A19" s="154"/>
      <c r="B19" s="326" t="s">
        <v>801</v>
      </c>
      <c r="C19" s="156"/>
      <c r="D19" s="157"/>
      <c r="E19" s="158"/>
      <c r="F19" s="158">
        <v>6541189</v>
      </c>
      <c r="G19" s="327"/>
    </row>
    <row r="20" spans="1:7" ht="12.75">
      <c r="A20" s="154">
        <v>76</v>
      </c>
      <c r="B20" s="152" t="s">
        <v>214</v>
      </c>
      <c r="C20" s="156" t="s">
        <v>215</v>
      </c>
      <c r="D20" s="157"/>
      <c r="E20" s="158"/>
      <c r="F20" s="157"/>
      <c r="G20" s="158"/>
    </row>
    <row r="21" spans="1:7" ht="12.75">
      <c r="A21" s="154">
        <v>77</v>
      </c>
      <c r="B21" s="152" t="s">
        <v>216</v>
      </c>
      <c r="C21" s="156" t="s">
        <v>217</v>
      </c>
      <c r="D21" s="157"/>
      <c r="E21" s="158"/>
      <c r="F21" s="157"/>
      <c r="G21" s="158"/>
    </row>
    <row r="22" spans="1:7" ht="12.75">
      <c r="A22" s="154">
        <v>78</v>
      </c>
      <c r="B22" s="152" t="s">
        <v>218</v>
      </c>
      <c r="C22" s="156" t="s">
        <v>219</v>
      </c>
      <c r="D22" s="157"/>
      <c r="E22" s="158">
        <f>SUM(D23:D29)</f>
        <v>11860185</v>
      </c>
      <c r="F22" s="157"/>
      <c r="G22" s="158">
        <f>SUM(F23:F31)</f>
        <v>4264543</v>
      </c>
    </row>
    <row r="23" spans="1:7" ht="12.75">
      <c r="A23" s="154"/>
      <c r="B23" s="163" t="s">
        <v>685</v>
      </c>
      <c r="C23" s="156"/>
      <c r="D23" s="177">
        <v>373603</v>
      </c>
      <c r="E23" s="158"/>
      <c r="F23" s="177">
        <v>373603</v>
      </c>
      <c r="G23" s="158"/>
    </row>
    <row r="24" spans="1:7" ht="12.75">
      <c r="A24" s="154"/>
      <c r="B24" s="163" t="s">
        <v>648</v>
      </c>
      <c r="C24" s="156"/>
      <c r="D24" s="177">
        <v>1062992</v>
      </c>
      <c r="E24" s="158"/>
      <c r="F24" s="177">
        <v>761130</v>
      </c>
      <c r="G24" s="158"/>
    </row>
    <row r="25" spans="1:7" ht="12.75">
      <c r="A25" s="154"/>
      <c r="B25" s="163" t="s">
        <v>686</v>
      </c>
      <c r="C25" s="156"/>
      <c r="D25" s="157">
        <v>27000</v>
      </c>
      <c r="E25" s="158"/>
      <c r="F25" s="157">
        <v>27000</v>
      </c>
      <c r="G25" s="158"/>
    </row>
    <row r="26" spans="1:7" ht="12.75">
      <c r="A26" s="154"/>
      <c r="B26" s="163" t="s">
        <v>780</v>
      </c>
      <c r="C26" s="156"/>
      <c r="D26" s="157">
        <v>27000</v>
      </c>
      <c r="E26" s="158"/>
      <c r="F26" s="157">
        <v>27000</v>
      </c>
      <c r="G26" s="158"/>
    </row>
    <row r="27" spans="1:7" ht="12.75">
      <c r="A27" s="154"/>
      <c r="B27" s="163" t="s">
        <v>776</v>
      </c>
      <c r="C27" s="156"/>
      <c r="D27" s="157">
        <v>1120500</v>
      </c>
      <c r="E27" s="158"/>
      <c r="F27" s="157">
        <v>1120500</v>
      </c>
      <c r="G27" s="158"/>
    </row>
    <row r="28" spans="1:7" ht="12.75">
      <c r="A28" s="154"/>
      <c r="B28" s="163" t="s">
        <v>778</v>
      </c>
      <c r="C28" s="156"/>
      <c r="D28" s="157">
        <v>85239</v>
      </c>
      <c r="E28" s="158"/>
      <c r="F28" s="157">
        <v>85239</v>
      </c>
      <c r="G28" s="158"/>
    </row>
    <row r="29" spans="1:7" ht="12.75">
      <c r="A29" s="154"/>
      <c r="B29" s="163" t="s">
        <v>687</v>
      </c>
      <c r="C29" s="156"/>
      <c r="D29" s="157">
        <v>9163851</v>
      </c>
      <c r="E29" s="158"/>
      <c r="F29" s="157">
        <v>0</v>
      </c>
      <c r="G29" s="158"/>
    </row>
    <row r="30" spans="1:7" ht="12.75">
      <c r="A30" s="154"/>
      <c r="B30" s="163" t="s">
        <v>784</v>
      </c>
      <c r="C30" s="156"/>
      <c r="D30" s="157"/>
      <c r="E30" s="158"/>
      <c r="F30" s="157">
        <v>103950</v>
      </c>
      <c r="G30" s="158"/>
    </row>
    <row r="31" spans="1:7" ht="25.5">
      <c r="A31" s="154"/>
      <c r="B31" s="326" t="s">
        <v>801</v>
      </c>
      <c r="C31" s="156"/>
      <c r="D31" s="157"/>
      <c r="E31" s="158"/>
      <c r="F31" s="157">
        <v>1766121</v>
      </c>
      <c r="G31" s="158"/>
    </row>
    <row r="32" spans="1:7" ht="12.75">
      <c r="A32" s="154">
        <v>79</v>
      </c>
      <c r="B32" s="75" t="s">
        <v>456</v>
      </c>
      <c r="C32" s="166" t="s">
        <v>10</v>
      </c>
      <c r="D32" s="167"/>
      <c r="E32" s="168">
        <f>SUM(E7:E22)</f>
        <v>55786796</v>
      </c>
      <c r="F32" s="167"/>
      <c r="G32" s="168">
        <f>SUM(G7:G22)</f>
        <v>20059147</v>
      </c>
    </row>
    <row r="33" spans="1:7" ht="12.75">
      <c r="A33" s="154">
        <v>80</v>
      </c>
      <c r="B33" s="155" t="s">
        <v>220</v>
      </c>
      <c r="C33" s="156" t="s">
        <v>221</v>
      </c>
      <c r="D33" s="157"/>
      <c r="E33" s="158">
        <v>17323250</v>
      </c>
      <c r="F33" s="157"/>
      <c r="G33" s="158">
        <v>17323250</v>
      </c>
    </row>
    <row r="34" spans="1:7" ht="12.75">
      <c r="A34" s="154">
        <v>81</v>
      </c>
      <c r="B34" s="155" t="s">
        <v>222</v>
      </c>
      <c r="C34" s="156" t="s">
        <v>223</v>
      </c>
      <c r="D34" s="157"/>
      <c r="E34" s="158"/>
      <c r="F34" s="157"/>
      <c r="G34" s="158"/>
    </row>
    <row r="35" spans="1:7" ht="12.75">
      <c r="A35" s="154">
        <v>82</v>
      </c>
      <c r="B35" s="155" t="s">
        <v>224</v>
      </c>
      <c r="C35" s="156" t="s">
        <v>225</v>
      </c>
      <c r="D35" s="157"/>
      <c r="E35" s="158"/>
      <c r="F35" s="157"/>
      <c r="G35" s="158"/>
    </row>
    <row r="36" spans="1:7" ht="12.75">
      <c r="A36" s="154">
        <v>83</v>
      </c>
      <c r="B36" s="155" t="s">
        <v>226</v>
      </c>
      <c r="C36" s="156" t="s">
        <v>227</v>
      </c>
      <c r="D36" s="157"/>
      <c r="E36" s="158">
        <v>4677278</v>
      </c>
      <c r="F36" s="157"/>
      <c r="G36" s="158">
        <v>4677278</v>
      </c>
    </row>
    <row r="37" spans="1:7" ht="12.75">
      <c r="A37" s="164">
        <v>84</v>
      </c>
      <c r="B37" s="165" t="s">
        <v>228</v>
      </c>
      <c r="C37" s="166" t="s">
        <v>11</v>
      </c>
      <c r="D37" s="167"/>
      <c r="E37" s="168">
        <f>SUM(E33:E36)</f>
        <v>22000528</v>
      </c>
      <c r="F37" s="167"/>
      <c r="G37" s="168">
        <f>SUM(G33:G36)</f>
        <v>22000528</v>
      </c>
    </row>
    <row r="38" spans="1:7" ht="25.5">
      <c r="A38" s="154">
        <v>85</v>
      </c>
      <c r="B38" s="155" t="s">
        <v>229</v>
      </c>
      <c r="C38" s="156" t="s">
        <v>230</v>
      </c>
      <c r="D38" s="157"/>
      <c r="E38" s="158"/>
      <c r="F38" s="157"/>
      <c r="G38" s="158"/>
    </row>
    <row r="39" spans="1:7" ht="25.5">
      <c r="A39" s="154">
        <v>86</v>
      </c>
      <c r="B39" s="155" t="s">
        <v>231</v>
      </c>
      <c r="C39" s="156" t="s">
        <v>232</v>
      </c>
      <c r="D39" s="157"/>
      <c r="E39" s="158"/>
      <c r="F39" s="157"/>
      <c r="G39" s="158"/>
    </row>
    <row r="40" spans="1:7" ht="25.5">
      <c r="A40" s="154">
        <v>87</v>
      </c>
      <c r="B40" s="155" t="s">
        <v>233</v>
      </c>
      <c r="C40" s="156" t="s">
        <v>234</v>
      </c>
      <c r="D40" s="157"/>
      <c r="E40" s="158"/>
      <c r="F40" s="157"/>
      <c r="G40" s="158"/>
    </row>
    <row r="41" spans="1:7" ht="12.75">
      <c r="A41" s="154">
        <v>88</v>
      </c>
      <c r="B41" s="155" t="s">
        <v>235</v>
      </c>
      <c r="C41" s="156" t="s">
        <v>236</v>
      </c>
      <c r="D41" s="157"/>
      <c r="E41" s="158">
        <v>49386</v>
      </c>
      <c r="F41" s="157"/>
      <c r="G41" s="158">
        <v>44573293</v>
      </c>
    </row>
    <row r="42" spans="1:7" ht="12.75">
      <c r="A42" s="154"/>
      <c r="B42" s="155" t="s">
        <v>683</v>
      </c>
      <c r="C42" s="156"/>
      <c r="D42" s="157"/>
      <c r="E42" s="158"/>
      <c r="F42" s="157"/>
      <c r="G42" s="158"/>
    </row>
    <row r="43" spans="1:7" ht="25.5">
      <c r="A43" s="154">
        <v>89</v>
      </c>
      <c r="B43" s="155" t="s">
        <v>237</v>
      </c>
      <c r="C43" s="156" t="s">
        <v>238</v>
      </c>
      <c r="D43" s="157"/>
      <c r="E43" s="158"/>
      <c r="F43" s="157"/>
      <c r="G43" s="158"/>
    </row>
    <row r="44" spans="1:7" ht="25.5">
      <c r="A44" s="154">
        <v>90</v>
      </c>
      <c r="B44" s="155" t="s">
        <v>239</v>
      </c>
      <c r="C44" s="156" t="s">
        <v>240</v>
      </c>
      <c r="D44" s="157"/>
      <c r="E44" s="158"/>
      <c r="F44" s="157"/>
      <c r="G44" s="158"/>
    </row>
    <row r="45" spans="1:7" ht="12.75">
      <c r="A45" s="154">
        <v>91</v>
      </c>
      <c r="B45" s="155" t="s">
        <v>241</v>
      </c>
      <c r="C45" s="156" t="s">
        <v>242</v>
      </c>
      <c r="D45" s="157"/>
      <c r="E45" s="158"/>
      <c r="F45" s="157"/>
      <c r="G45" s="158"/>
    </row>
    <row r="46" spans="1:7" ht="12.75">
      <c r="A46" s="154">
        <v>92</v>
      </c>
      <c r="B46" s="155" t="s">
        <v>512</v>
      </c>
      <c r="C46" s="156" t="s">
        <v>244</v>
      </c>
      <c r="D46" s="157"/>
      <c r="E46" s="158"/>
      <c r="F46" s="157"/>
      <c r="G46" s="158"/>
    </row>
    <row r="47" spans="1:7" ht="12.75">
      <c r="A47" s="154">
        <v>93</v>
      </c>
      <c r="B47" s="155" t="s">
        <v>243</v>
      </c>
      <c r="C47" s="156" t="s">
        <v>457</v>
      </c>
      <c r="D47" s="157"/>
      <c r="E47" s="158"/>
      <c r="F47" s="157"/>
      <c r="G47" s="158"/>
    </row>
    <row r="48" spans="1:7" ht="12.75">
      <c r="A48" s="164">
        <v>94</v>
      </c>
      <c r="B48" s="165" t="s">
        <v>513</v>
      </c>
      <c r="C48" s="166" t="s">
        <v>12</v>
      </c>
      <c r="D48" s="167"/>
      <c r="E48" s="168">
        <f>SUM(E41:E47)</f>
        <v>49386</v>
      </c>
      <c r="F48" s="167"/>
      <c r="G48" s="168">
        <f>SUM(G41:G47)</f>
        <v>44573293</v>
      </c>
    </row>
    <row r="49" spans="1:7" s="6" customFormat="1" ht="12.75">
      <c r="A49" s="173"/>
      <c r="B49" s="74" t="s">
        <v>684</v>
      </c>
      <c r="C49" s="166"/>
      <c r="D49" s="167"/>
      <c r="E49" s="167">
        <f>E32+E37+E48</f>
        <v>77836710</v>
      </c>
      <c r="F49" s="167"/>
      <c r="G49" s="167">
        <f>G32+G37+G48</f>
        <v>86632968</v>
      </c>
    </row>
    <row r="50" spans="2:5" ht="12.75">
      <c r="B50" s="174"/>
      <c r="C50" s="175"/>
      <c r="D50" s="175"/>
      <c r="E50" s="176"/>
    </row>
  </sheetData>
  <sheetProtection/>
  <mergeCells count="2">
    <mergeCell ref="A3:E3"/>
    <mergeCell ref="C4:E4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005int</cp:lastModifiedBy>
  <cp:lastPrinted>2019-02-26T13:41:11Z</cp:lastPrinted>
  <dcterms:created xsi:type="dcterms:W3CDTF">2002-01-04T07:43:44Z</dcterms:created>
  <dcterms:modified xsi:type="dcterms:W3CDTF">2021-03-03T14:20:24Z</dcterms:modified>
  <cp:category/>
  <cp:version/>
  <cp:contentType/>
  <cp:contentStatus/>
</cp:coreProperties>
</file>