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190" tabRatio="599"/>
  </bookViews>
  <sheets>
    <sheet name="Óvoda kiad, bev." sheetId="4" r:id="rId1"/>
  </sheets>
  <calcPr calcId="145621"/>
</workbook>
</file>

<file path=xl/calcChain.xml><?xml version="1.0" encoding="utf-8"?>
<calcChain xmlns="http://schemas.openxmlformats.org/spreadsheetml/2006/main">
  <c r="J69" i="4" l="1"/>
  <c r="I69" i="4"/>
  <c r="K67" i="4"/>
  <c r="K69" i="4" s="1"/>
  <c r="K63" i="4"/>
  <c r="K61" i="4"/>
  <c r="J62" i="4"/>
  <c r="J64" i="4" s="1"/>
  <c r="K62" i="4"/>
  <c r="L62" i="4"/>
  <c r="I62" i="4"/>
  <c r="I64" i="4" s="1"/>
  <c r="L32" i="4"/>
  <c r="L55" i="4"/>
  <c r="L52" i="4"/>
  <c r="K36" i="4"/>
  <c r="K53" i="4"/>
  <c r="K54" i="4"/>
  <c r="K33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12" i="4"/>
  <c r="J52" i="4"/>
  <c r="I52" i="4"/>
  <c r="I55" i="4"/>
  <c r="K55" i="4" s="1"/>
  <c r="J30" i="4"/>
  <c r="J29" i="4"/>
  <c r="I30" i="4"/>
  <c r="I29" i="4"/>
  <c r="K29" i="4" s="1"/>
  <c r="J28" i="4"/>
  <c r="I28" i="4"/>
  <c r="J27" i="4"/>
  <c r="L27" i="4"/>
  <c r="I27" i="4"/>
  <c r="K30" i="4" l="1"/>
  <c r="I32" i="4"/>
  <c r="K64" i="4"/>
  <c r="J32" i="4"/>
  <c r="J56" i="4" s="1"/>
  <c r="J65" i="4" s="1"/>
  <c r="I56" i="4"/>
  <c r="I65" i="4" s="1"/>
  <c r="K28" i="4"/>
  <c r="L56" i="4"/>
  <c r="K52" i="4"/>
  <c r="K27" i="4"/>
  <c r="K32" i="4" l="1"/>
  <c r="K56" i="4"/>
  <c r="K65" i="4" s="1"/>
</calcChain>
</file>

<file path=xl/comments1.xml><?xml version="1.0" encoding="utf-8"?>
<comments xmlns="http://schemas.openxmlformats.org/spreadsheetml/2006/main">
  <authors>
    <author>User</author>
  </authors>
  <commentList>
    <comment ref="J4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20169+42822
</t>
        </r>
      </text>
    </comment>
    <comment ref="J5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162603+32000</t>
        </r>
      </text>
    </comment>
  </commentList>
</comments>
</file>

<file path=xl/sharedStrings.xml><?xml version="1.0" encoding="utf-8"?>
<sst xmlns="http://schemas.openxmlformats.org/spreadsheetml/2006/main" count="114" uniqueCount="112">
  <si>
    <t>Megnevezés</t>
  </si>
  <si>
    <t>Kiadásnem</t>
  </si>
  <si>
    <t>Ete</t>
  </si>
  <si>
    <t>Összesen</t>
  </si>
  <si>
    <t>Élelmiszer</t>
  </si>
  <si>
    <t>Munkaruha</t>
  </si>
  <si>
    <t>Kiadás összesen</t>
  </si>
  <si>
    <t>Bevételek</t>
  </si>
  <si>
    <t>Saját bevételek összesen</t>
  </si>
  <si>
    <t>Bevételek összesen</t>
  </si>
  <si>
    <t>Előző évi pénzmaradvány</t>
  </si>
  <si>
    <t>Szociális hozzájárulási adó</t>
  </si>
  <si>
    <t>Tárkány</t>
  </si>
  <si>
    <t>Állami támogatás</t>
  </si>
  <si>
    <t>Bevételek - Kiadások</t>
  </si>
  <si>
    <t>Önkormányzatok hozzájárulása</t>
  </si>
  <si>
    <t>Havonta utalandó összeg Ft</t>
  </si>
  <si>
    <t>Kiadások, bevételek 2016.évi előirányzata kormányzati funkciók szerint</t>
  </si>
  <si>
    <t>2015. évi tényleges</t>
  </si>
  <si>
    <t>ezer ft</t>
  </si>
  <si>
    <t>Köztisztviselők,közalkalmazottak bére</t>
  </si>
  <si>
    <t>Jubileumi jutalom</t>
  </si>
  <si>
    <t>Erzsébet utalvány</t>
  </si>
  <si>
    <t>SZÉP kártya - vendéglátás</t>
  </si>
  <si>
    <t>SZÉP kártya - étkezés</t>
  </si>
  <si>
    <t>SZÉP kártya - szabadidő</t>
  </si>
  <si>
    <t>Önkéntes egészségpénztári befizetés</t>
  </si>
  <si>
    <t>Ruházati költségtérítés</t>
  </si>
  <si>
    <t>Közlekedési költségtérítés</t>
  </si>
  <si>
    <t>.0511103</t>
  </si>
  <si>
    <t>Egyéb költségtérítések</t>
  </si>
  <si>
    <t>Foglalkoztatottak egyéb személyi juttatásai</t>
  </si>
  <si>
    <t>Munkavégzésre irányuló egyéb jogviszonyban nem saját foglalkoztatottnak fizetett juttatások</t>
  </si>
  <si>
    <t>Reprezentáció, üzleti ajándék</t>
  </si>
  <si>
    <t>Össz: 051(3)</t>
  </si>
  <si>
    <t>Személyi juttatások</t>
  </si>
  <si>
    <t>Egészségügyi hozzájárulás</t>
  </si>
  <si>
    <t>Személyi jövedelemadó</t>
  </si>
  <si>
    <t>Össz: 052(3)</t>
  </si>
  <si>
    <t>Munkaadókat terhelő járulékok és szociális hozzájárulási adó</t>
  </si>
  <si>
    <t>Könyv, folyóirat</t>
  </si>
  <si>
    <t>Irodaszer</t>
  </si>
  <si>
    <t>Midazok, amelyek nem számolhatóakn el szakmai anyagnak</t>
  </si>
  <si>
    <t>Internet díj</t>
  </si>
  <si>
    <t>Informatikai szolgáltatások igénybevétele</t>
  </si>
  <si>
    <t>Informatikai eszközök, ATM, POS bérleti díja, lízingelése,karbantartása</t>
  </si>
  <si>
    <t>Telefonszámla</t>
  </si>
  <si>
    <t>Villamos energia</t>
  </si>
  <si>
    <t>Gázdíj</t>
  </si>
  <si>
    <t>Szakmai tevékenységet segítő szolgáltatások</t>
  </si>
  <si>
    <t>Postaköltség</t>
  </si>
  <si>
    <t>Egyéb szolgáltatások</t>
  </si>
  <si>
    <t>Kiküldetések kiadásai</t>
  </si>
  <si>
    <t>Működési célú előzetesen felszámított általános forgalmi adó</t>
  </si>
  <si>
    <t>Egyéb dologi kiadások</t>
  </si>
  <si>
    <t>Össz: 053(3)</t>
  </si>
  <si>
    <t>Dologi kiadások</t>
  </si>
  <si>
    <t>Egyéb tárgyi eszköz beszerzés</t>
  </si>
  <si>
    <t>Beruházási célú előzetesen felszámított általános forgalmi adó</t>
  </si>
  <si>
    <t>Össz: 056(3)</t>
  </si>
  <si>
    <t>Beruházások</t>
  </si>
  <si>
    <t>Össz: 05(3)</t>
  </si>
  <si>
    <t>05110113</t>
  </si>
  <si>
    <t>0511063</t>
  </si>
  <si>
    <t>05110713</t>
  </si>
  <si>
    <t>05110723</t>
  </si>
  <si>
    <t>05110733</t>
  </si>
  <si>
    <t>05110743</t>
  </si>
  <si>
    <t>05110763</t>
  </si>
  <si>
    <t>05110773</t>
  </si>
  <si>
    <t>0511083</t>
  </si>
  <si>
    <t>0511093</t>
  </si>
  <si>
    <t>0511133</t>
  </si>
  <si>
    <t>051223</t>
  </si>
  <si>
    <t>0512363</t>
  </si>
  <si>
    <t>05213</t>
  </si>
  <si>
    <t>05243</t>
  </si>
  <si>
    <t>05273</t>
  </si>
  <si>
    <t>0531123</t>
  </si>
  <si>
    <t>0531223</t>
  </si>
  <si>
    <t>0531263</t>
  </si>
  <si>
    <t>053213</t>
  </si>
  <si>
    <t>0532143</t>
  </si>
  <si>
    <t>0532213</t>
  </si>
  <si>
    <t>0533113</t>
  </si>
  <si>
    <t>0533123</t>
  </si>
  <si>
    <t>053363</t>
  </si>
  <si>
    <t>0533713</t>
  </si>
  <si>
    <t>053373</t>
  </si>
  <si>
    <t>053413</t>
  </si>
  <si>
    <t>053513</t>
  </si>
  <si>
    <t>053553</t>
  </si>
  <si>
    <t>05643</t>
  </si>
  <si>
    <t>05673</t>
  </si>
  <si>
    <t>Óvodai nevelés</t>
  </si>
  <si>
    <t>091110, 091140</t>
  </si>
  <si>
    <t>Ft</t>
  </si>
  <si>
    <t xml:space="preserve">Béren kívüli juttatások </t>
  </si>
  <si>
    <t>Táppénz hozzájárulás</t>
  </si>
  <si>
    <t>0533131</t>
  </si>
  <si>
    <t>Víz- és csatornadíj</t>
  </si>
  <si>
    <t>053341</t>
  </si>
  <si>
    <t>Karbantartási, kisjavatási szolgáltatások</t>
  </si>
  <si>
    <t>helyettesítés</t>
  </si>
  <si>
    <t>0531243</t>
  </si>
  <si>
    <t>0531212</t>
  </si>
  <si>
    <t>Tárkány - Ete Közös Fenntartású Óvoda és Konyhája</t>
  </si>
  <si>
    <t>0981311</t>
  </si>
  <si>
    <t>Működési bevételek</t>
  </si>
  <si>
    <t>0941</t>
  </si>
  <si>
    <t>2.4/ a. melléklet</t>
  </si>
  <si>
    <t>a 2./2016.(II.26.)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</si>
</sst>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family val="2"/>
      <charset val="238"/>
    </font>
    <font>
      <b/>
      <u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i/>
      <u/>
      <sz val="10"/>
      <name val="Arial CE"/>
      <charset val="238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163">
    <xf numFmtId="0" fontId="0" fillId="0" borderId="0" xfId="0"/>
    <xf numFmtId="0" fontId="0" fillId="0" borderId="0" xfId="0" applyBorder="1"/>
    <xf numFmtId="0" fontId="4" fillId="0" borderId="0" xfId="0" applyFont="1" applyFill="1" applyBorder="1"/>
    <xf numFmtId="3" fontId="0" fillId="0" borderId="2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3" fontId="0" fillId="0" borderId="8" xfId="0" applyNumberFormat="1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3" fontId="0" fillId="0" borderId="27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3" fontId="0" fillId="0" borderId="29" xfId="0" applyNumberFormat="1" applyBorder="1"/>
    <xf numFmtId="0" fontId="0" fillId="0" borderId="5" xfId="0" applyBorder="1"/>
    <xf numFmtId="3" fontId="0" fillId="0" borderId="36" xfId="0" applyNumberFormat="1" applyBorder="1"/>
    <xf numFmtId="3" fontId="3" fillId="0" borderId="38" xfId="0" applyNumberFormat="1" applyFont="1" applyBorder="1"/>
    <xf numFmtId="3" fontId="0" fillId="0" borderId="44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3" fillId="0" borderId="47" xfId="0" applyNumberFormat="1" applyFont="1" applyBorder="1"/>
    <xf numFmtId="3" fontId="3" fillId="0" borderId="48" xfId="0" applyNumberFormat="1" applyFont="1" applyBorder="1"/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9" xfId="0" applyBorder="1"/>
    <xf numFmtId="0" fontId="3" fillId="0" borderId="50" xfId="0" applyFont="1" applyFill="1" applyBorder="1"/>
    <xf numFmtId="3" fontId="3" fillId="0" borderId="52" xfId="0" applyNumberFormat="1" applyFont="1" applyBorder="1"/>
    <xf numFmtId="0" fontId="0" fillId="0" borderId="54" xfId="0" applyBorder="1"/>
    <xf numFmtId="3" fontId="3" fillId="0" borderId="55" xfId="0" applyNumberFormat="1" applyFont="1" applyBorder="1"/>
    <xf numFmtId="0" fontId="0" fillId="0" borderId="56" xfId="0" applyBorder="1"/>
    <xf numFmtId="3" fontId="0" fillId="0" borderId="57" xfId="0" applyNumberFormat="1" applyBorder="1"/>
    <xf numFmtId="0" fontId="0" fillId="0" borderId="51" xfId="0" applyBorder="1"/>
    <xf numFmtId="0" fontId="0" fillId="0" borderId="46" xfId="0" applyBorder="1"/>
    <xf numFmtId="0" fontId="0" fillId="0" borderId="58" xfId="0" applyBorder="1"/>
    <xf numFmtId="3" fontId="3" fillId="0" borderId="43" xfId="0" applyNumberFormat="1" applyFont="1" applyBorder="1"/>
    <xf numFmtId="3" fontId="0" fillId="0" borderId="62" xfId="0" applyNumberFormat="1" applyBorder="1"/>
    <xf numFmtId="3" fontId="0" fillId="0" borderId="20" xfId="0" applyNumberFormat="1" applyBorder="1"/>
    <xf numFmtId="3" fontId="0" fillId="0" borderId="63" xfId="0" applyNumberFormat="1" applyBorder="1"/>
    <xf numFmtId="3" fontId="0" fillId="0" borderId="64" xfId="0" applyNumberFormat="1" applyBorder="1"/>
    <xf numFmtId="3" fontId="0" fillId="0" borderId="51" xfId="0" applyNumberFormat="1" applyBorder="1"/>
    <xf numFmtId="3" fontId="0" fillId="0" borderId="66" xfId="0" applyNumberFormat="1" applyBorder="1"/>
    <xf numFmtId="3" fontId="5" fillId="0" borderId="60" xfId="0" applyNumberFormat="1" applyFont="1" applyBorder="1"/>
    <xf numFmtId="3" fontId="5" fillId="0" borderId="59" xfId="0" applyNumberFormat="1" applyFont="1" applyBorder="1"/>
    <xf numFmtId="3" fontId="5" fillId="0" borderId="61" xfId="0" applyNumberFormat="1" applyFont="1" applyBorder="1"/>
    <xf numFmtId="3" fontId="5" fillId="0" borderId="53" xfId="0" applyNumberFormat="1" applyFont="1" applyBorder="1"/>
    <xf numFmtId="3" fontId="5" fillId="0" borderId="55" xfId="0" applyNumberFormat="1" applyFont="1" applyBorder="1"/>
    <xf numFmtId="3" fontId="5" fillId="0" borderId="43" xfId="0" applyNumberFormat="1" applyFont="1" applyBorder="1"/>
    <xf numFmtId="3" fontId="5" fillId="0" borderId="4" xfId="0" applyNumberFormat="1" applyFont="1" applyBorder="1"/>
    <xf numFmtId="3" fontId="5" fillId="0" borderId="14" xfId="0" applyNumberFormat="1" applyFont="1" applyBorder="1"/>
    <xf numFmtId="3" fontId="5" fillId="0" borderId="58" xfId="0" applyNumberFormat="1" applyFont="1" applyBorder="1"/>
    <xf numFmtId="3" fontId="3" fillId="0" borderId="35" xfId="0" applyNumberFormat="1" applyFont="1" applyBorder="1"/>
    <xf numFmtId="0" fontId="0" fillId="0" borderId="66" xfId="0" applyBorder="1"/>
    <xf numFmtId="0" fontId="0" fillId="0" borderId="59" xfId="0" applyBorder="1"/>
    <xf numFmtId="0" fontId="0" fillId="0" borderId="68" xfId="0" applyBorder="1"/>
    <xf numFmtId="0" fontId="0" fillId="0" borderId="45" xfId="0" applyBorder="1"/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3" fillId="0" borderId="61" xfId="0" applyNumberFormat="1" applyFont="1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3" fontId="3" fillId="0" borderId="63" xfId="0" applyNumberFormat="1" applyFont="1" applyBorder="1"/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3" fontId="3" fillId="0" borderId="70" xfId="0" applyNumberFormat="1" applyFont="1" applyBorder="1"/>
    <xf numFmtId="3" fontId="3" fillId="0" borderId="71" xfId="0" applyNumberFormat="1" applyFont="1" applyBorder="1"/>
    <xf numFmtId="3" fontId="3" fillId="0" borderId="74" xfId="0" applyNumberFormat="1" applyFont="1" applyBorder="1"/>
    <xf numFmtId="3" fontId="3" fillId="0" borderId="73" xfId="0" applyNumberFormat="1" applyFont="1" applyBorder="1"/>
    <xf numFmtId="0" fontId="3" fillId="0" borderId="55" xfId="0" applyFont="1" applyBorder="1"/>
    <xf numFmtId="0" fontId="3" fillId="0" borderId="49" xfId="0" applyFont="1" applyBorder="1"/>
    <xf numFmtId="0" fontId="3" fillId="0" borderId="52" xfId="0" applyFont="1" applyBorder="1"/>
    <xf numFmtId="3" fontId="3" fillId="0" borderId="53" xfId="0" applyNumberFormat="1" applyFont="1" applyBorder="1"/>
    <xf numFmtId="3" fontId="3" fillId="0" borderId="67" xfId="0" applyNumberFormat="1" applyFont="1" applyBorder="1"/>
    <xf numFmtId="3" fontId="3" fillId="0" borderId="51" xfId="0" applyNumberFormat="1" applyFont="1" applyBorder="1"/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3" fillId="0" borderId="7" xfId="1" applyNumberFormat="1" applyFont="1" applyFill="1" applyBorder="1" applyAlignment="1">
      <alignment vertical="center" wrapText="1" readingOrder="1"/>
    </xf>
    <xf numFmtId="0" fontId="14" fillId="0" borderId="8" xfId="1" applyNumberFormat="1" applyFont="1" applyFill="1" applyBorder="1" applyAlignment="1">
      <alignment vertical="top" wrapText="1"/>
    </xf>
    <xf numFmtId="0" fontId="15" fillId="3" borderId="69" xfId="1" applyNumberFormat="1" applyFont="1" applyFill="1" applyBorder="1" applyAlignment="1">
      <alignment vertical="center" wrapText="1" readingOrder="1"/>
    </xf>
    <xf numFmtId="0" fontId="16" fillId="0" borderId="70" xfId="1" applyNumberFormat="1" applyFont="1" applyFill="1" applyBorder="1" applyAlignment="1">
      <alignment vertical="top" wrapText="1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65" xfId="1" applyNumberFormat="1" applyFont="1" applyFill="1" applyBorder="1" applyAlignment="1">
      <alignment vertical="center" wrapText="1" readingOrder="1"/>
    </xf>
    <xf numFmtId="0" fontId="14" fillId="0" borderId="60" xfId="1" applyNumberFormat="1" applyFont="1" applyFill="1" applyBorder="1" applyAlignment="1">
      <alignment vertical="top" wrapText="1"/>
    </xf>
    <xf numFmtId="0" fontId="15" fillId="2" borderId="1" xfId="1" applyNumberFormat="1" applyFont="1" applyFill="1" applyBorder="1" applyAlignment="1">
      <alignment vertical="center" wrapText="1" readingOrder="1"/>
    </xf>
    <xf numFmtId="0" fontId="16" fillId="0" borderId="53" xfId="1" applyNumberFormat="1" applyFont="1" applyFill="1" applyBorder="1" applyAlignment="1">
      <alignment vertical="top" wrapText="1"/>
    </xf>
    <xf numFmtId="49" fontId="13" fillId="0" borderId="28" xfId="1" applyNumberFormat="1" applyFont="1" applyFill="1" applyBorder="1" applyAlignment="1">
      <alignment horizontal="left" vertical="center" wrapText="1" readingOrder="1"/>
    </xf>
    <xf numFmtId="49" fontId="13" fillId="0" borderId="26" xfId="1" applyNumberFormat="1" applyFont="1" applyFill="1" applyBorder="1" applyAlignment="1">
      <alignment horizontal="left" vertical="center" wrapText="1" readingOrder="1"/>
    </xf>
    <xf numFmtId="0" fontId="0" fillId="0" borderId="22" xfId="0" applyBorder="1" applyAlignment="1">
      <alignment horizontal="left" vertical="justify" wrapText="1"/>
    </xf>
    <xf numFmtId="0" fontId="0" fillId="0" borderId="23" xfId="0" applyBorder="1" applyAlignment="1">
      <alignment horizontal="left" vertical="justify" wrapText="1"/>
    </xf>
    <xf numFmtId="0" fontId="0" fillId="0" borderId="10" xfId="0" applyBorder="1" applyAlignment="1">
      <alignment horizontal="left" vertical="justify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45" xfId="0" applyBorder="1" applyAlignment="1">
      <alignment horizontal="left"/>
    </xf>
    <xf numFmtId="0" fontId="17" fillId="2" borderId="1" xfId="1" applyNumberFormat="1" applyFont="1" applyFill="1" applyBorder="1" applyAlignment="1">
      <alignment vertical="center" wrapText="1" readingOrder="1"/>
    </xf>
    <xf numFmtId="0" fontId="14" fillId="0" borderId="53" xfId="1" applyNumberFormat="1" applyFont="1" applyFill="1" applyBorder="1" applyAlignment="1">
      <alignment vertical="top" wrapText="1"/>
    </xf>
    <xf numFmtId="49" fontId="13" fillId="0" borderId="3" xfId="1" applyNumberFormat="1" applyFont="1" applyFill="1" applyBorder="1" applyAlignment="1">
      <alignment vertical="center" wrapText="1" readingOrder="1"/>
    </xf>
    <xf numFmtId="49" fontId="14" fillId="0" borderId="2" xfId="1" applyNumberFormat="1" applyFont="1" applyFill="1" applyBorder="1" applyAlignment="1">
      <alignment vertical="top" wrapText="1"/>
    </xf>
    <xf numFmtId="49" fontId="13" fillId="0" borderId="33" xfId="1" applyNumberFormat="1" applyFont="1" applyFill="1" applyBorder="1" applyAlignment="1">
      <alignment horizontal="left" vertical="center" wrapText="1" readingOrder="1"/>
    </xf>
    <xf numFmtId="49" fontId="14" fillId="0" borderId="32" xfId="1" applyNumberFormat="1" applyFont="1" applyFill="1" applyBorder="1" applyAlignment="1">
      <alignment horizontal="left" vertical="top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49" fontId="13" fillId="0" borderId="32" xfId="1" applyNumberFormat="1" applyFont="1" applyFill="1" applyBorder="1" applyAlignment="1">
      <alignment horizontal="left" vertical="center" wrapText="1" readingOrder="1"/>
    </xf>
    <xf numFmtId="0" fontId="13" fillId="0" borderId="3" xfId="1" applyNumberFormat="1" applyFont="1" applyFill="1" applyBorder="1" applyAlignment="1">
      <alignment vertical="center" wrapText="1" readingOrder="1"/>
    </xf>
    <xf numFmtId="0" fontId="14" fillId="0" borderId="2" xfId="1" applyNumberFormat="1" applyFont="1" applyFill="1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0" borderId="5" xfId="0" applyBorder="1" applyAlignment="1">
      <alignment horizontal="left"/>
    </xf>
    <xf numFmtId="49" fontId="0" fillId="0" borderId="3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65" xfId="0" applyNumberFormat="1" applyBorder="1" applyAlignment="1">
      <alignment horizontal="left"/>
    </xf>
    <xf numFmtId="49" fontId="0" fillId="0" borderId="60" xfId="0" applyNumberFormat="1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38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55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69"/>
  <sheetViews>
    <sheetView tabSelected="1" workbookViewId="0">
      <selection activeCell="B5" sqref="B5:L5"/>
    </sheetView>
  </sheetViews>
  <sheetFormatPr defaultRowHeight="12.75" x14ac:dyDescent="0.2"/>
  <cols>
    <col min="8" max="8" width="14.42578125" customWidth="1"/>
    <col min="9" max="9" width="10.85546875" customWidth="1"/>
    <col min="10" max="10" width="10.7109375" customWidth="1"/>
    <col min="11" max="12" width="10.85546875" customWidth="1"/>
  </cols>
  <sheetData>
    <row r="3" spans="2:12" x14ac:dyDescent="0.2">
      <c r="G3" s="131" t="s">
        <v>110</v>
      </c>
      <c r="H3" s="131"/>
      <c r="I3" s="131"/>
      <c r="J3" s="131"/>
      <c r="K3" s="131"/>
      <c r="L3" s="131"/>
    </row>
    <row r="4" spans="2:12" ht="15.75" x14ac:dyDescent="0.25"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2:12" ht="15.75" x14ac:dyDescent="0.25">
      <c r="B5" s="81" t="s">
        <v>106</v>
      </c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2:12" ht="15.75" x14ac:dyDescent="0.25">
      <c r="B6" s="82" t="s">
        <v>17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2:12" ht="13.5" thickBot="1" x14ac:dyDescent="0.25"/>
    <row r="8" spans="2:12" x14ac:dyDescent="0.2">
      <c r="B8" s="90" t="s">
        <v>1</v>
      </c>
      <c r="C8" s="91"/>
      <c r="D8" s="105" t="s">
        <v>0</v>
      </c>
      <c r="E8" s="106"/>
      <c r="F8" s="106"/>
      <c r="G8" s="106"/>
      <c r="H8" s="91"/>
      <c r="I8" s="141" t="s">
        <v>94</v>
      </c>
      <c r="J8" s="141"/>
      <c r="K8" s="141"/>
      <c r="L8" s="129" t="s">
        <v>18</v>
      </c>
    </row>
    <row r="9" spans="2:12" x14ac:dyDescent="0.2">
      <c r="B9" s="92"/>
      <c r="C9" s="93"/>
      <c r="D9" s="107"/>
      <c r="E9" s="108"/>
      <c r="F9" s="108"/>
      <c r="G9" s="108"/>
      <c r="H9" s="93"/>
      <c r="I9" s="142" t="s">
        <v>95</v>
      </c>
      <c r="J9" s="142"/>
      <c r="K9" s="142"/>
      <c r="L9" s="130"/>
    </row>
    <row r="10" spans="2:12" x14ac:dyDescent="0.2">
      <c r="B10" s="92"/>
      <c r="C10" s="93"/>
      <c r="D10" s="107"/>
      <c r="E10" s="108"/>
      <c r="F10" s="108"/>
      <c r="G10" s="108"/>
      <c r="H10" s="93"/>
      <c r="I10" s="4" t="s">
        <v>12</v>
      </c>
      <c r="J10" s="25" t="s">
        <v>2</v>
      </c>
      <c r="K10" s="27" t="s">
        <v>3</v>
      </c>
      <c r="L10" s="26" t="s">
        <v>19</v>
      </c>
    </row>
    <row r="11" spans="2:12" ht="13.5" thickBot="1" x14ac:dyDescent="0.25">
      <c r="B11" s="94"/>
      <c r="C11" s="95"/>
      <c r="D11" s="109"/>
      <c r="E11" s="110"/>
      <c r="F11" s="110"/>
      <c r="G11" s="110"/>
      <c r="H11" s="95"/>
      <c r="I11" s="111" t="s">
        <v>96</v>
      </c>
      <c r="J11" s="112"/>
      <c r="K11" s="113"/>
      <c r="L11" s="5"/>
    </row>
    <row r="12" spans="2:12" x14ac:dyDescent="0.2">
      <c r="B12" s="86" t="s">
        <v>62</v>
      </c>
      <c r="C12" s="87"/>
      <c r="D12" s="7" t="s">
        <v>20</v>
      </c>
      <c r="E12" s="8"/>
      <c r="F12" s="8"/>
      <c r="G12" s="8"/>
      <c r="H12" s="9"/>
      <c r="I12" s="6">
        <v>22082700</v>
      </c>
      <c r="J12" s="18">
        <v>7513680</v>
      </c>
      <c r="K12" s="21">
        <f>SUM(I12:J12)</f>
        <v>29596380</v>
      </c>
      <c r="L12" s="20">
        <v>33554</v>
      </c>
    </row>
    <row r="13" spans="2:12" x14ac:dyDescent="0.2">
      <c r="B13" s="86" t="s">
        <v>62</v>
      </c>
      <c r="C13" s="87"/>
      <c r="D13" s="7" t="s">
        <v>103</v>
      </c>
      <c r="E13" s="8"/>
      <c r="F13" s="8"/>
      <c r="G13" s="8"/>
      <c r="H13" s="9"/>
      <c r="I13" s="6"/>
      <c r="J13" s="18">
        <v>60000</v>
      </c>
      <c r="K13" s="22">
        <f t="shared" ref="K13:K26" si="0">SUM(I13:J13)</f>
        <v>60000</v>
      </c>
      <c r="L13" s="20"/>
    </row>
    <row r="14" spans="2:12" x14ac:dyDescent="0.2">
      <c r="B14" s="86" t="s">
        <v>63</v>
      </c>
      <c r="C14" s="87"/>
      <c r="D14" s="7" t="s">
        <v>21</v>
      </c>
      <c r="E14" s="8"/>
      <c r="F14" s="8"/>
      <c r="G14" s="8"/>
      <c r="H14" s="9"/>
      <c r="I14" s="6">
        <v>2417200</v>
      </c>
      <c r="J14" s="18"/>
      <c r="K14" s="22">
        <f t="shared" si="0"/>
        <v>2417200</v>
      </c>
      <c r="L14" s="20"/>
    </row>
    <row r="15" spans="2:12" x14ac:dyDescent="0.2">
      <c r="B15" s="86" t="s">
        <v>64</v>
      </c>
      <c r="C15" s="87"/>
      <c r="D15" s="7" t="s">
        <v>22</v>
      </c>
      <c r="E15" s="8"/>
      <c r="F15" s="8"/>
      <c r="G15" s="8"/>
      <c r="H15" s="9"/>
      <c r="I15" s="6"/>
      <c r="J15" s="18"/>
      <c r="K15" s="22">
        <f t="shared" si="0"/>
        <v>0</v>
      </c>
      <c r="L15" s="20"/>
    </row>
    <row r="16" spans="2:12" x14ac:dyDescent="0.2">
      <c r="B16" s="86" t="s">
        <v>65</v>
      </c>
      <c r="C16" s="87"/>
      <c r="D16" s="7" t="s">
        <v>23</v>
      </c>
      <c r="E16" s="8"/>
      <c r="F16" s="8"/>
      <c r="G16" s="8"/>
      <c r="H16" s="9"/>
      <c r="I16" s="6"/>
      <c r="J16" s="18"/>
      <c r="K16" s="22">
        <f t="shared" si="0"/>
        <v>0</v>
      </c>
      <c r="L16" s="20"/>
    </row>
    <row r="17" spans="2:12" x14ac:dyDescent="0.2">
      <c r="B17" s="86" t="s">
        <v>66</v>
      </c>
      <c r="C17" s="87"/>
      <c r="D17" s="7" t="s">
        <v>24</v>
      </c>
      <c r="E17" s="8"/>
      <c r="F17" s="8"/>
      <c r="G17" s="8"/>
      <c r="H17" s="9"/>
      <c r="I17" s="6"/>
      <c r="J17" s="18"/>
      <c r="K17" s="22">
        <f t="shared" si="0"/>
        <v>0</v>
      </c>
      <c r="L17" s="20"/>
    </row>
    <row r="18" spans="2:12" x14ac:dyDescent="0.2">
      <c r="B18" s="86" t="s">
        <v>67</v>
      </c>
      <c r="C18" s="87"/>
      <c r="D18" s="7" t="s">
        <v>25</v>
      </c>
      <c r="E18" s="8"/>
      <c r="F18" s="8"/>
      <c r="G18" s="8"/>
      <c r="H18" s="9"/>
      <c r="I18" s="6"/>
      <c r="J18" s="18"/>
      <c r="K18" s="22">
        <f t="shared" si="0"/>
        <v>0</v>
      </c>
      <c r="L18" s="20"/>
    </row>
    <row r="19" spans="2:12" x14ac:dyDescent="0.2">
      <c r="B19" s="86" t="s">
        <v>68</v>
      </c>
      <c r="C19" s="87"/>
      <c r="D19" s="7" t="s">
        <v>26</v>
      </c>
      <c r="E19" s="8"/>
      <c r="F19" s="8"/>
      <c r="G19" s="8"/>
      <c r="H19" s="9"/>
      <c r="I19" s="6"/>
      <c r="J19" s="18"/>
      <c r="K19" s="22">
        <f t="shared" si="0"/>
        <v>0</v>
      </c>
      <c r="L19" s="20"/>
    </row>
    <row r="20" spans="2:12" x14ac:dyDescent="0.2">
      <c r="B20" s="86" t="s">
        <v>69</v>
      </c>
      <c r="C20" s="87"/>
      <c r="D20" s="7" t="s">
        <v>97</v>
      </c>
      <c r="E20" s="8"/>
      <c r="F20" s="8"/>
      <c r="G20" s="8"/>
      <c r="H20" s="9"/>
      <c r="I20" s="6">
        <v>1434325</v>
      </c>
      <c r="J20" s="18">
        <v>446100</v>
      </c>
      <c r="K20" s="22">
        <f t="shared" si="0"/>
        <v>1880425</v>
      </c>
      <c r="L20" s="20">
        <v>1924</v>
      </c>
    </row>
    <row r="21" spans="2:12" x14ac:dyDescent="0.2">
      <c r="B21" s="86" t="s">
        <v>70</v>
      </c>
      <c r="C21" s="87"/>
      <c r="D21" s="7" t="s">
        <v>27</v>
      </c>
      <c r="E21" s="8"/>
      <c r="F21" s="8"/>
      <c r="G21" s="8"/>
      <c r="H21" s="9"/>
      <c r="I21" s="6"/>
      <c r="J21" s="18"/>
      <c r="K21" s="22">
        <f t="shared" si="0"/>
        <v>0</v>
      </c>
      <c r="L21" s="20"/>
    </row>
    <row r="22" spans="2:12" x14ac:dyDescent="0.2">
      <c r="B22" s="86" t="s">
        <v>71</v>
      </c>
      <c r="C22" s="87"/>
      <c r="D22" s="7" t="s">
        <v>28</v>
      </c>
      <c r="E22" s="8"/>
      <c r="F22" s="8"/>
      <c r="G22" s="8"/>
      <c r="H22" s="9"/>
      <c r="I22" s="6">
        <v>267000</v>
      </c>
      <c r="J22" s="18"/>
      <c r="K22" s="22">
        <f t="shared" si="0"/>
        <v>267000</v>
      </c>
      <c r="L22" s="20">
        <v>204</v>
      </c>
    </row>
    <row r="23" spans="2:12" x14ac:dyDescent="0.2">
      <c r="B23" s="86" t="s">
        <v>29</v>
      </c>
      <c r="C23" s="87"/>
      <c r="D23" s="7" t="s">
        <v>30</v>
      </c>
      <c r="E23" s="8"/>
      <c r="F23" s="8"/>
      <c r="G23" s="8"/>
      <c r="H23" s="9"/>
      <c r="I23" s="6"/>
      <c r="J23" s="18"/>
      <c r="K23" s="22">
        <f t="shared" si="0"/>
        <v>0</v>
      </c>
      <c r="L23" s="20"/>
    </row>
    <row r="24" spans="2:12" x14ac:dyDescent="0.2">
      <c r="B24" s="86" t="s">
        <v>72</v>
      </c>
      <c r="C24" s="87"/>
      <c r="D24" s="7" t="s">
        <v>31</v>
      </c>
      <c r="E24" s="8"/>
      <c r="F24" s="8"/>
      <c r="G24" s="8"/>
      <c r="H24" s="9"/>
      <c r="I24" s="6"/>
      <c r="J24" s="18"/>
      <c r="K24" s="22">
        <f t="shared" si="0"/>
        <v>0</v>
      </c>
      <c r="L24" s="20">
        <v>446</v>
      </c>
    </row>
    <row r="25" spans="2:12" ht="24.75" customHeight="1" x14ac:dyDescent="0.2">
      <c r="B25" s="86" t="s">
        <v>73</v>
      </c>
      <c r="C25" s="87"/>
      <c r="D25" s="83" t="s">
        <v>32</v>
      </c>
      <c r="E25" s="84"/>
      <c r="F25" s="84"/>
      <c r="G25" s="84"/>
      <c r="H25" s="85"/>
      <c r="I25" s="6"/>
      <c r="J25" s="18"/>
      <c r="K25" s="22">
        <f t="shared" si="0"/>
        <v>0</v>
      </c>
      <c r="L25" s="20"/>
    </row>
    <row r="26" spans="2:12" ht="13.5" thickBot="1" x14ac:dyDescent="0.25">
      <c r="B26" s="96" t="s">
        <v>74</v>
      </c>
      <c r="C26" s="97"/>
      <c r="D26" s="56" t="s">
        <v>33</v>
      </c>
      <c r="E26" s="57"/>
      <c r="F26" s="57"/>
      <c r="G26" s="57"/>
      <c r="H26" s="58"/>
      <c r="I26" s="59">
        <v>15000</v>
      </c>
      <c r="J26" s="60"/>
      <c r="K26" s="61">
        <f t="shared" si="0"/>
        <v>15000</v>
      </c>
      <c r="L26" s="39"/>
    </row>
    <row r="27" spans="2:12" ht="12.75" customHeight="1" thickBot="1" x14ac:dyDescent="0.25">
      <c r="B27" s="98" t="s">
        <v>34</v>
      </c>
      <c r="C27" s="99"/>
      <c r="D27" s="74" t="s">
        <v>35</v>
      </c>
      <c r="E27" s="75"/>
      <c r="F27" s="75"/>
      <c r="G27" s="75"/>
      <c r="H27" s="76"/>
      <c r="I27" s="77">
        <f>SUM(I12:I26)</f>
        <v>26216225</v>
      </c>
      <c r="J27" s="32">
        <f t="shared" ref="J27:L27" si="1">SUM(J12:J26)</f>
        <v>8019780</v>
      </c>
      <c r="K27" s="78">
        <f t="shared" si="1"/>
        <v>34236005</v>
      </c>
      <c r="L27" s="79">
        <f t="shared" si="1"/>
        <v>36128</v>
      </c>
    </row>
    <row r="28" spans="2:12" x14ac:dyDescent="0.2">
      <c r="B28" s="127" t="s">
        <v>75</v>
      </c>
      <c r="C28" s="128"/>
      <c r="D28" s="63" t="s">
        <v>11</v>
      </c>
      <c r="E28" s="64"/>
      <c r="F28" s="64"/>
      <c r="G28" s="64"/>
      <c r="H28" s="65"/>
      <c r="I28" s="3">
        <f>(I12+I13+I14)*0.27</f>
        <v>6614973</v>
      </c>
      <c r="J28" s="40">
        <f>(J12+J13+J14)*0.27</f>
        <v>2044893.6</v>
      </c>
      <c r="K28" s="41">
        <f>SUM(I28:J28)</f>
        <v>8659866.5999999996</v>
      </c>
      <c r="L28" s="42">
        <v>9116</v>
      </c>
    </row>
    <row r="29" spans="2:12" x14ac:dyDescent="0.2">
      <c r="B29" s="86" t="s">
        <v>76</v>
      </c>
      <c r="C29" s="87"/>
      <c r="D29" s="7" t="s">
        <v>36</v>
      </c>
      <c r="E29" s="8"/>
      <c r="F29" s="8"/>
      <c r="G29" s="8"/>
      <c r="H29" s="9"/>
      <c r="I29" s="6">
        <f>I20*1.19*0.14</f>
        <v>238958.54500000001</v>
      </c>
      <c r="J29" s="18">
        <f>J20*1.19*0.14</f>
        <v>74320.260000000009</v>
      </c>
      <c r="K29" s="22">
        <f t="shared" ref="K29:K55" si="2">SUM(I29:J29)</f>
        <v>313278.80500000005</v>
      </c>
      <c r="L29" s="20">
        <v>297</v>
      </c>
    </row>
    <row r="30" spans="2:12" x14ac:dyDescent="0.2">
      <c r="B30" s="86" t="s">
        <v>77</v>
      </c>
      <c r="C30" s="87"/>
      <c r="D30" s="7" t="s">
        <v>37</v>
      </c>
      <c r="E30" s="8"/>
      <c r="F30" s="10"/>
      <c r="G30" s="10"/>
      <c r="H30" s="11"/>
      <c r="I30" s="12">
        <f>I20*1.19*0.15</f>
        <v>256027.01249999998</v>
      </c>
      <c r="J30" s="18">
        <f>J20*1.19*0.15</f>
        <v>79628.849999999991</v>
      </c>
      <c r="K30" s="22">
        <f t="shared" si="2"/>
        <v>335655.86249999999</v>
      </c>
      <c r="L30" s="20">
        <v>296</v>
      </c>
    </row>
    <row r="31" spans="2:12" ht="13.5" thickBot="1" x14ac:dyDescent="0.25">
      <c r="B31" s="96" t="s">
        <v>77</v>
      </c>
      <c r="C31" s="97"/>
      <c r="D31" s="114" t="s">
        <v>98</v>
      </c>
      <c r="E31" s="115"/>
      <c r="F31" s="115"/>
      <c r="G31" s="115"/>
      <c r="H31" s="116"/>
      <c r="I31" s="59">
        <v>50000</v>
      </c>
      <c r="J31" s="60"/>
      <c r="K31" s="61">
        <f t="shared" si="2"/>
        <v>50000</v>
      </c>
      <c r="L31" s="39">
        <v>51</v>
      </c>
    </row>
    <row r="32" spans="2:12" ht="12.75" customHeight="1" thickBot="1" x14ac:dyDescent="0.25">
      <c r="B32" s="98" t="s">
        <v>38</v>
      </c>
      <c r="C32" s="99"/>
      <c r="D32" s="74" t="s">
        <v>39</v>
      </c>
      <c r="E32" s="75"/>
      <c r="F32" s="75"/>
      <c r="G32" s="75"/>
      <c r="H32" s="76"/>
      <c r="I32" s="77">
        <f>SUM(I28:I31)</f>
        <v>7159958.5575000001</v>
      </c>
      <c r="J32" s="32">
        <f>SUM(J28:J31)</f>
        <v>2198842.7100000004</v>
      </c>
      <c r="K32" s="78">
        <f t="shared" si="2"/>
        <v>9358801.2675000001</v>
      </c>
      <c r="L32" s="79">
        <f>SUM(L28:L31)</f>
        <v>9760</v>
      </c>
    </row>
    <row r="33" spans="2:12" x14ac:dyDescent="0.2">
      <c r="B33" s="127" t="s">
        <v>78</v>
      </c>
      <c r="C33" s="128"/>
      <c r="D33" s="63" t="s">
        <v>40</v>
      </c>
      <c r="E33" s="64"/>
      <c r="F33" s="64"/>
      <c r="G33" s="64"/>
      <c r="H33" s="65"/>
      <c r="I33" s="3">
        <v>23600</v>
      </c>
      <c r="J33" s="40"/>
      <c r="K33" s="66">
        <f t="shared" si="2"/>
        <v>23600</v>
      </c>
      <c r="L33" s="42">
        <v>14</v>
      </c>
    </row>
    <row r="34" spans="2:12" x14ac:dyDescent="0.2">
      <c r="B34" s="121" t="s">
        <v>105</v>
      </c>
      <c r="C34" s="126"/>
      <c r="D34" s="13" t="s">
        <v>4</v>
      </c>
      <c r="E34" s="14"/>
      <c r="F34" s="14"/>
      <c r="G34" s="14"/>
      <c r="H34" s="15"/>
      <c r="I34" s="16"/>
      <c r="J34" s="18"/>
      <c r="K34" s="23"/>
      <c r="L34" s="20">
        <v>2422</v>
      </c>
    </row>
    <row r="35" spans="2:12" x14ac:dyDescent="0.2">
      <c r="B35" s="86" t="s">
        <v>79</v>
      </c>
      <c r="C35" s="87"/>
      <c r="D35" s="7" t="s">
        <v>41</v>
      </c>
      <c r="E35" s="8"/>
      <c r="F35" s="8"/>
      <c r="G35" s="8"/>
      <c r="H35" s="9"/>
      <c r="I35" s="6">
        <v>158000</v>
      </c>
      <c r="J35" s="18">
        <v>16000</v>
      </c>
      <c r="K35" s="23">
        <f t="shared" si="2"/>
        <v>174000</v>
      </c>
      <c r="L35" s="20">
        <v>65</v>
      </c>
    </row>
    <row r="36" spans="2:12" x14ac:dyDescent="0.2">
      <c r="B36" s="121" t="s">
        <v>104</v>
      </c>
      <c r="C36" s="122"/>
      <c r="D36" s="123" t="s">
        <v>5</v>
      </c>
      <c r="E36" s="124"/>
      <c r="F36" s="124"/>
      <c r="G36" s="124"/>
      <c r="H36" s="125"/>
      <c r="I36" s="16">
        <v>71000</v>
      </c>
      <c r="J36" s="18"/>
      <c r="K36" s="23">
        <f t="shared" si="2"/>
        <v>71000</v>
      </c>
      <c r="L36" s="20">
        <v>37</v>
      </c>
    </row>
    <row r="37" spans="2:12" x14ac:dyDescent="0.2">
      <c r="B37" s="86" t="s">
        <v>80</v>
      </c>
      <c r="C37" s="87"/>
      <c r="D37" s="7" t="s">
        <v>42</v>
      </c>
      <c r="E37" s="8"/>
      <c r="F37" s="8"/>
      <c r="G37" s="8"/>
      <c r="H37" s="9"/>
      <c r="I37" s="6">
        <v>545000</v>
      </c>
      <c r="J37" s="18">
        <v>30000</v>
      </c>
      <c r="K37" s="23">
        <f t="shared" si="2"/>
        <v>575000</v>
      </c>
      <c r="L37" s="20">
        <v>383</v>
      </c>
    </row>
    <row r="38" spans="2:12" x14ac:dyDescent="0.2">
      <c r="B38" s="86">
        <v>383</v>
      </c>
      <c r="C38" s="87"/>
      <c r="D38" s="7" t="s">
        <v>43</v>
      </c>
      <c r="E38" s="8"/>
      <c r="F38" s="8"/>
      <c r="G38" s="8"/>
      <c r="H38" s="9"/>
      <c r="I38" s="6"/>
      <c r="J38" s="18">
        <v>32000</v>
      </c>
      <c r="K38" s="23">
        <f t="shared" si="2"/>
        <v>32000</v>
      </c>
      <c r="L38" s="20">
        <v>31</v>
      </c>
    </row>
    <row r="39" spans="2:12" x14ac:dyDescent="0.2">
      <c r="B39" s="86" t="s">
        <v>81</v>
      </c>
      <c r="C39" s="87"/>
      <c r="D39" s="7" t="s">
        <v>44</v>
      </c>
      <c r="E39" s="8"/>
      <c r="F39" s="8"/>
      <c r="G39" s="8"/>
      <c r="H39" s="9"/>
      <c r="I39" s="6"/>
      <c r="J39" s="18"/>
      <c r="K39" s="23">
        <f t="shared" si="2"/>
        <v>0</v>
      </c>
      <c r="L39" s="20"/>
    </row>
    <row r="40" spans="2:12" ht="27" customHeight="1" x14ac:dyDescent="0.2">
      <c r="B40" s="86" t="s">
        <v>82</v>
      </c>
      <c r="C40" s="87"/>
      <c r="D40" s="102" t="s">
        <v>45</v>
      </c>
      <c r="E40" s="103"/>
      <c r="F40" s="103"/>
      <c r="G40" s="103"/>
      <c r="H40" s="104"/>
      <c r="I40" s="6"/>
      <c r="J40" s="18"/>
      <c r="K40" s="23">
        <f t="shared" si="2"/>
        <v>0</v>
      </c>
      <c r="L40" s="20"/>
    </row>
    <row r="41" spans="2:12" x14ac:dyDescent="0.2">
      <c r="B41" s="86" t="s">
        <v>83</v>
      </c>
      <c r="C41" s="87"/>
      <c r="D41" s="7" t="s">
        <v>46</v>
      </c>
      <c r="E41" s="8"/>
      <c r="F41" s="8"/>
      <c r="G41" s="8"/>
      <c r="H41" s="9"/>
      <c r="I41" s="6"/>
      <c r="J41" s="18">
        <v>80343</v>
      </c>
      <c r="K41" s="23">
        <f t="shared" si="2"/>
        <v>80343</v>
      </c>
      <c r="L41" s="20"/>
    </row>
    <row r="42" spans="2:12" x14ac:dyDescent="0.2">
      <c r="B42" s="86" t="s">
        <v>84</v>
      </c>
      <c r="C42" s="87"/>
      <c r="D42" s="7" t="s">
        <v>47</v>
      </c>
      <c r="E42" s="8"/>
      <c r="F42" s="8"/>
      <c r="G42" s="8"/>
      <c r="H42" s="9"/>
      <c r="I42" s="6">
        <v>250000</v>
      </c>
      <c r="J42" s="18">
        <v>30382</v>
      </c>
      <c r="K42" s="23">
        <f t="shared" si="2"/>
        <v>280382</v>
      </c>
      <c r="L42" s="20">
        <v>146</v>
      </c>
    </row>
    <row r="43" spans="2:12" x14ac:dyDescent="0.2">
      <c r="B43" s="86" t="s">
        <v>85</v>
      </c>
      <c r="C43" s="87"/>
      <c r="D43" s="7" t="s">
        <v>48</v>
      </c>
      <c r="E43" s="8"/>
      <c r="F43" s="8"/>
      <c r="G43" s="8"/>
      <c r="H43" s="9"/>
      <c r="I43" s="6">
        <v>800000</v>
      </c>
      <c r="J43" s="18">
        <v>433088</v>
      </c>
      <c r="K43" s="23">
        <f t="shared" si="2"/>
        <v>1233088</v>
      </c>
      <c r="L43" s="20">
        <v>688</v>
      </c>
    </row>
    <row r="44" spans="2:12" x14ac:dyDescent="0.2">
      <c r="B44" s="100" t="s">
        <v>99</v>
      </c>
      <c r="C44" s="101"/>
      <c r="D44" s="138" t="s">
        <v>100</v>
      </c>
      <c r="E44" s="139"/>
      <c r="F44" s="139"/>
      <c r="G44" s="139"/>
      <c r="H44" s="140"/>
      <c r="I44" s="12">
        <v>270000</v>
      </c>
      <c r="J44" s="18">
        <v>38253</v>
      </c>
      <c r="K44" s="23">
        <f t="shared" si="2"/>
        <v>308253</v>
      </c>
      <c r="L44" s="20">
        <v>134</v>
      </c>
    </row>
    <row r="45" spans="2:12" x14ac:dyDescent="0.2">
      <c r="B45" s="100" t="s">
        <v>101</v>
      </c>
      <c r="C45" s="101"/>
      <c r="D45" s="138" t="s">
        <v>102</v>
      </c>
      <c r="E45" s="139"/>
      <c r="F45" s="139"/>
      <c r="G45" s="139"/>
      <c r="H45" s="140"/>
      <c r="I45" s="12">
        <v>189000</v>
      </c>
      <c r="J45" s="18"/>
      <c r="K45" s="23">
        <f t="shared" si="2"/>
        <v>189000</v>
      </c>
      <c r="L45" s="20">
        <v>176</v>
      </c>
    </row>
    <row r="46" spans="2:12" x14ac:dyDescent="0.2">
      <c r="B46" s="86" t="s">
        <v>86</v>
      </c>
      <c r="C46" s="87"/>
      <c r="D46" s="7" t="s">
        <v>49</v>
      </c>
      <c r="E46" s="8"/>
      <c r="F46" s="8"/>
      <c r="G46" s="8"/>
      <c r="H46" s="9"/>
      <c r="I46" s="6">
        <v>100000</v>
      </c>
      <c r="J46" s="18"/>
      <c r="K46" s="23">
        <f t="shared" si="2"/>
        <v>100000</v>
      </c>
      <c r="L46" s="20"/>
    </row>
    <row r="47" spans="2:12" x14ac:dyDescent="0.2">
      <c r="B47" s="86" t="s">
        <v>87</v>
      </c>
      <c r="C47" s="87"/>
      <c r="D47" s="7" t="s">
        <v>50</v>
      </c>
      <c r="E47" s="8"/>
      <c r="F47" s="8"/>
      <c r="G47" s="8"/>
      <c r="H47" s="9"/>
      <c r="I47" s="6">
        <v>61400</v>
      </c>
      <c r="J47" s="18"/>
      <c r="K47" s="23">
        <f t="shared" si="2"/>
        <v>61400</v>
      </c>
      <c r="L47" s="20">
        <v>41</v>
      </c>
    </row>
    <row r="48" spans="2:12" x14ac:dyDescent="0.2">
      <c r="B48" s="86" t="s">
        <v>88</v>
      </c>
      <c r="C48" s="87"/>
      <c r="D48" s="7" t="s">
        <v>51</v>
      </c>
      <c r="E48" s="8"/>
      <c r="F48" s="8"/>
      <c r="G48" s="8"/>
      <c r="H48" s="9"/>
      <c r="I48" s="6">
        <v>289600</v>
      </c>
      <c r="J48" s="18">
        <v>63000</v>
      </c>
      <c r="K48" s="23">
        <f t="shared" si="2"/>
        <v>352600</v>
      </c>
      <c r="L48" s="20">
        <v>708</v>
      </c>
    </row>
    <row r="49" spans="2:12" x14ac:dyDescent="0.2">
      <c r="B49" s="86" t="s">
        <v>89</v>
      </c>
      <c r="C49" s="87"/>
      <c r="D49" s="7" t="s">
        <v>52</v>
      </c>
      <c r="E49" s="8"/>
      <c r="F49" s="8"/>
      <c r="G49" s="8"/>
      <c r="H49" s="9"/>
      <c r="I49" s="6">
        <v>50000</v>
      </c>
      <c r="J49" s="18"/>
      <c r="K49" s="23">
        <f t="shared" si="2"/>
        <v>50000</v>
      </c>
      <c r="L49" s="20"/>
    </row>
    <row r="50" spans="2:12" x14ac:dyDescent="0.2">
      <c r="B50" s="86" t="s">
        <v>90</v>
      </c>
      <c r="C50" s="87"/>
      <c r="D50" s="7" t="s">
        <v>53</v>
      </c>
      <c r="E50" s="8"/>
      <c r="F50" s="8"/>
      <c r="G50" s="8"/>
      <c r="H50" s="9"/>
      <c r="I50" s="6">
        <v>749000</v>
      </c>
      <c r="J50" s="18">
        <v>194600</v>
      </c>
      <c r="K50" s="23">
        <f t="shared" si="2"/>
        <v>943600</v>
      </c>
      <c r="L50" s="20">
        <v>1084</v>
      </c>
    </row>
    <row r="51" spans="2:12" ht="13.5" thickBot="1" x14ac:dyDescent="0.25">
      <c r="B51" s="96" t="s">
        <v>91</v>
      </c>
      <c r="C51" s="97"/>
      <c r="D51" s="56" t="s">
        <v>54</v>
      </c>
      <c r="E51" s="57"/>
      <c r="F51" s="57"/>
      <c r="G51" s="57"/>
      <c r="H51" s="58"/>
      <c r="I51" s="59"/>
      <c r="J51" s="60"/>
      <c r="K51" s="62">
        <f t="shared" si="2"/>
        <v>0</v>
      </c>
      <c r="L51" s="39">
        <v>29</v>
      </c>
    </row>
    <row r="52" spans="2:12" ht="12.75" customHeight="1" thickBot="1" x14ac:dyDescent="0.25">
      <c r="B52" s="98" t="s">
        <v>55</v>
      </c>
      <c r="C52" s="99"/>
      <c r="D52" s="74" t="s">
        <v>56</v>
      </c>
      <c r="E52" s="75"/>
      <c r="F52" s="75"/>
      <c r="G52" s="75"/>
      <c r="H52" s="76"/>
      <c r="I52" s="77">
        <f>SUM(I33:I51)</f>
        <v>3556600</v>
      </c>
      <c r="J52" s="32">
        <f>SUM(J33:J51)</f>
        <v>917666</v>
      </c>
      <c r="K52" s="78">
        <f t="shared" si="2"/>
        <v>4474266</v>
      </c>
      <c r="L52" s="79">
        <f>SUM(L33:L51)</f>
        <v>5958</v>
      </c>
    </row>
    <row r="53" spans="2:12" x14ac:dyDescent="0.2">
      <c r="B53" s="119" t="s">
        <v>92</v>
      </c>
      <c r="C53" s="120"/>
      <c r="D53" s="63" t="s">
        <v>57</v>
      </c>
      <c r="E53" s="64"/>
      <c r="F53" s="64"/>
      <c r="G53" s="64"/>
      <c r="H53" s="65"/>
      <c r="I53" s="3">
        <v>236000</v>
      </c>
      <c r="J53" s="40"/>
      <c r="K53" s="66">
        <f t="shared" si="2"/>
        <v>236000</v>
      </c>
      <c r="L53" s="42">
        <v>165</v>
      </c>
    </row>
    <row r="54" spans="2:12" ht="13.5" thickBot="1" x14ac:dyDescent="0.25">
      <c r="B54" s="96" t="s">
        <v>93</v>
      </c>
      <c r="C54" s="97"/>
      <c r="D54" s="56" t="s">
        <v>58</v>
      </c>
      <c r="E54" s="57"/>
      <c r="F54" s="57"/>
      <c r="G54" s="57"/>
      <c r="H54" s="58"/>
      <c r="I54" s="59">
        <v>64000</v>
      </c>
      <c r="J54" s="60"/>
      <c r="K54" s="62">
        <f t="shared" si="2"/>
        <v>64000</v>
      </c>
      <c r="L54" s="39">
        <v>45</v>
      </c>
    </row>
    <row r="55" spans="2:12" ht="12.75" customHeight="1" thickBot="1" x14ac:dyDescent="0.25">
      <c r="B55" s="117" t="s">
        <v>59</v>
      </c>
      <c r="C55" s="118"/>
      <c r="D55" s="74" t="s">
        <v>60</v>
      </c>
      <c r="E55" s="75"/>
      <c r="F55" s="75"/>
      <c r="G55" s="75"/>
      <c r="H55" s="76"/>
      <c r="I55" s="77">
        <f>SUM(I53:I54)</f>
        <v>300000</v>
      </c>
      <c r="J55" s="32">
        <v>0</v>
      </c>
      <c r="K55" s="78">
        <f t="shared" si="2"/>
        <v>300000</v>
      </c>
      <c r="L55" s="79">
        <f>SUM(L53:L54)</f>
        <v>210</v>
      </c>
    </row>
    <row r="56" spans="2:12" ht="13.5" customHeight="1" thickBot="1" x14ac:dyDescent="0.25">
      <c r="B56" s="88" t="s">
        <v>61</v>
      </c>
      <c r="C56" s="89"/>
      <c r="D56" s="67" t="s">
        <v>6</v>
      </c>
      <c r="E56" s="68"/>
      <c r="F56" s="68"/>
      <c r="G56" s="68"/>
      <c r="H56" s="69"/>
      <c r="I56" s="70">
        <f>I27+I32+I52+I55</f>
        <v>37232783.557500005</v>
      </c>
      <c r="J56" s="71">
        <f t="shared" ref="J56:L56" si="3">J27+J32+J52+J55</f>
        <v>11136288.710000001</v>
      </c>
      <c r="K56" s="72">
        <f t="shared" si="3"/>
        <v>48369072.267499998</v>
      </c>
      <c r="L56" s="73">
        <f t="shared" si="3"/>
        <v>52056</v>
      </c>
    </row>
    <row r="58" spans="2:12" x14ac:dyDescent="0.2">
      <c r="B58" s="2" t="s">
        <v>7</v>
      </c>
      <c r="F58" s="1"/>
    </row>
    <row r="59" spans="2:12" ht="13.5" thickBot="1" x14ac:dyDescent="0.25"/>
    <row r="60" spans="2:12" x14ac:dyDescent="0.2">
      <c r="B60" s="133" t="s">
        <v>109</v>
      </c>
      <c r="C60" s="134"/>
      <c r="D60" s="132" t="s">
        <v>108</v>
      </c>
      <c r="E60" s="132"/>
      <c r="F60" s="132"/>
      <c r="G60" s="132"/>
      <c r="H60" s="132"/>
      <c r="I60" s="17"/>
      <c r="J60" s="31"/>
      <c r="K60" s="36"/>
      <c r="L60" s="33"/>
    </row>
    <row r="61" spans="2:12" ht="13.5" thickBot="1" x14ac:dyDescent="0.25">
      <c r="B61" s="135" t="s">
        <v>107</v>
      </c>
      <c r="C61" s="136"/>
      <c r="D61" s="137" t="s">
        <v>10</v>
      </c>
      <c r="E61" s="137"/>
      <c r="F61" s="137"/>
      <c r="G61" s="137"/>
      <c r="H61" s="137"/>
      <c r="I61" s="45">
        <v>2300663</v>
      </c>
      <c r="J61" s="46"/>
      <c r="K61" s="47">
        <f>SUM(I61:J61)</f>
        <v>2300663</v>
      </c>
      <c r="L61" s="39"/>
    </row>
    <row r="62" spans="2:12" ht="13.5" thickBot="1" x14ac:dyDescent="0.25">
      <c r="B62" s="146"/>
      <c r="C62" s="147"/>
      <c r="D62" s="154" t="s">
        <v>8</v>
      </c>
      <c r="E62" s="155"/>
      <c r="F62" s="155"/>
      <c r="G62" s="155"/>
      <c r="H62" s="156"/>
      <c r="I62" s="48">
        <f>SUM(I60:I61)</f>
        <v>2300663</v>
      </c>
      <c r="J62" s="49">
        <f t="shared" ref="J62:L62" si="4">SUM(J60:J61)</f>
        <v>0</v>
      </c>
      <c r="K62" s="50">
        <f t="shared" si="4"/>
        <v>2300663</v>
      </c>
      <c r="L62" s="43">
        <f t="shared" si="4"/>
        <v>0</v>
      </c>
    </row>
    <row r="63" spans="2:12" ht="13.5" thickBot="1" x14ac:dyDescent="0.25">
      <c r="B63" s="148"/>
      <c r="C63" s="149"/>
      <c r="D63" s="157" t="s">
        <v>13</v>
      </c>
      <c r="E63" s="158"/>
      <c r="F63" s="158"/>
      <c r="G63" s="158"/>
      <c r="H63" s="159"/>
      <c r="I63" s="51">
        <v>29792683</v>
      </c>
      <c r="J63" s="52">
        <v>9158450</v>
      </c>
      <c r="K63" s="53">
        <f>SUM(I63:J63)</f>
        <v>38951133</v>
      </c>
      <c r="L63" s="44">
        <v>41834333</v>
      </c>
    </row>
    <row r="64" spans="2:12" ht="13.5" thickBot="1" x14ac:dyDescent="0.25">
      <c r="B64" s="150"/>
      <c r="C64" s="151"/>
      <c r="D64" s="154" t="s">
        <v>9</v>
      </c>
      <c r="E64" s="155"/>
      <c r="F64" s="155"/>
      <c r="G64" s="155"/>
      <c r="H64" s="156"/>
      <c r="I64" s="48">
        <f>SUM(I62:I63)</f>
        <v>32093346</v>
      </c>
      <c r="J64" s="49">
        <f t="shared" ref="J64:K64" si="5">SUM(J62:J63)</f>
        <v>9158450</v>
      </c>
      <c r="K64" s="50">
        <f t="shared" si="5"/>
        <v>41251796</v>
      </c>
      <c r="L64" s="43"/>
    </row>
    <row r="65" spans="2:12" ht="13.5" thickBot="1" x14ac:dyDescent="0.25">
      <c r="B65" s="150"/>
      <c r="C65" s="151"/>
      <c r="D65" s="154" t="s">
        <v>14</v>
      </c>
      <c r="E65" s="155"/>
      <c r="F65" s="155"/>
      <c r="G65" s="155"/>
      <c r="H65" s="156"/>
      <c r="I65" s="48">
        <f>I64-I56</f>
        <v>-5139437.5575000048</v>
      </c>
      <c r="J65" s="49">
        <f t="shared" ref="J65:K65" si="6">J64-J56</f>
        <v>-1977838.7100000009</v>
      </c>
      <c r="K65" s="50">
        <f t="shared" si="6"/>
        <v>-7117276.2674999982</v>
      </c>
      <c r="L65" s="43"/>
    </row>
    <row r="66" spans="2:12" x14ac:dyDescent="0.2">
      <c r="B66" s="150"/>
      <c r="C66" s="151"/>
      <c r="D66" s="160"/>
      <c r="E66" s="161"/>
      <c r="F66" s="161"/>
      <c r="G66" s="161"/>
      <c r="H66" s="162"/>
      <c r="I66" s="3"/>
      <c r="J66" s="40"/>
      <c r="K66" s="41"/>
      <c r="L66" s="42"/>
    </row>
    <row r="67" spans="2:12" ht="13.5" thickBot="1" x14ac:dyDescent="0.25">
      <c r="B67" s="152"/>
      <c r="C67" s="153"/>
      <c r="D67" s="143" t="s">
        <v>15</v>
      </c>
      <c r="E67" s="144"/>
      <c r="F67" s="144"/>
      <c r="G67" s="144"/>
      <c r="H67" s="145"/>
      <c r="I67" s="54">
        <v>5139438</v>
      </c>
      <c r="J67" s="19">
        <v>1977839</v>
      </c>
      <c r="K67" s="24">
        <f>SUM(I67:J67)</f>
        <v>7117277</v>
      </c>
      <c r="L67" s="34"/>
    </row>
    <row r="68" spans="2:12" ht="13.5" thickBot="1" x14ac:dyDescent="0.25">
      <c r="K68" s="37"/>
    </row>
    <row r="69" spans="2:12" ht="13.5" thickBot="1" x14ac:dyDescent="0.25">
      <c r="B69" s="1"/>
      <c r="C69" s="55"/>
      <c r="D69" s="29" t="s">
        <v>16</v>
      </c>
      <c r="E69" s="28"/>
      <c r="F69" s="28"/>
      <c r="G69" s="28"/>
      <c r="H69" s="28"/>
      <c r="I69" s="30">
        <f>I67/12</f>
        <v>428286.5</v>
      </c>
      <c r="J69" s="32">
        <f>J67/12</f>
        <v>164819.91666666666</v>
      </c>
      <c r="K69" s="38">
        <f>K67/12</f>
        <v>593106.41666666663</v>
      </c>
      <c r="L69" s="35"/>
    </row>
  </sheetData>
  <mergeCells count="77">
    <mergeCell ref="D67:H67"/>
    <mergeCell ref="B62:C62"/>
    <mergeCell ref="B63:C63"/>
    <mergeCell ref="B64:C64"/>
    <mergeCell ref="B65:C65"/>
    <mergeCell ref="B66:C66"/>
    <mergeCell ref="B67:C67"/>
    <mergeCell ref="D62:H62"/>
    <mergeCell ref="D63:H63"/>
    <mergeCell ref="D64:H64"/>
    <mergeCell ref="D65:H65"/>
    <mergeCell ref="D66:H66"/>
    <mergeCell ref="G3:L3"/>
    <mergeCell ref="D60:H60"/>
    <mergeCell ref="B60:C60"/>
    <mergeCell ref="B61:C61"/>
    <mergeCell ref="D61:H61"/>
    <mergeCell ref="D44:H44"/>
    <mergeCell ref="B45:C45"/>
    <mergeCell ref="D45:H45"/>
    <mergeCell ref="I8:K8"/>
    <mergeCell ref="I9:K9"/>
    <mergeCell ref="B37:C37"/>
    <mergeCell ref="B38:C38"/>
    <mergeCell ref="B39:C39"/>
    <mergeCell ref="B40:C40"/>
    <mergeCell ref="B28:C28"/>
    <mergeCell ref="B29:C29"/>
    <mergeCell ref="B31:C31"/>
    <mergeCell ref="B32:C32"/>
    <mergeCell ref="B33:C33"/>
    <mergeCell ref="B30:C30"/>
    <mergeCell ref="L8:L9"/>
    <mergeCell ref="D40:H40"/>
    <mergeCell ref="D8:H11"/>
    <mergeCell ref="I11:K11"/>
    <mergeCell ref="D31:H31"/>
    <mergeCell ref="B55:C55"/>
    <mergeCell ref="B27:C27"/>
    <mergeCell ref="B53:C53"/>
    <mergeCell ref="B54:C54"/>
    <mergeCell ref="B20:C20"/>
    <mergeCell ref="B21:C21"/>
    <mergeCell ref="B22:C22"/>
    <mergeCell ref="B23:C23"/>
    <mergeCell ref="B24:C24"/>
    <mergeCell ref="B36:C36"/>
    <mergeCell ref="D36:H36"/>
    <mergeCell ref="B34:C34"/>
    <mergeCell ref="B56:C56"/>
    <mergeCell ref="B8:C11"/>
    <mergeCell ref="B48:C48"/>
    <mergeCell ref="B49:C49"/>
    <mergeCell ref="B50:C50"/>
    <mergeCell ref="B51:C51"/>
    <mergeCell ref="B52:C52"/>
    <mergeCell ref="B41:C41"/>
    <mergeCell ref="B42:C42"/>
    <mergeCell ref="B43:C43"/>
    <mergeCell ref="B46:C46"/>
    <mergeCell ref="B47:C47"/>
    <mergeCell ref="B35:C35"/>
    <mergeCell ref="B44:C44"/>
    <mergeCell ref="B25:C25"/>
    <mergeCell ref="B26:C26"/>
    <mergeCell ref="B4:L4"/>
    <mergeCell ref="B5:L5"/>
    <mergeCell ref="B6:L6"/>
    <mergeCell ref="D25:H2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2" type="noConversion"/>
  <printOptions horizontalCentered="1"/>
  <pageMargins left="0" right="0" top="0" bottom="0" header="0.51181102362204722" footer="0.51181102362204722"/>
  <pageSetup paperSize="9" scale="8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kiad, bev.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2016-02-23T19:45:55Z</cp:lastPrinted>
  <dcterms:created xsi:type="dcterms:W3CDTF">2009-02-09T14:39:09Z</dcterms:created>
  <dcterms:modified xsi:type="dcterms:W3CDTF">2016-03-07T22:26:23Z</dcterms:modified>
</cp:coreProperties>
</file>