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480" windowHeight="7935"/>
  </bookViews>
  <sheets>
    <sheet name="rovatkódok" sheetId="1" r:id="rId1"/>
    <sheet name="1 számú melléklet" sheetId="2" r:id="rId2"/>
    <sheet name="2 számú melléklet" sheetId="3" r:id="rId3"/>
    <sheet name="3 számú melléklet" sheetId="16" r:id="rId4"/>
    <sheet name="4 számú melléklet" sheetId="11" r:id="rId5"/>
    <sheet name="5 számú melléklet" sheetId="15" r:id="rId6"/>
    <sheet name="9 számú melléklet" sheetId="13" r:id="rId7"/>
    <sheet name="10 számú melléklet" sheetId="5" r:id="rId8"/>
    <sheet name="13 számú melléklet" sheetId="9" r:id="rId9"/>
  </sheets>
  <calcPr calcId="114210"/>
</workbook>
</file>

<file path=xl/calcChain.xml><?xml version="1.0" encoding="utf-8"?>
<calcChain xmlns="http://schemas.openxmlformats.org/spreadsheetml/2006/main">
  <c r="D24" i="16"/>
  <c r="E24"/>
  <c r="C24"/>
  <c r="E187" i="9"/>
  <c r="E5"/>
  <c r="E21"/>
  <c r="E23"/>
  <c r="E27"/>
  <c r="E30"/>
  <c r="E38"/>
  <c r="E41"/>
  <c r="E47"/>
  <c r="E56"/>
  <c r="E70"/>
  <c r="E71"/>
  <c r="E79"/>
  <c r="E84"/>
  <c r="E93"/>
  <c r="E94"/>
  <c r="E95"/>
  <c r="E99"/>
  <c r="E104"/>
  <c r="E111"/>
  <c r="E116"/>
  <c r="E118"/>
  <c r="E119"/>
  <c r="E127"/>
  <c r="E133"/>
  <c r="E139"/>
  <c r="E142"/>
  <c r="E151"/>
  <c r="E153"/>
  <c r="E164"/>
  <c r="E168"/>
  <c r="E169"/>
  <c r="E175"/>
  <c r="E179"/>
  <c r="E180"/>
  <c r="E181"/>
  <c r="E182"/>
  <c r="E183"/>
  <c r="E192"/>
  <c r="E197"/>
  <c r="E203"/>
  <c r="E210"/>
  <c r="E211"/>
  <c r="E51" i="5"/>
  <c r="E15"/>
  <c r="E22"/>
  <c r="E24"/>
  <c r="E31"/>
  <c r="E33"/>
  <c r="E35"/>
  <c r="E50"/>
  <c r="E21" i="13"/>
  <c r="E11"/>
  <c r="E29"/>
  <c r="D12" i="15"/>
  <c r="D7"/>
  <c r="D16"/>
  <c r="D18"/>
  <c r="D25"/>
  <c r="E7" i="11"/>
  <c r="E12"/>
  <c r="D29" i="2"/>
  <c r="D13" i="3"/>
  <c r="D19"/>
  <c r="D25"/>
  <c r="D28"/>
  <c r="D37"/>
  <c r="D39"/>
  <c r="D50"/>
  <c r="D56"/>
  <c r="D60"/>
  <c r="D64"/>
  <c r="D65"/>
  <c r="D74"/>
  <c r="D79"/>
  <c r="D85"/>
  <c r="D90"/>
  <c r="D92"/>
  <c r="D93"/>
  <c r="D13" i="1"/>
  <c r="D15"/>
  <c r="D23"/>
  <c r="D25"/>
  <c r="D7" i="2"/>
  <c r="D19"/>
  <c r="D23"/>
  <c r="D25"/>
  <c r="D32"/>
  <c r="D40"/>
  <c r="D43"/>
  <c r="D49"/>
  <c r="D58"/>
  <c r="D72"/>
  <c r="D73"/>
  <c r="D81"/>
  <c r="D86"/>
  <c r="D95"/>
  <c r="D96"/>
  <c r="D97"/>
  <c r="D101"/>
  <c r="D106"/>
  <c r="D113"/>
  <c r="D118"/>
  <c r="D120"/>
  <c r="D121"/>
  <c r="C192" i="9"/>
  <c r="D192"/>
  <c r="C197"/>
  <c r="D197"/>
  <c r="C203"/>
  <c r="D203"/>
  <c r="C210"/>
  <c r="D210"/>
  <c r="C211"/>
  <c r="D211"/>
  <c r="C183"/>
  <c r="D183"/>
  <c r="C182"/>
  <c r="D182"/>
  <c r="C181"/>
  <c r="D181"/>
  <c r="C180"/>
  <c r="D180"/>
  <c r="D179"/>
  <c r="C179"/>
  <c r="D175"/>
  <c r="C175"/>
  <c r="C169"/>
  <c r="D169"/>
  <c r="D168"/>
  <c r="C168"/>
  <c r="D164"/>
  <c r="C164"/>
  <c r="D142"/>
  <c r="D151"/>
  <c r="D153"/>
  <c r="C142"/>
  <c r="C151"/>
  <c r="C153"/>
  <c r="D139"/>
  <c r="C139"/>
  <c r="D127"/>
  <c r="D133"/>
  <c r="C127"/>
  <c r="C133"/>
  <c r="D5"/>
  <c r="D17"/>
  <c r="D21"/>
  <c r="D23"/>
  <c r="D27"/>
  <c r="D30"/>
  <c r="D38"/>
  <c r="D41"/>
  <c r="D47"/>
  <c r="D56"/>
  <c r="D62"/>
  <c r="D67"/>
  <c r="D70"/>
  <c r="D71"/>
  <c r="D79"/>
  <c r="D84"/>
  <c r="D93"/>
  <c r="D94"/>
  <c r="D99"/>
  <c r="D104"/>
  <c r="D111"/>
  <c r="D116"/>
  <c r="D118"/>
  <c r="D119"/>
  <c r="C5"/>
  <c r="C17"/>
  <c r="C21"/>
  <c r="C24"/>
  <c r="C25"/>
  <c r="C23"/>
  <c r="C29"/>
  <c r="C27"/>
  <c r="C31"/>
  <c r="C34"/>
  <c r="C37"/>
  <c r="C30"/>
  <c r="C38"/>
  <c r="C46"/>
  <c r="C41"/>
  <c r="C47"/>
  <c r="C51"/>
  <c r="C55"/>
  <c r="C56"/>
  <c r="C62"/>
  <c r="C67"/>
  <c r="C70"/>
  <c r="C71"/>
  <c r="C75"/>
  <c r="C79"/>
  <c r="C84"/>
  <c r="C93"/>
  <c r="C94"/>
  <c r="C99"/>
  <c r="C104"/>
  <c r="C111"/>
  <c r="C116"/>
  <c r="C118"/>
  <c r="C119"/>
  <c r="D95"/>
  <c r="C95"/>
  <c r="C33" i="5"/>
  <c r="C16" i="15"/>
  <c r="C69" i="2"/>
  <c r="C64"/>
  <c r="B81"/>
  <c r="B77"/>
  <c r="B69"/>
  <c r="B64"/>
  <c r="B57"/>
  <c r="B53"/>
  <c r="B48"/>
  <c r="B39"/>
  <c r="B36"/>
  <c r="B33"/>
  <c r="B31"/>
  <c r="B27"/>
  <c r="B26"/>
  <c r="C13" i="1"/>
  <c r="C15"/>
  <c r="C23"/>
  <c r="C25"/>
  <c r="D33" i="5"/>
  <c r="D46"/>
  <c r="D15"/>
  <c r="D50"/>
  <c r="D22"/>
  <c r="D35"/>
  <c r="D24"/>
  <c r="D31"/>
  <c r="D51"/>
  <c r="D11" i="13"/>
  <c r="D21"/>
  <c r="D29"/>
  <c r="C18" i="15"/>
  <c r="B18"/>
  <c r="C7" i="2"/>
  <c r="C19"/>
  <c r="C23"/>
  <c r="C25"/>
  <c r="C29"/>
  <c r="C32"/>
  <c r="C40"/>
  <c r="C43"/>
  <c r="C49"/>
  <c r="C58"/>
  <c r="C72"/>
  <c r="C73"/>
  <c r="C81"/>
  <c r="C86"/>
  <c r="C95"/>
  <c r="C96"/>
  <c r="C101"/>
  <c r="C106"/>
  <c r="C113"/>
  <c r="C118"/>
  <c r="C120"/>
  <c r="C121"/>
  <c r="C97"/>
  <c r="B7"/>
  <c r="C12" i="15"/>
  <c r="C7"/>
  <c r="C25"/>
  <c r="B7"/>
  <c r="B12"/>
  <c r="B16"/>
  <c r="B25"/>
  <c r="D7" i="11"/>
  <c r="D12"/>
  <c r="C13" i="3"/>
  <c r="C19"/>
  <c r="C25"/>
  <c r="C28"/>
  <c r="C37"/>
  <c r="C39"/>
  <c r="C50"/>
  <c r="C56"/>
  <c r="C60"/>
  <c r="C64"/>
  <c r="C69"/>
  <c r="C74"/>
  <c r="C79"/>
  <c r="C85"/>
  <c r="C90"/>
  <c r="C92"/>
  <c r="C93"/>
  <c r="C65"/>
  <c r="B13"/>
  <c r="B19"/>
  <c r="B25"/>
  <c r="B28"/>
  <c r="B37"/>
  <c r="B39"/>
  <c r="B50"/>
  <c r="B56"/>
  <c r="B60"/>
  <c r="B64"/>
  <c r="B65"/>
  <c r="B69"/>
  <c r="B74"/>
  <c r="B79"/>
  <c r="B85"/>
  <c r="B90"/>
  <c r="B92"/>
  <c r="B93"/>
  <c r="B175" i="9"/>
  <c r="B179"/>
  <c r="B180"/>
  <c r="B79"/>
  <c r="B84"/>
  <c r="B93"/>
  <c r="B94"/>
  <c r="B183"/>
  <c r="B121"/>
  <c r="B125"/>
  <c r="B127"/>
  <c r="B132"/>
  <c r="B133"/>
  <c r="B139"/>
  <c r="B142"/>
  <c r="B145"/>
  <c r="B151"/>
  <c r="B152"/>
  <c r="B153"/>
  <c r="B164"/>
  <c r="B168"/>
  <c r="B169"/>
  <c r="B6"/>
  <c r="B5"/>
  <c r="B17"/>
  <c r="B21"/>
  <c r="B24"/>
  <c r="B25"/>
  <c r="B23"/>
  <c r="B29"/>
  <c r="B27"/>
  <c r="B31"/>
  <c r="B37"/>
  <c r="B30"/>
  <c r="B38"/>
  <c r="B46"/>
  <c r="B41"/>
  <c r="B47"/>
  <c r="B51"/>
  <c r="B52"/>
  <c r="B53"/>
  <c r="B55"/>
  <c r="B56"/>
  <c r="B70"/>
  <c r="B71"/>
  <c r="B182"/>
  <c r="B181"/>
  <c r="B192"/>
  <c r="B197"/>
  <c r="B203"/>
  <c r="B210"/>
  <c r="B211"/>
  <c r="C7" i="11"/>
  <c r="C12"/>
  <c r="C11" i="13"/>
  <c r="C21"/>
  <c r="C29"/>
  <c r="C35" i="5"/>
  <c r="C46"/>
  <c r="C50"/>
  <c r="B86" i="2"/>
  <c r="B95"/>
  <c r="B96"/>
  <c r="B19"/>
  <c r="B23"/>
  <c r="B23" i="1"/>
  <c r="B25"/>
  <c r="B111" i="9"/>
  <c r="B116"/>
  <c r="C15" i="5"/>
  <c r="C22"/>
  <c r="C24"/>
  <c r="C31"/>
  <c r="C51"/>
  <c r="B101" i="2"/>
  <c r="B106"/>
  <c r="B113"/>
  <c r="B118"/>
  <c r="B120"/>
  <c r="B58"/>
  <c r="B25"/>
  <c r="B29"/>
  <c r="B32"/>
  <c r="B40"/>
  <c r="B43"/>
  <c r="B49"/>
  <c r="B72"/>
  <c r="B13" i="1"/>
  <c r="B15"/>
  <c r="B118" i="9"/>
  <c r="B73" i="2"/>
  <c r="B119" i="9"/>
  <c r="B95"/>
  <c r="B97" i="2"/>
  <c r="B121"/>
</calcChain>
</file>

<file path=xl/sharedStrings.xml><?xml version="1.0" encoding="utf-8"?>
<sst xmlns="http://schemas.openxmlformats.org/spreadsheetml/2006/main" count="691" uniqueCount="413">
  <si>
    <t>K1. Személyi juttatások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</si>
  <si>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</si>
  <si>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</si>
  <si>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</si>
  <si>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</si>
  <si>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</si>
  <si>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</si>
  <si>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</si>
  <si>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</si>
  <si>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</si>
  <si>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</si>
  <si>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</si>
  <si>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</si>
  <si>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</si>
  <si>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</si>
  <si>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</si>
  <si>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</si>
  <si>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</si>
  <si>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Lovas Község Önkormányzat 2014. évi költségvetése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</si>
  <si>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</si>
  <si>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</si>
  <si>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</si>
  <si>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</si>
  <si>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</si>
  <si>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</si>
  <si>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</si>
  <si>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</si>
  <si>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</si>
  <si>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</si>
  <si>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</si>
  <si>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</si>
  <si>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</si>
  <si>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</si>
  <si>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</si>
  <si>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</si>
  <si>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</si>
  <si>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</si>
  <si>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</si>
  <si>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</si>
  <si>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</si>
  <si>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</si>
  <si>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K511 Egyéb működési célú támogatások ÁH kívülre</t>
  </si>
  <si>
    <t>K512</t>
  </si>
  <si>
    <t>K512 Tartalékok általános</t>
  </si>
  <si>
    <t>K5 Egyéb működési célú kiadások</t>
  </si>
  <si>
    <t>K512 Tartalékok Cél</t>
  </si>
  <si>
    <t>LOVAS KÖZSÉG ÖNKORMÁNYZAT 2014. ÉVI KÖLTSÉGVETÉSE</t>
  </si>
  <si>
    <t>KIADÁSOK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</si>
  <si>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</si>
  <si>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</si>
  <si>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</si>
  <si>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</si>
  <si>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</si>
  <si>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</si>
  <si>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</si>
  <si>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</si>
  <si>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</si>
  <si>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</si>
  <si>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</si>
  <si>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</si>
  <si>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</si>
  <si>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</si>
  <si>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</si>
  <si>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</si>
  <si>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</si>
  <si>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</si>
  <si>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</si>
  <si>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</si>
  <si>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</si>
  <si>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</si>
  <si>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</si>
  <si>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</si>
  <si>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</si>
  <si>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</si>
  <si>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K9113Rövid lejáratú hitelek, kölcsönök törlesztése</t>
  </si>
  <si>
    <t>K9122 Forgatási célú belföldi értékpapírok beváltása K9122</t>
  </si>
  <si>
    <t>K9123 Befektetési célú belföldi értékpapírok vásárlása K9123</t>
  </si>
  <si>
    <t>K9124Befektetési célú belföldi értékpapírok beváltása K9124</t>
  </si>
  <si>
    <t xml:space="preserve">K9121 Forgatási célú belföldi értékpapírok vásárlása </t>
  </si>
  <si>
    <t>K912 Belföldi értékpapírok kiadásai</t>
  </si>
  <si>
    <t>K913Államháztartáson belüli megelőlegezések folyósítása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</si>
  <si>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</si>
  <si>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</si>
  <si>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</si>
  <si>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</si>
  <si>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</si>
  <si>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</si>
  <si>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</si>
  <si>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 9111 Hosszú lejáratú hitelek, kölcsönök törlesztése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</si>
  <si>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</si>
  <si>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</si>
  <si>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</si>
  <si>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</si>
  <si>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</si>
  <si>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</si>
  <si>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</si>
  <si>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</si>
  <si>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</si>
  <si>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</si>
  <si>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</si>
  <si>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</si>
  <si>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</si>
  <si>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</si>
  <si>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</si>
  <si>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</si>
  <si>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</si>
  <si>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</si>
  <si>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</si>
  <si>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</si>
  <si>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</si>
  <si>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</si>
  <si>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</si>
  <si>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</si>
  <si>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</si>
  <si>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</si>
  <si>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</si>
  <si>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</si>
  <si>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</si>
  <si>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</si>
  <si>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</si>
  <si>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</si>
  <si>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</si>
  <si>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</si>
  <si>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</si>
  <si>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</si>
  <si>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</si>
  <si>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</si>
  <si>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</si>
  <si>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</si>
  <si>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</si>
  <si>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</si>
  <si>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 Kiküldetések kiadásai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</si>
  <si>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</si>
  <si>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</si>
  <si>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</si>
  <si>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</si>
  <si>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</si>
  <si>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</si>
  <si>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</si>
  <si>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</si>
  <si>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</si>
  <si>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</si>
  <si>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</si>
  <si>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</si>
  <si>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</si>
  <si>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</si>
  <si>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</si>
  <si>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 48 Egyéb intézményi ellátások</t>
  </si>
  <si>
    <t>K4 Ellátottak pénzbeli juttatásai</t>
  </si>
  <si>
    <t>BEVÉTELEK</t>
  </si>
  <si>
    <t>Önkormányzatok működési támogatásai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</si>
  <si>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</si>
  <si>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</si>
  <si>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</si>
  <si>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</si>
  <si>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költségvetési egyenleg MŰKÖDÉSI</t>
  </si>
  <si>
    <t>költségvetési egyenleg FELHALMOZÁSI</t>
  </si>
  <si>
    <t>B111 Helyi önkormányzatok működésének általános támogatása</t>
  </si>
  <si>
    <t>B112 Települési önkormányzatok egyes köznevelési feladatainak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</si>
  <si>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</si>
  <si>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</si>
  <si>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</si>
  <si>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</si>
  <si>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</si>
  <si>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</si>
  <si>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</si>
  <si>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</si>
  <si>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</si>
  <si>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</si>
  <si>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</si>
  <si>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</si>
  <si>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</si>
  <si>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</si>
  <si>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</si>
  <si>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</si>
  <si>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</si>
  <si>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</si>
  <si>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</si>
  <si>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</si>
  <si>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</si>
  <si>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</si>
  <si>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</si>
  <si>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</si>
  <si>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</si>
  <si>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</si>
  <si>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</si>
  <si>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</si>
  <si>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</si>
  <si>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</si>
  <si>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</si>
  <si>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</si>
  <si>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</si>
  <si>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</si>
  <si>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</si>
  <si>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</si>
  <si>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</si>
  <si>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</si>
  <si>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</si>
  <si>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</si>
  <si>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B410 Egyéb működési bevételek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</si>
  <si>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</si>
  <si>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</si>
  <si>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</si>
  <si>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</si>
  <si>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</si>
  <si>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</si>
  <si>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</si>
  <si>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</si>
  <si>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</si>
  <si>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</si>
  <si>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</si>
  <si>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</si>
  <si>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</si>
  <si>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B73 Egyéb felhalmozási célú átvett pénzeszközök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</si>
  <si>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</si>
  <si>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</si>
  <si>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</si>
  <si>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</si>
  <si>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</si>
  <si>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</si>
  <si>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</si>
  <si>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</si>
  <si>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</si>
  <si>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</si>
  <si>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</si>
  <si>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</si>
  <si>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</si>
  <si>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</si>
  <si>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</si>
  <si>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</si>
  <si>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</si>
  <si>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</si>
  <si>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</si>
  <si>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</si>
  <si>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</si>
  <si>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</si>
  <si>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</si>
  <si>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</si>
  <si>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</si>
  <si>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</si>
  <si>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</si>
  <si>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</si>
  <si>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</si>
  <si>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</si>
  <si>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Lakosságnak juttatott támogatások, szociális, rászorultsági jellegű ellátások</t>
  </si>
  <si>
    <t>Önkormányzati előirányzatok</t>
  </si>
  <si>
    <t>Otthonteremtési támogatás [Gyvt. 25-27. §]</t>
  </si>
  <si>
    <t>Pénzben nyújtott óvodáztatási támogatás [Gyvt. 20/C. §]</t>
  </si>
  <si>
    <t>Helyi megállapítású pénzben nyújtott rendkívüli gyermekvédelmi támogatás [Gyvt. 21.§]</t>
  </si>
  <si>
    <t>Természetben nyújtott rendkívüli gyermekvédelmi támogatás [Gyvt. 18. § (5) bek.]</t>
  </si>
  <si>
    <t>Természetben nyújtott óvodáztatási támogatás [Gyvt. 20/C.§ (4) bek.]</t>
  </si>
  <si>
    <t>Egyéb családi támogatás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</si>
  <si>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</si>
  <si>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</si>
  <si>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</si>
  <si>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</si>
  <si>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</si>
  <si>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>helyi megállapítású ápolási díj [Szoctv. 43/B. §]</t>
  </si>
  <si>
    <t>helyi megállapítású közgyógyellátás [Szoctv.50.§ (3) bek.]</t>
  </si>
  <si>
    <t>Betegséggel kapcsolatos (nem társadalombiztosítási) ellátások</t>
  </si>
  <si>
    <t>foglalkoztatást helyettesítő támogatás [Szoctv. 35. § (1) bek.]</t>
  </si>
  <si>
    <t>Foglalkoztatással, munkanélküliséggel kapcsolatos ellátások</t>
  </si>
  <si>
    <t>hozzájárulás a lakossági energiaköltségekhez</t>
  </si>
  <si>
    <t>lakbértámogatás</t>
  </si>
  <si>
    <t>lakásfenntartási támogatás [Szoctv. 38. § (1) bek. a) és b) pontok]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</si>
  <si>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</si>
  <si>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</si>
  <si>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</t>
  </si>
  <si>
    <t>Lakhatással kapcsolatos ellátások</t>
  </si>
  <si>
    <t>állami gondozottak pénzbeli juttatásai</t>
  </si>
  <si>
    <t>oktatásban résztvevők pénzbeli juttatásai</t>
  </si>
  <si>
    <t>Intézményi ellátottak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</si>
  <si>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</si>
  <si>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</si>
  <si>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</si>
  <si>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</si>
  <si>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</si>
  <si>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</si>
  <si>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</si>
  <si>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</si>
  <si>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</si>
  <si>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</si>
  <si>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természetbeni ellátás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</si>
  <si>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</si>
  <si>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</si>
  <si>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</si>
  <si>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</si>
  <si>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</si>
  <si>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</si>
  <si>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</si>
  <si>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</si>
  <si>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</si>
  <si>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ebből:</t>
  </si>
  <si>
    <t>rovatkód</t>
  </si>
  <si>
    <t>megnevezés</t>
  </si>
  <si>
    <t>Rovatkód- Megnevezés</t>
  </si>
  <si>
    <t>Helyi önkormányzat költségvetési mérlege közgazdasági tagolásban</t>
  </si>
  <si>
    <t>K341 Kiküldetések kiadásai</t>
  </si>
  <si>
    <t>Működési célú kiadások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</si>
  <si>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</si>
  <si>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</si>
  <si>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</si>
  <si>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</si>
  <si>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</si>
  <si>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</si>
  <si>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</si>
  <si>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</si>
  <si>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</si>
  <si>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</si>
  <si>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</si>
  <si>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</si>
  <si>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</si>
  <si>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</si>
  <si>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</si>
  <si>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</si>
  <si>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</si>
  <si>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</si>
  <si>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lakossági víz és csatorna szolgáltatás támogatására</t>
  </si>
  <si>
    <t>Működési támogatás házi segítésnyújtás támogatására</t>
  </si>
  <si>
    <t>Működési támogatás óvoda működésre</t>
  </si>
  <si>
    <t>Balaton Riviéra támogatása</t>
  </si>
  <si>
    <t>Katolikus Egyház támogatása</t>
  </si>
  <si>
    <t>Non-profit, civil szervezetek támogatása</t>
  </si>
  <si>
    <t>Református Egyház támogatása</t>
  </si>
  <si>
    <t xml:space="preserve">           Egyéb kötelező önkormányzati feladat</t>
  </si>
  <si>
    <t xml:space="preserve">           Pénzbeli szociális ellátás</t>
  </si>
  <si>
    <r>
      <t>ebből:</t>
    </r>
    <r>
      <rPr>
        <sz val="12"/>
        <color indexed="8"/>
        <rFont val="Times New Roman"/>
        <family val="1"/>
        <charset val="238"/>
      </rPr>
      <t xml:space="preserve"> Településüzemeltetéshez kapcsolódó feladatellátás</t>
    </r>
  </si>
  <si>
    <t xml:space="preserve">          Kistelepülések feladatainak támogatása</t>
  </si>
  <si>
    <r>
      <t xml:space="preserve">ebből: </t>
    </r>
    <r>
      <rPr>
        <sz val="12"/>
        <color indexed="8"/>
        <rFont val="Times New Roman"/>
        <family val="1"/>
        <charset val="238"/>
      </rPr>
      <t>Falugondnoki szolgálat és szociális gyermekjóléti szolgálat támogatása</t>
    </r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</si>
  <si>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</si>
  <si>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    lakott külterülettel kaopcsolatos feladatok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</si>
  <si>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Üdülőhelyi feladatok támogatása</t>
    </r>
  </si>
  <si>
    <t xml:space="preserve">       Bursa Hungarica pályázati támogatás</t>
  </si>
  <si>
    <t xml:space="preserve">       beiskolázási és utazási támogatás</t>
  </si>
  <si>
    <t xml:space="preserve">       születési támogatás</t>
  </si>
  <si>
    <t>Elkülönített állami pénzaléaptól közfoglalkoztatásra</t>
  </si>
  <si>
    <t>Fejezeti kezelésű EI-tól</t>
  </si>
  <si>
    <t>Egyéb működési támogatások államháztartáson belülről</t>
  </si>
  <si>
    <t>Működési költségvetés előirányzat csoport</t>
  </si>
  <si>
    <t>Felhalmozási költségvetés előirányzat csoport</t>
  </si>
  <si>
    <t>önkormányzat által saját hatáskörben (nem szociális és gyermekvédelmi előírások alapján)
adott pénzügyi ellátás</t>
  </si>
  <si>
    <t>GYES-en és GYED-en lévők hallgatói hitelének célzott támogatása
[1/2012. (I. 20.) Korm. r. 18. §]</t>
  </si>
  <si>
    <t>Rendszeres gyermekvédelmi kedvezményben részesülők
természetbeni támogatása [Gyvt. 20/A.§]</t>
  </si>
  <si>
    <t>Kiegészítő gyermekvédelmi támogatás és a kiegészítő
gyermekvédelmi támogatás pótléka [Gyvt. 20/B.´§]</t>
  </si>
  <si>
    <t>B22 Felhalmozási célú garancia- és kezességvállalásból származó
megtérülések államháztartáson belülről</t>
  </si>
  <si>
    <t>B23 Felhalmozási célú visszatérítendő támogatások, kölcsönök
visszatérülése államháztartáson belülről</t>
  </si>
  <si>
    <t>B24 Felhalmozási célú visszatérítendő támogatások, kölcsönök
igénybevétele államháztartáson belülről</t>
  </si>
  <si>
    <t>B13 Működési célú garancia- és kezességvállalásból
származó megtérülések államháztartáson belülről</t>
  </si>
  <si>
    <t>B14 Működési célú visszatérítendő támogatások,
kölcsönök visszatérülése államháztartáson belülről</t>
  </si>
  <si>
    <t>B15 Működési célú visszatérítendő támogatások,
kölcsönök igénybevétele államháztartáson belülről</t>
  </si>
  <si>
    <t>B61 Működési célú garancia- és kezességvállalásból
származó megtérülések államháztartáson kívülről</t>
  </si>
  <si>
    <t>B62 Működési célú visszatérítendő támogatások,
kölcsönök visszatérülése államháztartáson kívülről</t>
  </si>
  <si>
    <t>B71 Felhalmozási célú garancia- és kezességvállalásból
származó megtérülések államháztartáson kívülről</t>
  </si>
  <si>
    <t>B72 Felhalmozási célú visszatérítendő támogatások,
kölcsönök visszatérülése államháztartáson kívülről</t>
  </si>
  <si>
    <t>B113 Települési önkormányzatok szociális és
gyermekjóléti feladatainak támogatása</t>
  </si>
  <si>
    <t>1. számú melléklet</t>
  </si>
  <si>
    <t>2. számú melléklet</t>
  </si>
  <si>
    <t>4. számú melléklet</t>
  </si>
  <si>
    <t>5. számú melléklet</t>
  </si>
  <si>
    <t>9. számú melléklet</t>
  </si>
  <si>
    <t>10. számú melléklet</t>
  </si>
  <si>
    <t>13. számú melléklet</t>
  </si>
  <si>
    <t xml:space="preserve">           nem konszolidált települések támogatása</t>
  </si>
  <si>
    <t xml:space="preserve">           2014 évi lakossági víz és catorna szolg.támogatás</t>
  </si>
  <si>
    <t xml:space="preserve">           2013 12.hó bérkompenzáció</t>
  </si>
  <si>
    <t>B2. Felhalmozási célú támogatások
államháztartáson belülről</t>
  </si>
  <si>
    <t>B1. Működési célú támogatások
államháztartáson belülről</t>
  </si>
  <si>
    <t>K2. Munkaadókat terhelő járulékok
és szociális hozzájárulási adó</t>
  </si>
  <si>
    <t>2013. év
 teljesítés
eFt</t>
  </si>
  <si>
    <t>EREDETI ELŐIRÁNYZAT
eFt</t>
  </si>
  <si>
    <t>EREDETI ELŐIRÁNYZAT
eFT</t>
  </si>
  <si>
    <t>MÓDOSÍTOTT ELŐIRÁNYZAT első
 eFT</t>
  </si>
  <si>
    <t>MÓDOSÍTOTT ELŐIRÁNYZAT második
 eFT</t>
  </si>
  <si>
    <t>MÓDOSÍTOTT ELŐIRÁNYZAT
első
 eFT</t>
  </si>
  <si>
    <t>MÓDOSÍTOTT ELŐIRÁNYZAT
második
 eFT</t>
  </si>
  <si>
    <t>helyi önkormányzat, költségvetési szerveik</t>
  </si>
  <si>
    <t>központi költségvetés</t>
  </si>
  <si>
    <t>MÓDOSÍTOTT ELŐIRÁNYZAT
első
e FT</t>
  </si>
  <si>
    <t>MÓDOSÍTOTT ELŐIRÁNYZAT
második
e FT</t>
  </si>
  <si>
    <t>pénzügyi vállalkozásnak</t>
  </si>
  <si>
    <t xml:space="preserve">          jövedelempótló támogatások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</si>
  <si>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</si>
  <si>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</si>
  <si>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</si>
  <si>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</si>
  <si>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</si>
  <si>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</si>
  <si>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</si>
  <si>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</si>
  <si>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</si>
  <si>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</si>
  <si>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</si>
  <si>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</si>
  <si>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</si>
  <si>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</si>
  <si>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</si>
  <si>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</si>
  <si>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</si>
  <si>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Vagyoni típusú adók</t>
  </si>
  <si>
    <t>értékesítési és forgalm adók</t>
  </si>
  <si>
    <t>Szociális  hozzájárulási adó és járulékok</t>
  </si>
  <si>
    <t xml:space="preserve"> Egyéb közhatalmi bevételek</t>
  </si>
  <si>
    <t>Gépjárrműadó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</si>
  <si>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</si>
  <si>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t xml:space="preserve">           magánszemélyek kommunális adója</t>
  </si>
  <si>
    <t xml:space="preserve">           telekadó</t>
  </si>
  <si>
    <r>
      <t>ebből:</t>
    </r>
    <r>
      <rPr>
        <sz val="12"/>
        <color indexed="8"/>
        <rFont val="Times New Roman"/>
        <family val="1"/>
        <charset val="238"/>
      </rPr>
      <t xml:space="preserve"> építmányadó</t>
    </r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</si>
  <si>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</t>
    </r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</si>
  <si>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díjak</t>
    </r>
  </si>
  <si>
    <t>Helyi adó és egyéb közhatalmi bevételek</t>
  </si>
  <si>
    <t>B31-36</t>
  </si>
  <si>
    <t>HELYI ADÓ ÉS KÖZHATALMI BEVÉTELEK ÖSSZESEN</t>
  </si>
  <si>
    <t>3. számú melléklet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</si>
</sst>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3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1" xfId="1" applyFont="1" applyBorder="1" applyAlignment="1" applyProtection="1"/>
    <xf numFmtId="3" fontId="5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4" fillId="4" borderId="1" xfId="0" applyFont="1" applyFill="1" applyBorder="1"/>
    <xf numFmtId="3" fontId="4" fillId="4" borderId="1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7" fillId="5" borderId="1" xfId="0" applyFont="1" applyFill="1" applyBorder="1"/>
    <xf numFmtId="3" fontId="8" fillId="5" borderId="1" xfId="0" applyNumberFormat="1" applyFont="1" applyFill="1" applyBorder="1"/>
    <xf numFmtId="0" fontId="9" fillId="6" borderId="1" xfId="0" applyFont="1" applyFill="1" applyBorder="1"/>
    <xf numFmtId="3" fontId="9" fillId="6" borderId="1" xfId="0" applyNumberFormat="1" applyFont="1" applyFill="1" applyBorder="1"/>
    <xf numFmtId="0" fontId="4" fillId="7" borderId="1" xfId="0" applyFont="1" applyFill="1" applyBorder="1"/>
    <xf numFmtId="0" fontId="8" fillId="8" borderId="1" xfId="0" applyFont="1" applyFill="1" applyBorder="1"/>
    <xf numFmtId="0" fontId="9" fillId="8" borderId="1" xfId="0" applyFont="1" applyFill="1" applyBorder="1"/>
    <xf numFmtId="3" fontId="4" fillId="7" borderId="1" xfId="0" applyNumberFormat="1" applyFont="1" applyFill="1" applyBorder="1"/>
    <xf numFmtId="3" fontId="8" fillId="8" borderId="1" xfId="0" applyNumberFormat="1" applyFont="1" applyFill="1" applyBorder="1"/>
    <xf numFmtId="3" fontId="9" fillId="8" borderId="1" xfId="0" applyNumberFormat="1" applyFont="1" applyFill="1" applyBorder="1"/>
    <xf numFmtId="0" fontId="8" fillId="9" borderId="1" xfId="0" applyFont="1" applyFill="1" applyBorder="1"/>
    <xf numFmtId="3" fontId="8" fillId="9" borderId="1" xfId="0" applyNumberFormat="1" applyFont="1" applyFill="1" applyBorder="1"/>
    <xf numFmtId="0" fontId="8" fillId="0" borderId="1" xfId="0" applyFont="1" applyBorder="1"/>
    <xf numFmtId="3" fontId="8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0" fillId="0" borderId="1" xfId="0" applyFon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0" fontId="4" fillId="6" borderId="1" xfId="0" applyFont="1" applyFill="1" applyBorder="1"/>
    <xf numFmtId="3" fontId="4" fillId="6" borderId="1" xfId="0" applyNumberFormat="1" applyFont="1" applyFill="1" applyBorder="1"/>
    <xf numFmtId="3" fontId="3" fillId="0" borderId="1" xfId="0" applyNumberFormat="1" applyFont="1" applyBorder="1" applyAlignment="1">
      <alignment wrapText="1"/>
    </xf>
    <xf numFmtId="3" fontId="5" fillId="0" borderId="1" xfId="1" applyNumberFormat="1" applyFont="1" applyBorder="1" applyAlignment="1" applyProtection="1"/>
    <xf numFmtId="3" fontId="0" fillId="0" borderId="0" xfId="0" applyNumberFormat="1"/>
    <xf numFmtId="0" fontId="3" fillId="0" borderId="1" xfId="0" applyFont="1" applyFill="1" applyBorder="1" applyAlignment="1">
      <alignment wrapText="1"/>
    </xf>
    <xf numFmtId="0" fontId="4" fillId="10" borderId="1" xfId="0" applyFont="1" applyFill="1" applyBorder="1" applyAlignment="1">
      <alignment horizontal="center" vertical="center"/>
    </xf>
    <xf numFmtId="3" fontId="11" fillId="10" borderId="1" xfId="0" applyNumberFormat="1" applyFont="1" applyFill="1" applyBorder="1" applyAlignment="1">
      <alignment horizontal="center" vertical="center" wrapText="1"/>
    </xf>
    <xf numFmtId="3" fontId="4" fillId="10" borderId="1" xfId="0" applyNumberFormat="1" applyFont="1" applyFill="1" applyBorder="1" applyAlignment="1">
      <alignment horizontal="center" vertical="center" wrapText="1"/>
    </xf>
    <xf numFmtId="3" fontId="3" fillId="11" borderId="1" xfId="0" applyNumberFormat="1" applyFont="1" applyFill="1" applyBorder="1"/>
    <xf numFmtId="3" fontId="4" fillId="11" borderId="1" xfId="0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3" fontId="4" fillId="10" borderId="2" xfId="0" applyNumberFormat="1" applyFont="1" applyFill="1" applyBorder="1" applyAlignment="1">
      <alignment horizontal="center" vertical="center" wrapText="1"/>
    </xf>
    <xf numFmtId="3" fontId="1" fillId="11" borderId="1" xfId="0" applyNumberFormat="1" applyFont="1" applyFill="1" applyBorder="1"/>
    <xf numFmtId="3" fontId="2" fillId="11" borderId="1" xfId="0" applyNumberFormat="1" applyFont="1" applyFill="1" applyBorder="1"/>
    <xf numFmtId="0" fontId="12" fillId="0" borderId="1" xfId="0" applyFont="1" applyBorder="1"/>
    <xf numFmtId="3" fontId="12" fillId="0" borderId="1" xfId="0" applyNumberFormat="1" applyFont="1" applyBorder="1"/>
    <xf numFmtId="0" fontId="4" fillId="2" borderId="2" xfId="0" applyFont="1" applyFill="1" applyBorder="1"/>
    <xf numFmtId="3" fontId="4" fillId="2" borderId="2" xfId="0" applyNumberFormat="1" applyFont="1" applyFill="1" applyBorder="1"/>
    <xf numFmtId="0" fontId="12" fillId="0" borderId="1" xfId="0" applyFont="1" applyBorder="1" applyAlignment="1">
      <alignment wrapText="1"/>
    </xf>
    <xf numFmtId="3" fontId="3" fillId="12" borderId="1" xfId="0" applyNumberFormat="1" applyFont="1" applyFill="1" applyBorder="1"/>
    <xf numFmtId="3" fontId="5" fillId="12" borderId="1" xfId="0" applyNumberFormat="1" applyFont="1" applyFill="1" applyBorder="1"/>
    <xf numFmtId="3" fontId="5" fillId="0" borderId="1" xfId="0" applyNumberFormat="1" applyFont="1" applyFill="1" applyBorder="1"/>
    <xf numFmtId="3" fontId="3" fillId="3" borderId="1" xfId="0" applyNumberFormat="1" applyFont="1" applyFill="1" applyBorder="1"/>
    <xf numFmtId="3" fontId="5" fillId="3" borderId="1" xfId="0" applyNumberFormat="1" applyFont="1" applyFill="1" applyBorder="1"/>
    <xf numFmtId="3" fontId="2" fillId="3" borderId="1" xfId="0" applyNumberFormat="1" applyFont="1" applyFill="1" applyBorder="1"/>
    <xf numFmtId="3" fontId="1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/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190500</xdr:colOff>
      <xdr:row>56</xdr:row>
      <xdr:rowOff>190500</xdr:rowOff>
    </xdr:to>
    <xdr:pic>
      <xdr:nvPicPr>
        <xdr:cNvPr id="2049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96340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190500</xdr:colOff>
      <xdr:row>54</xdr:row>
      <xdr:rowOff>190500</xdr:rowOff>
    </xdr:to>
    <xdr:pic>
      <xdr:nvPicPr>
        <xdr:cNvPr id="3073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41095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C29" sqref="C29"/>
    </sheetView>
  </sheetViews>
  <sheetFormatPr defaultRowHeight="15.75"/>
  <cols>
    <col min="1" max="1" width="35" style="2" customWidth="1"/>
    <col min="2" max="2" width="13.140625" style="3" customWidth="1"/>
    <col min="3" max="3" width="14.42578125" style="2" customWidth="1"/>
    <col min="4" max="4" width="15.5703125" style="2" customWidth="1"/>
    <col min="5" max="16384" width="9.140625" style="2"/>
  </cols>
  <sheetData>
    <row r="1" spans="1:4">
      <c r="A1" s="15" t="s">
        <v>18</v>
      </c>
    </row>
    <row r="2" spans="1:4">
      <c r="A2" s="15" t="s">
        <v>19</v>
      </c>
      <c r="B2" s="20"/>
    </row>
    <row r="3" spans="1:4">
      <c r="A3" s="15"/>
      <c r="B3" s="20"/>
    </row>
    <row r="4" spans="1:4" ht="48">
      <c r="A4" s="50" t="s">
        <v>295</v>
      </c>
      <c r="B4" s="51" t="s">
        <v>370</v>
      </c>
      <c r="C4" s="51" t="s">
        <v>373</v>
      </c>
      <c r="D4" s="71" t="s">
        <v>374</v>
      </c>
    </row>
    <row r="5" spans="1:4">
      <c r="A5" s="4" t="s">
        <v>0</v>
      </c>
      <c r="B5" s="5">
        <v>6799</v>
      </c>
      <c r="C5" s="5">
        <v>7966</v>
      </c>
      <c r="D5" s="5">
        <v>9730</v>
      </c>
    </row>
    <row r="6" spans="1:4" ht="31.5">
      <c r="A6" s="11" t="s">
        <v>367</v>
      </c>
      <c r="B6" s="5">
        <v>1592</v>
      </c>
      <c r="C6" s="5">
        <v>1781</v>
      </c>
      <c r="D6" s="5">
        <v>2039</v>
      </c>
    </row>
    <row r="7" spans="1:4">
      <c r="A7" s="4" t="s">
        <v>1</v>
      </c>
      <c r="B7" s="5">
        <v>15863</v>
      </c>
      <c r="C7" s="5">
        <v>15915</v>
      </c>
      <c r="D7" s="5">
        <v>16037</v>
      </c>
    </row>
    <row r="8" spans="1:4">
      <c r="A8" s="4" t="s">
        <v>2</v>
      </c>
      <c r="B8" s="5">
        <v>1606</v>
      </c>
      <c r="C8" s="5">
        <v>2332</v>
      </c>
      <c r="D8" s="5">
        <v>2968</v>
      </c>
    </row>
    <row r="9" spans="1:4">
      <c r="A9" s="4" t="s">
        <v>3</v>
      </c>
      <c r="B9" s="5">
        <v>4779</v>
      </c>
      <c r="C9" s="5">
        <v>6447</v>
      </c>
      <c r="D9" s="5">
        <v>6459</v>
      </c>
    </row>
    <row r="10" spans="1:4">
      <c r="A10" s="4" t="s">
        <v>4</v>
      </c>
      <c r="B10" s="5">
        <v>28808</v>
      </c>
      <c r="C10" s="5">
        <v>29106</v>
      </c>
      <c r="D10" s="5">
        <v>28808</v>
      </c>
    </row>
    <row r="11" spans="1:4">
      <c r="A11" s="4" t="s">
        <v>5</v>
      </c>
      <c r="B11" s="5">
        <v>4686</v>
      </c>
      <c r="C11" s="5">
        <v>11186</v>
      </c>
      <c r="D11" s="5">
        <v>11186</v>
      </c>
    </row>
    <row r="12" spans="1:4">
      <c r="A12" s="4" t="s">
        <v>6</v>
      </c>
      <c r="B12" s="5">
        <v>0</v>
      </c>
      <c r="C12" s="5">
        <v>0</v>
      </c>
      <c r="D12" s="5">
        <v>0</v>
      </c>
    </row>
    <row r="13" spans="1:4">
      <c r="A13" s="4" t="s">
        <v>7</v>
      </c>
      <c r="B13" s="5">
        <f>SUM(B5:B12)</f>
        <v>64133</v>
      </c>
      <c r="C13" s="5">
        <f>SUM(C5:C12)</f>
        <v>74733</v>
      </c>
      <c r="D13" s="5">
        <f>SUM(D5:D12)</f>
        <v>77227</v>
      </c>
    </row>
    <row r="14" spans="1:4">
      <c r="A14" s="4" t="s">
        <v>8</v>
      </c>
      <c r="B14" s="5">
        <v>4984</v>
      </c>
      <c r="C14" s="5">
        <v>4984</v>
      </c>
      <c r="D14" s="5">
        <v>15772</v>
      </c>
    </row>
    <row r="15" spans="1:4">
      <c r="A15" s="61" t="s">
        <v>9</v>
      </c>
      <c r="B15" s="62">
        <f>B13+B14</f>
        <v>69117</v>
      </c>
      <c r="C15" s="62">
        <f>C13+C14</f>
        <v>79717</v>
      </c>
      <c r="D15" s="62">
        <f>D13+D14</f>
        <v>92999</v>
      </c>
    </row>
    <row r="16" spans="1:4" ht="26.25">
      <c r="A16" s="63" t="s">
        <v>366</v>
      </c>
      <c r="B16" s="60">
        <v>17613</v>
      </c>
      <c r="C16" s="60">
        <v>27863</v>
      </c>
      <c r="D16" s="60">
        <v>24121</v>
      </c>
    </row>
    <row r="17" spans="1:4" ht="26.25">
      <c r="A17" s="63" t="s">
        <v>365</v>
      </c>
      <c r="B17" s="60">
        <v>14984</v>
      </c>
      <c r="C17" s="60">
        <v>14984</v>
      </c>
      <c r="D17" s="60">
        <v>21484</v>
      </c>
    </row>
    <row r="18" spans="1:4">
      <c r="A18" s="59" t="s">
        <v>10</v>
      </c>
      <c r="B18" s="60">
        <v>20034</v>
      </c>
      <c r="C18" s="60">
        <v>20034</v>
      </c>
      <c r="D18" s="60">
        <v>20046</v>
      </c>
    </row>
    <row r="19" spans="1:4">
      <c r="A19" s="59" t="s">
        <v>11</v>
      </c>
      <c r="B19" s="60">
        <v>655</v>
      </c>
      <c r="C19" s="60">
        <v>975</v>
      </c>
      <c r="D19" s="60">
        <v>699</v>
      </c>
    </row>
    <row r="20" spans="1:4">
      <c r="A20" s="59" t="s">
        <v>12</v>
      </c>
      <c r="B20" s="60">
        <v>3051</v>
      </c>
      <c r="C20" s="60">
        <v>3051</v>
      </c>
      <c r="D20" s="60">
        <v>3051</v>
      </c>
    </row>
    <row r="21" spans="1:4">
      <c r="A21" s="59" t="s">
        <v>13</v>
      </c>
      <c r="B21" s="60">
        <v>0</v>
      </c>
      <c r="C21" s="60">
        <v>30</v>
      </c>
      <c r="D21" s="60">
        <v>30</v>
      </c>
    </row>
    <row r="22" spans="1:4">
      <c r="A22" s="59" t="s">
        <v>14</v>
      </c>
      <c r="B22" s="60">
        <v>12780</v>
      </c>
      <c r="C22" s="60">
        <v>12780</v>
      </c>
      <c r="D22" s="60">
        <v>12780</v>
      </c>
    </row>
    <row r="23" spans="1:4">
      <c r="A23" s="59" t="s">
        <v>15</v>
      </c>
      <c r="B23" s="60">
        <f>SUM(B16:B22)</f>
        <v>69117</v>
      </c>
      <c r="C23" s="60">
        <f>SUM(C16:C22)</f>
        <v>79717</v>
      </c>
      <c r="D23" s="60">
        <f>SUM(D16:D22)</f>
        <v>82211</v>
      </c>
    </row>
    <row r="24" spans="1:4">
      <c r="A24" s="59" t="s">
        <v>16</v>
      </c>
      <c r="B24" s="60">
        <v>0</v>
      </c>
      <c r="C24" s="60">
        <v>0</v>
      </c>
      <c r="D24" s="60">
        <v>10788</v>
      </c>
    </row>
    <row r="25" spans="1:4">
      <c r="A25" s="8" t="s">
        <v>17</v>
      </c>
      <c r="B25" s="9">
        <f>B23+B24</f>
        <v>69117</v>
      </c>
      <c r="C25" s="9">
        <f>C23+C24</f>
        <v>79717</v>
      </c>
      <c r="D25" s="9">
        <f>D23+D24</f>
        <v>92999</v>
      </c>
    </row>
    <row r="28" spans="1:4">
      <c r="C28" s="3"/>
    </row>
  </sheetData>
  <phoneticPr fontId="6" type="noConversion"/>
  <pageMargins left="0.31496062992125984" right="0.31496062992125984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21"/>
  <sheetViews>
    <sheetView workbookViewId="0">
      <selection activeCell="D6" sqref="D6"/>
    </sheetView>
  </sheetViews>
  <sheetFormatPr defaultRowHeight="15.75"/>
  <cols>
    <col min="1" max="1" width="88.7109375" style="2" bestFit="1" customWidth="1"/>
    <col min="2" max="2" width="16.42578125" style="3" customWidth="1"/>
    <col min="3" max="3" width="15" style="2" customWidth="1"/>
    <col min="4" max="4" width="13.28515625" style="2" customWidth="1"/>
    <col min="5" max="16384" width="9.140625" style="2"/>
  </cols>
  <sheetData>
    <row r="1" spans="1:4">
      <c r="A1" s="18" t="s">
        <v>355</v>
      </c>
    </row>
    <row r="2" spans="1:4">
      <c r="A2" s="18" t="s">
        <v>46</v>
      </c>
    </row>
    <row r="3" spans="1:4">
      <c r="A3" s="18" t="s">
        <v>47</v>
      </c>
      <c r="B3" s="20"/>
    </row>
    <row r="4" spans="1:4">
      <c r="A4" s="18" t="s">
        <v>245</v>
      </c>
      <c r="B4" s="20"/>
    </row>
    <row r="5" spans="1:4">
      <c r="A5" s="18"/>
      <c r="B5" s="20"/>
    </row>
    <row r="6" spans="1:4" ht="60">
      <c r="A6" s="50" t="s">
        <v>295</v>
      </c>
      <c r="B6" s="51" t="s">
        <v>370</v>
      </c>
      <c r="C6" s="51" t="s">
        <v>371</v>
      </c>
      <c r="D6" s="71" t="s">
        <v>372</v>
      </c>
    </row>
    <row r="7" spans="1:4">
      <c r="A7" s="4" t="s">
        <v>97</v>
      </c>
      <c r="B7" s="5">
        <f>SUM(B8:B18)</f>
        <v>6499</v>
      </c>
      <c r="C7" s="5">
        <f>SUM(C8:C18)</f>
        <v>7666</v>
      </c>
      <c r="D7" s="5">
        <f>SUM(D8:D18)</f>
        <v>9140</v>
      </c>
    </row>
    <row r="8" spans="1:4">
      <c r="A8" s="4" t="s">
        <v>98</v>
      </c>
      <c r="B8" s="5">
        <v>5887</v>
      </c>
      <c r="C8" s="53">
        <v>7054</v>
      </c>
      <c r="D8" s="64">
        <v>8650</v>
      </c>
    </row>
    <row r="9" spans="1:4">
      <c r="A9" s="4" t="s">
        <v>99</v>
      </c>
      <c r="B9" s="5">
        <v>0</v>
      </c>
      <c r="C9" s="5">
        <v>0</v>
      </c>
      <c r="D9" s="5">
        <v>0</v>
      </c>
    </row>
    <row r="10" spans="1:4">
      <c r="A10" s="4" t="s">
        <v>100</v>
      </c>
      <c r="B10" s="5">
        <v>0</v>
      </c>
      <c r="C10" s="5">
        <v>0</v>
      </c>
      <c r="D10" s="5">
        <v>0</v>
      </c>
    </row>
    <row r="11" spans="1:4">
      <c r="A11" s="4" t="s">
        <v>101</v>
      </c>
      <c r="B11" s="5">
        <v>0</v>
      </c>
      <c r="C11" s="5">
        <v>0</v>
      </c>
      <c r="D11" s="5">
        <v>0</v>
      </c>
    </row>
    <row r="12" spans="1:4">
      <c r="A12" s="4" t="s">
        <v>102</v>
      </c>
      <c r="B12" s="5">
        <v>600</v>
      </c>
      <c r="C12" s="5">
        <v>600</v>
      </c>
      <c r="D12" s="64">
        <v>429</v>
      </c>
    </row>
    <row r="13" spans="1:4">
      <c r="A13" s="4" t="s">
        <v>103</v>
      </c>
      <c r="B13" s="5">
        <v>0</v>
      </c>
      <c r="C13" s="5">
        <v>0</v>
      </c>
      <c r="D13" s="5">
        <v>0</v>
      </c>
    </row>
    <row r="14" spans="1:4">
      <c r="A14" s="4" t="s">
        <v>104</v>
      </c>
      <c r="B14" s="5">
        <v>12</v>
      </c>
      <c r="C14" s="5">
        <v>12</v>
      </c>
      <c r="D14" s="5">
        <v>12</v>
      </c>
    </row>
    <row r="15" spans="1:4">
      <c r="A15" s="4" t="s">
        <v>105</v>
      </c>
      <c r="B15" s="5">
        <v>0</v>
      </c>
      <c r="C15" s="5">
        <v>0</v>
      </c>
      <c r="D15" s="5">
        <v>0</v>
      </c>
    </row>
    <row r="16" spans="1:4">
      <c r="A16" s="4" t="s">
        <v>106</v>
      </c>
      <c r="B16" s="5">
        <v>0</v>
      </c>
      <c r="C16" s="5">
        <v>0</v>
      </c>
      <c r="D16" s="5">
        <v>0</v>
      </c>
    </row>
    <row r="17" spans="1:4">
      <c r="A17" s="4" t="s">
        <v>107</v>
      </c>
      <c r="B17" s="5">
        <v>0</v>
      </c>
      <c r="C17" s="5">
        <v>0</v>
      </c>
      <c r="D17" s="5">
        <v>0</v>
      </c>
    </row>
    <row r="18" spans="1:4">
      <c r="A18" s="4" t="s">
        <v>108</v>
      </c>
      <c r="B18" s="5">
        <v>0</v>
      </c>
      <c r="C18" s="5">
        <v>0</v>
      </c>
      <c r="D18" s="64">
        <v>49</v>
      </c>
    </row>
    <row r="19" spans="1:4">
      <c r="A19" s="4" t="s">
        <v>109</v>
      </c>
      <c r="B19" s="5">
        <f>SUM(B20:B22)</f>
        <v>300</v>
      </c>
      <c r="C19" s="5">
        <f>SUM(C20:C22)</f>
        <v>300</v>
      </c>
      <c r="D19" s="64">
        <f>SUM(D20:D22)</f>
        <v>590</v>
      </c>
    </row>
    <row r="20" spans="1:4">
      <c r="A20" s="4" t="s">
        <v>110</v>
      </c>
      <c r="B20" s="5">
        <v>0</v>
      </c>
      <c r="C20" s="5">
        <v>0</v>
      </c>
      <c r="D20" s="5">
        <v>0</v>
      </c>
    </row>
    <row r="21" spans="1:4" ht="31.5">
      <c r="A21" s="11" t="s">
        <v>111</v>
      </c>
      <c r="B21" s="5">
        <v>300</v>
      </c>
      <c r="C21" s="5">
        <v>300</v>
      </c>
      <c r="D21" s="5">
        <v>590</v>
      </c>
    </row>
    <row r="22" spans="1:4">
      <c r="A22" s="4" t="s">
        <v>112</v>
      </c>
      <c r="B22" s="5">
        <v>0</v>
      </c>
      <c r="C22" s="5">
        <v>0</v>
      </c>
      <c r="D22" s="5">
        <v>0</v>
      </c>
    </row>
    <row r="23" spans="1:4">
      <c r="A23" s="6" t="s">
        <v>113</v>
      </c>
      <c r="B23" s="7">
        <f>B7+B19</f>
        <v>6799</v>
      </c>
      <c r="C23" s="7">
        <f>C7+C19</f>
        <v>7966</v>
      </c>
      <c r="D23" s="7">
        <f>D7+D19</f>
        <v>9730</v>
      </c>
    </row>
    <row r="24" spans="1:4">
      <c r="A24" s="6" t="s">
        <v>114</v>
      </c>
      <c r="B24" s="7">
        <v>1592</v>
      </c>
      <c r="C24" s="54">
        <v>1781</v>
      </c>
      <c r="D24" s="54">
        <v>2039</v>
      </c>
    </row>
    <row r="25" spans="1:4">
      <c r="A25" s="4" t="s">
        <v>115</v>
      </c>
      <c r="B25" s="5">
        <f>SUM(B26:B28)</f>
        <v>2094</v>
      </c>
      <c r="C25" s="5">
        <f>SUM(C26:C28)</f>
        <v>2094</v>
      </c>
      <c r="D25" s="5">
        <f>SUM(D26:D28)</f>
        <v>2094</v>
      </c>
    </row>
    <row r="26" spans="1:4">
      <c r="A26" s="4" t="s">
        <v>116</v>
      </c>
      <c r="B26" s="5">
        <f>(24+10+15+500)</f>
        <v>549</v>
      </c>
      <c r="C26" s="5">
        <v>549</v>
      </c>
      <c r="D26" s="5">
        <v>549</v>
      </c>
    </row>
    <row r="27" spans="1:4">
      <c r="A27" s="4" t="s">
        <v>117</v>
      </c>
      <c r="B27" s="5">
        <f>(55+650+50+90+700)</f>
        <v>1545</v>
      </c>
      <c r="C27" s="5">
        <v>1545</v>
      </c>
      <c r="D27" s="5">
        <v>1545</v>
      </c>
    </row>
    <row r="28" spans="1:4">
      <c r="A28" s="4" t="s">
        <v>118</v>
      </c>
      <c r="B28" s="5">
        <v>0</v>
      </c>
      <c r="C28" s="5">
        <v>0</v>
      </c>
      <c r="D28" s="5">
        <v>0</v>
      </c>
    </row>
    <row r="29" spans="1:4">
      <c r="A29" s="4" t="s">
        <v>119</v>
      </c>
      <c r="B29" s="5">
        <f>SUM(B30:B31)</f>
        <v>650</v>
      </c>
      <c r="C29" s="5">
        <f>SUM(C30:C31)</f>
        <v>650</v>
      </c>
      <c r="D29" s="64">
        <f>SUM(D30:D31)</f>
        <v>208</v>
      </c>
    </row>
    <row r="30" spans="1:4">
      <c r="A30" s="4" t="s">
        <v>120</v>
      </c>
      <c r="B30" s="5">
        <v>0</v>
      </c>
      <c r="C30" s="5">
        <v>0</v>
      </c>
      <c r="D30" s="5">
        <v>0</v>
      </c>
    </row>
    <row r="31" spans="1:4">
      <c r="A31" s="4" t="s">
        <v>121</v>
      </c>
      <c r="B31" s="5">
        <f>(450+200)</f>
        <v>650</v>
      </c>
      <c r="C31" s="5">
        <v>650</v>
      </c>
      <c r="D31" s="5">
        <v>208</v>
      </c>
    </row>
    <row r="32" spans="1:4">
      <c r="A32" s="4" t="s">
        <v>122</v>
      </c>
      <c r="B32" s="5">
        <f>SUM(B33:B39)</f>
        <v>5860</v>
      </c>
      <c r="C32" s="5">
        <f>SUM(C33:C39)</f>
        <v>5860</v>
      </c>
      <c r="D32" s="64">
        <f>SUM(D33:D39)</f>
        <v>5857</v>
      </c>
    </row>
    <row r="33" spans="1:4">
      <c r="A33" s="4" t="s">
        <v>123</v>
      </c>
      <c r="B33" s="5">
        <f>(67+1200+350+1400)</f>
        <v>3017</v>
      </c>
      <c r="C33" s="5">
        <v>3017</v>
      </c>
      <c r="D33" s="64">
        <v>3403</v>
      </c>
    </row>
    <row r="34" spans="1:4">
      <c r="A34" s="4" t="s">
        <v>124</v>
      </c>
      <c r="B34" s="5">
        <v>0</v>
      </c>
      <c r="C34" s="5">
        <v>0</v>
      </c>
      <c r="D34" s="5">
        <v>0</v>
      </c>
    </row>
    <row r="35" spans="1:4">
      <c r="A35" s="4" t="s">
        <v>125</v>
      </c>
      <c r="B35" s="5">
        <v>0</v>
      </c>
      <c r="C35" s="5">
        <v>0</v>
      </c>
      <c r="D35" s="5">
        <v>0</v>
      </c>
    </row>
    <row r="36" spans="1:4">
      <c r="A36" s="4" t="s">
        <v>126</v>
      </c>
      <c r="B36" s="5">
        <f>700</f>
        <v>700</v>
      </c>
      <c r="C36" s="5">
        <v>700</v>
      </c>
      <c r="D36" s="64">
        <v>654</v>
      </c>
    </row>
    <row r="37" spans="1:4">
      <c r="A37" s="4" t="s">
        <v>127</v>
      </c>
      <c r="B37" s="5">
        <v>0</v>
      </c>
      <c r="C37" s="5">
        <v>0</v>
      </c>
      <c r="D37" s="5">
        <v>0</v>
      </c>
    </row>
    <row r="38" spans="1:4">
      <c r="A38" s="4" t="s">
        <v>128</v>
      </c>
      <c r="B38" s="5">
        <v>832</v>
      </c>
      <c r="C38" s="5">
        <v>832</v>
      </c>
      <c r="D38" s="64">
        <v>532</v>
      </c>
    </row>
    <row r="39" spans="1:4" s="14" customFormat="1">
      <c r="A39" s="12" t="s">
        <v>129</v>
      </c>
      <c r="B39" s="13">
        <f>(100+600+611)</f>
        <v>1311</v>
      </c>
      <c r="C39" s="13">
        <v>1311</v>
      </c>
      <c r="D39" s="65">
        <v>1268</v>
      </c>
    </row>
    <row r="40" spans="1:4">
      <c r="A40" s="4" t="s">
        <v>130</v>
      </c>
      <c r="B40" s="5">
        <f>SUM(B41:B42)</f>
        <v>850</v>
      </c>
      <c r="C40" s="5">
        <f>SUM(C41:C42)</f>
        <v>850</v>
      </c>
      <c r="D40" s="5">
        <f>SUM(D41:D42)</f>
        <v>850</v>
      </c>
    </row>
    <row r="41" spans="1:4">
      <c r="A41" s="4" t="s">
        <v>131</v>
      </c>
      <c r="B41" s="5">
        <v>300</v>
      </c>
      <c r="C41" s="5">
        <v>300</v>
      </c>
      <c r="D41" s="64">
        <v>269</v>
      </c>
    </row>
    <row r="42" spans="1:4">
      <c r="A42" s="4" t="s">
        <v>132</v>
      </c>
      <c r="B42" s="5">
        <v>550</v>
      </c>
      <c r="C42" s="5">
        <v>550</v>
      </c>
      <c r="D42" s="64">
        <v>581</v>
      </c>
    </row>
    <row r="43" spans="1:4">
      <c r="A43" s="4" t="s">
        <v>133</v>
      </c>
      <c r="B43" s="5">
        <f>SUM(B44:B48)</f>
        <v>6409</v>
      </c>
      <c r="C43" s="5">
        <f>SUM(C44:C48)</f>
        <v>6461</v>
      </c>
      <c r="D43" s="64">
        <f>SUM(D44:D48)</f>
        <v>7028</v>
      </c>
    </row>
    <row r="44" spans="1:4" s="14" customFormat="1">
      <c r="A44" s="12" t="s">
        <v>134</v>
      </c>
      <c r="B44" s="13">
        <v>2579</v>
      </c>
      <c r="C44" s="13">
        <v>2579</v>
      </c>
      <c r="D44" s="65">
        <v>2088</v>
      </c>
    </row>
    <row r="45" spans="1:4">
      <c r="A45" s="4" t="s">
        <v>135</v>
      </c>
      <c r="B45" s="5">
        <v>0</v>
      </c>
      <c r="C45" s="5">
        <v>0</v>
      </c>
      <c r="D45" s="5">
        <v>0</v>
      </c>
    </row>
    <row r="46" spans="1:4">
      <c r="A46" s="4" t="s">
        <v>136</v>
      </c>
      <c r="B46" s="5">
        <v>30</v>
      </c>
      <c r="C46" s="53">
        <v>52</v>
      </c>
      <c r="D46" s="64">
        <v>195</v>
      </c>
    </row>
    <row r="47" spans="1:4">
      <c r="A47" s="4" t="s">
        <v>137</v>
      </c>
      <c r="B47" s="5">
        <v>0</v>
      </c>
      <c r="C47" s="5">
        <v>0</v>
      </c>
      <c r="D47" s="5">
        <v>0</v>
      </c>
    </row>
    <row r="48" spans="1:4">
      <c r="A48" s="4" t="s">
        <v>138</v>
      </c>
      <c r="B48" s="5">
        <f>(700+1400+100+1600)</f>
        <v>3800</v>
      </c>
      <c r="C48" s="53">
        <v>3830</v>
      </c>
      <c r="D48" s="64">
        <v>4745</v>
      </c>
    </row>
    <row r="49" spans="1:4">
      <c r="A49" s="6" t="s">
        <v>139</v>
      </c>
      <c r="B49" s="7">
        <f>B25+B29+B32+B40+B43</f>
        <v>15863</v>
      </c>
      <c r="C49" s="7">
        <f>C25+C29+C32+C40+C43</f>
        <v>15915</v>
      </c>
      <c r="D49" s="7">
        <f>D25+D29+D32+D40+D43</f>
        <v>16037</v>
      </c>
    </row>
    <row r="50" spans="1:4">
      <c r="A50" s="4" t="s">
        <v>140</v>
      </c>
      <c r="B50" s="5">
        <v>0</v>
      </c>
      <c r="C50" s="5">
        <v>0</v>
      </c>
      <c r="D50" s="5">
        <v>0</v>
      </c>
    </row>
    <row r="51" spans="1:4">
      <c r="A51" s="4" t="s">
        <v>141</v>
      </c>
      <c r="B51" s="5">
        <v>0</v>
      </c>
      <c r="C51" s="5">
        <v>0</v>
      </c>
      <c r="D51" s="64">
        <v>180</v>
      </c>
    </row>
    <row r="52" spans="1:4" s="14" customFormat="1">
      <c r="A52" s="12" t="s">
        <v>142</v>
      </c>
      <c r="B52" s="13">
        <v>0</v>
      </c>
      <c r="C52" s="13">
        <v>0</v>
      </c>
      <c r="D52" s="13">
        <v>0</v>
      </c>
    </row>
    <row r="53" spans="1:4">
      <c r="A53" s="4" t="s">
        <v>143</v>
      </c>
      <c r="B53" s="5">
        <f>(115+95)</f>
        <v>210</v>
      </c>
      <c r="C53" s="5">
        <v>210</v>
      </c>
      <c r="D53" s="64">
        <v>115</v>
      </c>
    </row>
    <row r="54" spans="1:4">
      <c r="A54" s="4" t="s">
        <v>144</v>
      </c>
      <c r="B54" s="5">
        <v>250</v>
      </c>
      <c r="C54" s="53">
        <v>828</v>
      </c>
      <c r="D54" s="64">
        <v>761</v>
      </c>
    </row>
    <row r="55" spans="1:4">
      <c r="A55" s="4" t="s">
        <v>145</v>
      </c>
      <c r="B55" s="5">
        <v>26</v>
      </c>
      <c r="C55" s="53">
        <v>174</v>
      </c>
      <c r="D55" s="64">
        <v>250</v>
      </c>
    </row>
    <row r="56" spans="1:4">
      <c r="A56" s="4" t="s">
        <v>146</v>
      </c>
      <c r="B56" s="5">
        <v>200</v>
      </c>
      <c r="C56" s="5">
        <v>200</v>
      </c>
      <c r="D56" s="5">
        <v>200</v>
      </c>
    </row>
    <row r="57" spans="1:4">
      <c r="A57" s="4" t="s">
        <v>147</v>
      </c>
      <c r="B57" s="5">
        <f>(300+100+350+120+50)</f>
        <v>920</v>
      </c>
      <c r="C57" s="5">
        <v>920</v>
      </c>
      <c r="D57" s="64">
        <v>1462</v>
      </c>
    </row>
    <row r="58" spans="1:4">
      <c r="A58" s="6" t="s">
        <v>148</v>
      </c>
      <c r="B58" s="7">
        <f>SUM(B50:B57)</f>
        <v>1606</v>
      </c>
      <c r="C58" s="7">
        <f>SUM(C50:C57)</f>
        <v>2332</v>
      </c>
      <c r="D58" s="7">
        <f>SUM(D50:D57)</f>
        <v>2968</v>
      </c>
    </row>
    <row r="59" spans="1:4">
      <c r="A59" s="4" t="s">
        <v>31</v>
      </c>
      <c r="B59" s="5">
        <v>0</v>
      </c>
      <c r="C59" s="5">
        <v>0</v>
      </c>
      <c r="D59" s="5">
        <v>0</v>
      </c>
    </row>
    <row r="60" spans="1:4">
      <c r="A60" s="4" t="s">
        <v>32</v>
      </c>
      <c r="B60" s="5">
        <v>0</v>
      </c>
      <c r="C60" s="5">
        <v>0</v>
      </c>
      <c r="D60" s="5">
        <v>0</v>
      </c>
    </row>
    <row r="61" spans="1:4">
      <c r="A61" s="4" t="s">
        <v>33</v>
      </c>
      <c r="B61" s="5">
        <v>0</v>
      </c>
      <c r="C61" s="5">
        <v>0</v>
      </c>
      <c r="D61" s="5">
        <v>0</v>
      </c>
    </row>
    <row r="62" spans="1:4">
      <c r="A62" s="4" t="s">
        <v>34</v>
      </c>
      <c r="B62" s="5">
        <v>0</v>
      </c>
      <c r="C62" s="5">
        <v>0</v>
      </c>
      <c r="D62" s="5">
        <v>0</v>
      </c>
    </row>
    <row r="63" spans="1:4">
      <c r="A63" s="4" t="s">
        <v>35</v>
      </c>
      <c r="B63" s="5">
        <v>0</v>
      </c>
      <c r="C63" s="5">
        <v>0</v>
      </c>
      <c r="D63" s="5">
        <v>0</v>
      </c>
    </row>
    <row r="64" spans="1:4">
      <c r="A64" s="4" t="s">
        <v>36</v>
      </c>
      <c r="B64" s="5">
        <f>(500+700+739+439+1521)</f>
        <v>3899</v>
      </c>
      <c r="C64" s="53">
        <f>4628+939</f>
        <v>5567</v>
      </c>
      <c r="D64" s="64">
        <v>2385</v>
      </c>
    </row>
    <row r="65" spans="1:4">
      <c r="A65" s="4" t="s">
        <v>37</v>
      </c>
      <c r="B65" s="5">
        <v>0</v>
      </c>
      <c r="C65" s="5">
        <v>0</v>
      </c>
      <c r="D65" s="5">
        <v>0</v>
      </c>
    </row>
    <row r="66" spans="1:4">
      <c r="A66" s="4" t="s">
        <v>38</v>
      </c>
      <c r="B66" s="5">
        <v>0</v>
      </c>
      <c r="C66" s="5">
        <v>0</v>
      </c>
      <c r="D66" s="5">
        <v>0</v>
      </c>
    </row>
    <row r="67" spans="1:4">
      <c r="A67" s="4" t="s">
        <v>39</v>
      </c>
      <c r="B67" s="5">
        <v>0</v>
      </c>
      <c r="C67" s="5">
        <v>0</v>
      </c>
      <c r="D67" s="5">
        <v>0</v>
      </c>
    </row>
    <row r="68" spans="1:4">
      <c r="A68" s="4" t="s">
        <v>40</v>
      </c>
      <c r="B68" s="5">
        <v>0</v>
      </c>
      <c r="C68" s="5">
        <v>0</v>
      </c>
      <c r="D68" s="5">
        <v>0</v>
      </c>
    </row>
    <row r="69" spans="1:4">
      <c r="A69" s="4" t="s">
        <v>41</v>
      </c>
      <c r="B69" s="5">
        <f>(420+80+80+300)</f>
        <v>880</v>
      </c>
      <c r="C69" s="5">
        <f>(420+80+80+300)</f>
        <v>880</v>
      </c>
      <c r="D69" s="64">
        <v>4074</v>
      </c>
    </row>
    <row r="70" spans="1:4">
      <c r="A70" s="4" t="s">
        <v>43</v>
      </c>
      <c r="B70" s="5">
        <v>0</v>
      </c>
      <c r="C70" s="5">
        <v>0</v>
      </c>
      <c r="D70" s="5">
        <v>0</v>
      </c>
    </row>
    <row r="71" spans="1:4">
      <c r="A71" s="4" t="s">
        <v>45</v>
      </c>
      <c r="B71" s="5">
        <v>0</v>
      </c>
      <c r="C71" s="5">
        <v>0</v>
      </c>
      <c r="D71" s="5">
        <v>0</v>
      </c>
    </row>
    <row r="72" spans="1:4">
      <c r="A72" s="6" t="s">
        <v>44</v>
      </c>
      <c r="B72" s="7">
        <f>SUM(B59:B71)</f>
        <v>4779</v>
      </c>
      <c r="C72" s="7">
        <f>SUM(C59:C71)</f>
        <v>6447</v>
      </c>
      <c r="D72" s="7">
        <f>SUM(D59:D71)</f>
        <v>6459</v>
      </c>
    </row>
    <row r="73" spans="1:4">
      <c r="A73" s="16" t="s">
        <v>52</v>
      </c>
      <c r="B73" s="17">
        <f>B23+B24+B49+B58+B72</f>
        <v>30639</v>
      </c>
      <c r="C73" s="17">
        <f>C23+C24+C49+C58+C72</f>
        <v>34441</v>
      </c>
      <c r="D73" s="17">
        <f>D23+D24+D49+D58+D72</f>
        <v>37233</v>
      </c>
    </row>
    <row r="74" spans="1:4">
      <c r="A74" s="4" t="s">
        <v>54</v>
      </c>
      <c r="B74" s="5">
        <v>1181</v>
      </c>
      <c r="C74" s="5">
        <v>1181</v>
      </c>
      <c r="D74" s="5">
        <v>1181</v>
      </c>
    </row>
    <row r="75" spans="1:4">
      <c r="A75" s="4" t="s">
        <v>55</v>
      </c>
      <c r="B75" s="5">
        <v>0</v>
      </c>
      <c r="C75" s="5">
        <v>0</v>
      </c>
      <c r="D75" s="5">
        <v>0</v>
      </c>
    </row>
    <row r="76" spans="1:4">
      <c r="A76" s="4" t="s">
        <v>59</v>
      </c>
      <c r="B76" s="5">
        <v>0</v>
      </c>
      <c r="C76" s="5">
        <v>0</v>
      </c>
      <c r="D76" s="5">
        <v>0</v>
      </c>
    </row>
    <row r="77" spans="1:4">
      <c r="A77" s="4" t="s">
        <v>56</v>
      </c>
      <c r="B77" s="5">
        <f xml:space="preserve"> (11486+10020)</f>
        <v>21506</v>
      </c>
      <c r="C77" s="53">
        <v>21804</v>
      </c>
      <c r="D77" s="68">
        <v>21506</v>
      </c>
    </row>
    <row r="78" spans="1:4">
      <c r="A78" s="4" t="s">
        <v>57</v>
      </c>
      <c r="B78" s="5">
        <v>0</v>
      </c>
      <c r="C78" s="5"/>
      <c r="D78" s="5"/>
    </row>
    <row r="79" spans="1:4">
      <c r="A79" s="4" t="s">
        <v>58</v>
      </c>
      <c r="B79" s="5">
        <v>0</v>
      </c>
      <c r="C79" s="5"/>
      <c r="D79" s="5"/>
    </row>
    <row r="80" spans="1:4">
      <c r="A80" s="4" t="s">
        <v>60</v>
      </c>
      <c r="B80" s="5">
        <v>6121</v>
      </c>
      <c r="C80" s="5">
        <v>6121</v>
      </c>
      <c r="D80" s="5">
        <v>6121</v>
      </c>
    </row>
    <row r="81" spans="1:4">
      <c r="A81" s="6" t="s">
        <v>48</v>
      </c>
      <c r="B81" s="7">
        <f>SUM(B74:B80)</f>
        <v>28808</v>
      </c>
      <c r="C81" s="7">
        <f>SUM(C74:C80)</f>
        <v>29106</v>
      </c>
      <c r="D81" s="7">
        <f>SUM(D74:D80)</f>
        <v>28808</v>
      </c>
    </row>
    <row r="82" spans="1:4">
      <c r="A82" s="4" t="s">
        <v>61</v>
      </c>
      <c r="B82" s="5">
        <v>0</v>
      </c>
      <c r="C82" s="5">
        <v>0</v>
      </c>
      <c r="D82" s="5">
        <v>0</v>
      </c>
    </row>
    <row r="83" spans="1:4">
      <c r="A83" s="4" t="s">
        <v>62</v>
      </c>
      <c r="B83" s="5">
        <v>0</v>
      </c>
      <c r="C83" s="5">
        <v>0</v>
      </c>
      <c r="D83" s="5">
        <v>0</v>
      </c>
    </row>
    <row r="84" spans="1:4">
      <c r="A84" s="4" t="s">
        <v>63</v>
      </c>
      <c r="B84" s="5">
        <v>3690</v>
      </c>
      <c r="C84" s="53">
        <v>8808</v>
      </c>
      <c r="D84" s="66">
        <v>8808</v>
      </c>
    </row>
    <row r="85" spans="1:4">
      <c r="A85" s="4" t="s">
        <v>64</v>
      </c>
      <c r="B85" s="5">
        <v>996</v>
      </c>
      <c r="C85" s="53">
        <v>2378</v>
      </c>
      <c r="D85" s="66">
        <v>2378</v>
      </c>
    </row>
    <row r="86" spans="1:4">
      <c r="A86" s="6" t="s">
        <v>49</v>
      </c>
      <c r="B86" s="7">
        <f>SUM(B82:B85)</f>
        <v>4686</v>
      </c>
      <c r="C86" s="7">
        <f>SUM(C82:C85)</f>
        <v>11186</v>
      </c>
      <c r="D86" s="7">
        <f>SUM(D82:D85)</f>
        <v>11186</v>
      </c>
    </row>
    <row r="87" spans="1:4">
      <c r="A87" s="4" t="s">
        <v>65</v>
      </c>
      <c r="B87" s="5">
        <v>0</v>
      </c>
      <c r="C87" s="5">
        <v>0</v>
      </c>
      <c r="D87" s="5">
        <v>0</v>
      </c>
    </row>
    <row r="88" spans="1:4">
      <c r="A88" s="4" t="s">
        <v>66</v>
      </c>
      <c r="B88" s="5">
        <v>0</v>
      </c>
      <c r="C88" s="5">
        <v>0</v>
      </c>
      <c r="D88" s="5">
        <v>0</v>
      </c>
    </row>
    <row r="89" spans="1:4">
      <c r="A89" s="4" t="s">
        <v>68</v>
      </c>
      <c r="B89" s="5">
        <v>0</v>
      </c>
      <c r="C89" s="5">
        <v>0</v>
      </c>
      <c r="D89" s="5">
        <v>0</v>
      </c>
    </row>
    <row r="90" spans="1:4">
      <c r="A90" s="4" t="s">
        <v>70</v>
      </c>
      <c r="B90" s="5">
        <v>0</v>
      </c>
      <c r="C90" s="5">
        <v>0</v>
      </c>
      <c r="D90" s="5">
        <v>0</v>
      </c>
    </row>
    <row r="91" spans="1:4">
      <c r="A91" s="4" t="s">
        <v>69</v>
      </c>
      <c r="B91" s="5">
        <v>0</v>
      </c>
      <c r="C91" s="5">
        <v>0</v>
      </c>
      <c r="D91" s="5">
        <v>0</v>
      </c>
    </row>
    <row r="92" spans="1:4">
      <c r="A92" s="4" t="s">
        <v>71</v>
      </c>
      <c r="B92" s="5">
        <v>0</v>
      </c>
      <c r="C92" s="5">
        <v>0</v>
      </c>
      <c r="D92" s="5">
        <v>0</v>
      </c>
    </row>
    <row r="93" spans="1:4">
      <c r="A93" s="4" t="s">
        <v>67</v>
      </c>
      <c r="B93" s="5">
        <v>0</v>
      </c>
      <c r="C93" s="5">
        <v>0</v>
      </c>
      <c r="D93" s="5">
        <v>0</v>
      </c>
    </row>
    <row r="94" spans="1:4">
      <c r="A94" s="4" t="s">
        <v>72</v>
      </c>
      <c r="B94" s="5">
        <v>0</v>
      </c>
      <c r="C94" s="5">
        <v>0</v>
      </c>
      <c r="D94" s="5">
        <v>0</v>
      </c>
    </row>
    <row r="95" spans="1:4">
      <c r="A95" s="6" t="s">
        <v>50</v>
      </c>
      <c r="B95" s="7">
        <f>SUM(B87:B94)</f>
        <v>0</v>
      </c>
      <c r="C95" s="7">
        <f>SUM(C87:C94)</f>
        <v>0</v>
      </c>
      <c r="D95" s="7">
        <f>SUM(D87:D94)</f>
        <v>0</v>
      </c>
    </row>
    <row r="96" spans="1:4">
      <c r="A96" s="16" t="s">
        <v>51</v>
      </c>
      <c r="B96" s="17">
        <f>B81+B86+B95</f>
        <v>33494</v>
      </c>
      <c r="C96" s="17">
        <f>C81+C86+C95</f>
        <v>40292</v>
      </c>
      <c r="D96" s="17">
        <f>D81+D86+D95</f>
        <v>39994</v>
      </c>
    </row>
    <row r="97" spans="1:4" ht="18.75">
      <c r="A97" s="23" t="s">
        <v>53</v>
      </c>
      <c r="B97" s="24">
        <f>B73+B96</f>
        <v>64133</v>
      </c>
      <c r="C97" s="24">
        <f>C73+C96</f>
        <v>74733</v>
      </c>
      <c r="D97" s="24">
        <f>D73+D96</f>
        <v>77227</v>
      </c>
    </row>
    <row r="98" spans="1:4">
      <c r="A98" s="4" t="s">
        <v>88</v>
      </c>
      <c r="B98" s="5">
        <v>0</v>
      </c>
      <c r="C98" s="5">
        <v>0</v>
      </c>
      <c r="D98" s="5">
        <v>0</v>
      </c>
    </row>
    <row r="99" spans="1:4">
      <c r="A99" s="4" t="s">
        <v>73</v>
      </c>
      <c r="B99" s="5">
        <v>0</v>
      </c>
      <c r="C99" s="5">
        <v>0</v>
      </c>
      <c r="D99" s="5">
        <v>0</v>
      </c>
    </row>
    <row r="100" spans="1:4">
      <c r="A100" s="4" t="s">
        <v>74</v>
      </c>
      <c r="B100" s="5">
        <v>4984</v>
      </c>
      <c r="C100" s="5">
        <v>4984</v>
      </c>
      <c r="D100" s="67">
        <v>14984</v>
      </c>
    </row>
    <row r="101" spans="1:4">
      <c r="A101" s="4" t="s">
        <v>87</v>
      </c>
      <c r="B101" s="5">
        <f>SUM(B98:B100)</f>
        <v>4984</v>
      </c>
      <c r="C101" s="5">
        <f>SUM(C98:C100)</f>
        <v>4984</v>
      </c>
      <c r="D101" s="67">
        <f>SUM(D98:D100)</f>
        <v>14984</v>
      </c>
    </row>
    <row r="102" spans="1:4">
      <c r="A102" s="4" t="s">
        <v>78</v>
      </c>
      <c r="B102" s="5">
        <v>0</v>
      </c>
      <c r="C102" s="5">
        <v>0</v>
      </c>
      <c r="D102" s="5">
        <v>0</v>
      </c>
    </row>
    <row r="103" spans="1:4">
      <c r="A103" s="4" t="s">
        <v>75</v>
      </c>
      <c r="B103" s="5">
        <v>0</v>
      </c>
      <c r="C103" s="5">
        <v>0</v>
      </c>
      <c r="D103" s="5">
        <v>0</v>
      </c>
    </row>
    <row r="104" spans="1:4">
      <c r="A104" s="4" t="s">
        <v>76</v>
      </c>
      <c r="B104" s="5">
        <v>0</v>
      </c>
      <c r="C104" s="5">
        <v>0</v>
      </c>
      <c r="D104" s="5">
        <v>0</v>
      </c>
    </row>
    <row r="105" spans="1:4">
      <c r="A105" s="4" t="s">
        <v>77</v>
      </c>
      <c r="B105" s="5">
        <v>0</v>
      </c>
      <c r="C105" s="5">
        <v>0</v>
      </c>
      <c r="D105" s="5">
        <v>0</v>
      </c>
    </row>
    <row r="106" spans="1:4">
      <c r="A106" s="4" t="s">
        <v>79</v>
      </c>
      <c r="B106" s="5">
        <f>SUM(B102:B105)</f>
        <v>0</v>
      </c>
      <c r="C106" s="5">
        <f>SUM(C102:C105)</f>
        <v>0</v>
      </c>
      <c r="D106" s="5">
        <f>SUM(D102:D105)</f>
        <v>0</v>
      </c>
    </row>
    <row r="107" spans="1:4">
      <c r="A107" s="4" t="s">
        <v>80</v>
      </c>
      <c r="B107" s="5">
        <v>0</v>
      </c>
      <c r="C107" s="5">
        <v>0</v>
      </c>
      <c r="D107" s="5">
        <v>0</v>
      </c>
    </row>
    <row r="108" spans="1:4">
      <c r="A108" s="4" t="s">
        <v>81</v>
      </c>
      <c r="B108" s="5">
        <v>0</v>
      </c>
      <c r="C108" s="5">
        <v>0</v>
      </c>
      <c r="D108" s="67">
        <v>788</v>
      </c>
    </row>
    <row r="109" spans="1:4">
      <c r="A109" s="4" t="s">
        <v>82</v>
      </c>
      <c r="B109" s="5">
        <v>0</v>
      </c>
      <c r="C109" s="5">
        <v>0</v>
      </c>
      <c r="D109" s="5">
        <v>0</v>
      </c>
    </row>
    <row r="110" spans="1:4">
      <c r="A110" s="4" t="s">
        <v>83</v>
      </c>
      <c r="B110" s="5">
        <v>0</v>
      </c>
      <c r="C110" s="5">
        <v>0</v>
      </c>
      <c r="D110" s="5">
        <v>0</v>
      </c>
    </row>
    <row r="111" spans="1:4">
      <c r="A111" s="4" t="s">
        <v>84</v>
      </c>
      <c r="B111" s="5">
        <v>0</v>
      </c>
      <c r="C111" s="5">
        <v>0</v>
      </c>
      <c r="D111" s="5">
        <v>0</v>
      </c>
    </row>
    <row r="112" spans="1:4">
      <c r="A112" s="4" t="s">
        <v>85</v>
      </c>
      <c r="B112" s="5">
        <v>0</v>
      </c>
      <c r="C112" s="5">
        <v>0</v>
      </c>
      <c r="D112" s="5">
        <v>0</v>
      </c>
    </row>
    <row r="113" spans="1:4">
      <c r="A113" s="21" t="s">
        <v>86</v>
      </c>
      <c r="B113" s="22">
        <f>B101+B106+B107+B108+B109+B110+B111+B112</f>
        <v>4984</v>
      </c>
      <c r="C113" s="22">
        <f>C101+C106+C107+C108+C109+C110+C111+C112</f>
        <v>4984</v>
      </c>
      <c r="D113" s="9">
        <f>D101+D106+D107+D108+D109+D110+D111+D112</f>
        <v>15772</v>
      </c>
    </row>
    <row r="114" spans="1:4">
      <c r="A114" s="4" t="s">
        <v>89</v>
      </c>
      <c r="B114" s="5">
        <v>0</v>
      </c>
      <c r="C114" s="5">
        <v>0</v>
      </c>
      <c r="D114" s="5">
        <v>0</v>
      </c>
    </row>
    <row r="115" spans="1:4">
      <c r="A115" s="4" t="s">
        <v>90</v>
      </c>
      <c r="B115" s="5">
        <v>0</v>
      </c>
      <c r="C115" s="5">
        <v>0</v>
      </c>
      <c r="D115" s="5">
        <v>0</v>
      </c>
    </row>
    <row r="116" spans="1:4">
      <c r="A116" s="4" t="s">
        <v>91</v>
      </c>
      <c r="B116" s="5">
        <v>0</v>
      </c>
      <c r="C116" s="5">
        <v>0</v>
      </c>
      <c r="D116" s="5">
        <v>0</v>
      </c>
    </row>
    <row r="117" spans="1:4">
      <c r="A117" s="4" t="s">
        <v>92</v>
      </c>
      <c r="B117" s="5">
        <v>0</v>
      </c>
      <c r="C117" s="5">
        <v>0</v>
      </c>
      <c r="D117" s="5">
        <v>0</v>
      </c>
    </row>
    <row r="118" spans="1:4">
      <c r="A118" s="21" t="s">
        <v>93</v>
      </c>
      <c r="B118" s="22">
        <f>SUM(B114:B117)</f>
        <v>0</v>
      </c>
      <c r="C118" s="22">
        <f>SUM(C114:C117)</f>
        <v>0</v>
      </c>
      <c r="D118" s="22">
        <f>SUM(D114:D117)</f>
        <v>0</v>
      </c>
    </row>
    <row r="119" spans="1:4">
      <c r="A119" s="21" t="s">
        <v>94</v>
      </c>
      <c r="B119" s="22">
        <v>0</v>
      </c>
      <c r="C119" s="22">
        <v>0</v>
      </c>
      <c r="D119" s="22">
        <v>0</v>
      </c>
    </row>
    <row r="120" spans="1:4">
      <c r="A120" s="16" t="s">
        <v>96</v>
      </c>
      <c r="B120" s="17">
        <f>B113+B118+B119</f>
        <v>4984</v>
      </c>
      <c r="C120" s="17">
        <f>C113+C118+C119</f>
        <v>4984</v>
      </c>
      <c r="D120" s="17">
        <f>D113+D118+D119</f>
        <v>15772</v>
      </c>
    </row>
    <row r="121" spans="1:4" ht="20.25">
      <c r="A121" s="25" t="s">
        <v>95</v>
      </c>
      <c r="B121" s="26">
        <f>B73+B96+B120</f>
        <v>69117</v>
      </c>
      <c r="C121" s="26">
        <f>C73+C96+C120</f>
        <v>79717</v>
      </c>
      <c r="D121" s="26">
        <f>D73+D96+D120</f>
        <v>92999</v>
      </c>
    </row>
  </sheetData>
  <phoneticPr fontId="6" type="noConversion"/>
  <hyperlinks>
    <hyperlink ref="A39" r:id="rId1" location="sup194" display="http://www.opten.hu/loadpage.php - sup194"/>
    <hyperlink ref="A44" r:id="rId2" location="sup195" display="http://www.opten.hu/loadpage.php - sup195"/>
    <hyperlink ref="A52" r:id="rId3" location="sup203" display="http://www.opten.hu/loadpage.php?dest=OISZ&amp;twhich=214774&amp;srcid=ol4366 - sup203"/>
  </hyperlinks>
  <pageMargins left="0.51181102362204722" right="0.11811023622047245" top="0.55118110236220474" bottom="0.74803149606299213" header="0.31496062992125984" footer="0.31496062992125984"/>
  <pageSetup paperSize="8" orientation="landscape" r:id="rId4"/>
  <headerFooter>
    <oddFooter>&amp;C-&amp;P-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IQ93"/>
  <sheetViews>
    <sheetView topLeftCell="A67" workbookViewId="0">
      <selection activeCell="B92" sqref="B92"/>
    </sheetView>
  </sheetViews>
  <sheetFormatPr defaultRowHeight="15.75"/>
  <cols>
    <col min="1" max="1" width="93.28515625" style="2" bestFit="1" customWidth="1"/>
    <col min="2" max="2" width="15.42578125" style="3" bestFit="1" customWidth="1"/>
    <col min="3" max="3" width="15.42578125" style="2" bestFit="1" customWidth="1"/>
    <col min="4" max="4" width="16.28515625" style="2" customWidth="1"/>
    <col min="5" max="16384" width="9.140625" style="2"/>
  </cols>
  <sheetData>
    <row r="1" spans="1:251">
      <c r="A1" s="18" t="s">
        <v>356</v>
      </c>
    </row>
    <row r="2" spans="1:251">
      <c r="A2" s="18" t="s">
        <v>46</v>
      </c>
    </row>
    <row r="3" spans="1:251">
      <c r="A3" s="18" t="s">
        <v>149</v>
      </c>
      <c r="B3" s="20"/>
    </row>
    <row r="4" spans="1:251">
      <c r="A4" s="18" t="s">
        <v>245</v>
      </c>
      <c r="B4" s="20"/>
    </row>
    <row r="5" spans="1:251">
      <c r="A5" s="18"/>
      <c r="B5" s="20"/>
    </row>
    <row r="6" spans="1:251" ht="48">
      <c r="A6" s="50" t="s">
        <v>295</v>
      </c>
      <c r="B6" s="51" t="s">
        <v>370</v>
      </c>
      <c r="C6" s="51" t="s">
        <v>373</v>
      </c>
      <c r="D6" s="71" t="s">
        <v>374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</row>
    <row r="7" spans="1:251">
      <c r="A7" s="4" t="s">
        <v>157</v>
      </c>
      <c r="B7" s="5">
        <v>11257</v>
      </c>
      <c r="C7" s="5">
        <v>11257</v>
      </c>
      <c r="D7" s="5">
        <v>11258</v>
      </c>
    </row>
    <row r="8" spans="1:251">
      <c r="A8" s="4" t="s">
        <v>158</v>
      </c>
      <c r="B8" s="5">
        <v>0</v>
      </c>
      <c r="C8" s="5">
        <v>0</v>
      </c>
      <c r="D8" s="5">
        <v>0</v>
      </c>
    </row>
    <row r="9" spans="1:251">
      <c r="A9" s="4" t="s">
        <v>159</v>
      </c>
      <c r="B9" s="5">
        <v>3283</v>
      </c>
      <c r="C9" s="5">
        <v>3283</v>
      </c>
      <c r="D9" s="67">
        <v>4322</v>
      </c>
    </row>
    <row r="10" spans="1:251">
      <c r="A10" s="4" t="s">
        <v>160</v>
      </c>
      <c r="B10" s="5">
        <v>527</v>
      </c>
      <c r="C10" s="5">
        <v>527</v>
      </c>
      <c r="D10" s="5">
        <v>527</v>
      </c>
    </row>
    <row r="11" spans="1:251">
      <c r="A11" s="4" t="s">
        <v>161</v>
      </c>
      <c r="B11" s="5">
        <v>1016</v>
      </c>
      <c r="C11" s="53">
        <v>9199</v>
      </c>
      <c r="D11" s="67">
        <v>2714</v>
      </c>
    </row>
    <row r="12" spans="1:251">
      <c r="A12" s="4" t="s">
        <v>162</v>
      </c>
      <c r="B12" s="43">
        <v>0</v>
      </c>
      <c r="C12" s="53">
        <v>1006</v>
      </c>
      <c r="D12" s="67">
        <v>568</v>
      </c>
    </row>
    <row r="13" spans="1:251">
      <c r="A13" s="4" t="s">
        <v>163</v>
      </c>
      <c r="B13" s="43">
        <f>SUM(B7:B12)</f>
        <v>16083</v>
      </c>
      <c r="C13" s="43">
        <f>SUM(C7:C12)</f>
        <v>25272</v>
      </c>
      <c r="D13" s="43">
        <f>SUM(D7:D12)</f>
        <v>19389</v>
      </c>
    </row>
    <row r="14" spans="1:251">
      <c r="A14" s="4" t="s">
        <v>164</v>
      </c>
      <c r="B14" s="5">
        <v>0</v>
      </c>
      <c r="C14" s="5">
        <v>0</v>
      </c>
      <c r="D14" s="5">
        <v>0</v>
      </c>
    </row>
    <row r="15" spans="1:251">
      <c r="A15" s="4" t="s">
        <v>165</v>
      </c>
      <c r="B15" s="5">
        <v>0</v>
      </c>
      <c r="C15" s="5">
        <v>0</v>
      </c>
      <c r="D15" s="5">
        <v>0</v>
      </c>
    </row>
    <row r="16" spans="1:251">
      <c r="A16" s="4" t="s">
        <v>166</v>
      </c>
      <c r="B16" s="5">
        <v>0</v>
      </c>
      <c r="C16" s="5">
        <v>0</v>
      </c>
      <c r="D16" s="5">
        <v>0</v>
      </c>
    </row>
    <row r="17" spans="1:4">
      <c r="A17" s="4" t="s">
        <v>167</v>
      </c>
      <c r="B17" s="5">
        <v>0</v>
      </c>
      <c r="C17" s="5">
        <v>0</v>
      </c>
      <c r="D17" s="5">
        <v>0</v>
      </c>
    </row>
    <row r="18" spans="1:4">
      <c r="A18" s="4" t="s">
        <v>168</v>
      </c>
      <c r="B18" s="5">
        <v>1530</v>
      </c>
      <c r="C18" s="53">
        <v>2591</v>
      </c>
      <c r="D18" s="67">
        <v>4732</v>
      </c>
    </row>
    <row r="19" spans="1:4">
      <c r="A19" s="27" t="s">
        <v>169</v>
      </c>
      <c r="B19" s="30">
        <f>SUM(B13:B18)</f>
        <v>17613</v>
      </c>
      <c r="C19" s="30">
        <f>SUM(C13:C18)</f>
        <v>27863</v>
      </c>
      <c r="D19" s="30">
        <f>SUM(D13:D18)</f>
        <v>24121</v>
      </c>
    </row>
    <row r="20" spans="1:4">
      <c r="A20" s="4" t="s">
        <v>170</v>
      </c>
      <c r="B20" s="5">
        <v>0</v>
      </c>
      <c r="C20" s="5">
        <v>0</v>
      </c>
      <c r="D20" s="67">
        <v>6500</v>
      </c>
    </row>
    <row r="21" spans="1:4">
      <c r="A21" s="4" t="s">
        <v>171</v>
      </c>
      <c r="B21" s="5">
        <v>0</v>
      </c>
      <c r="C21" s="5">
        <v>0</v>
      </c>
      <c r="D21" s="5">
        <v>0</v>
      </c>
    </row>
    <row r="22" spans="1:4">
      <c r="A22" s="4" t="s">
        <v>172</v>
      </c>
      <c r="B22" s="5">
        <v>0</v>
      </c>
      <c r="C22" s="5">
        <v>0</v>
      </c>
      <c r="D22" s="5">
        <v>0</v>
      </c>
    </row>
    <row r="23" spans="1:4">
      <c r="A23" s="4" t="s">
        <v>173</v>
      </c>
      <c r="B23" s="5">
        <v>0</v>
      </c>
      <c r="C23" s="5">
        <v>0</v>
      </c>
      <c r="D23" s="5">
        <v>0</v>
      </c>
    </row>
    <row r="24" spans="1:4">
      <c r="A24" s="4" t="s">
        <v>174</v>
      </c>
      <c r="B24" s="5">
        <v>14984</v>
      </c>
      <c r="C24" s="5">
        <v>14984</v>
      </c>
      <c r="D24" s="5">
        <v>14984</v>
      </c>
    </row>
    <row r="25" spans="1:4">
      <c r="A25" s="27" t="s">
        <v>175</v>
      </c>
      <c r="B25" s="30">
        <f>SUM(B20:B24)</f>
        <v>14984</v>
      </c>
      <c r="C25" s="30">
        <f>SUM(C20:C24)</f>
        <v>14984</v>
      </c>
      <c r="D25" s="30">
        <f>SUM(D20:D24)</f>
        <v>21484</v>
      </c>
    </row>
    <row r="26" spans="1:4">
      <c r="A26" s="4" t="s">
        <v>176</v>
      </c>
      <c r="B26" s="5">
        <v>0</v>
      </c>
      <c r="C26" s="5">
        <v>0</v>
      </c>
      <c r="D26" s="5">
        <v>0</v>
      </c>
    </row>
    <row r="27" spans="1:4">
      <c r="A27" s="4" t="s">
        <v>177</v>
      </c>
      <c r="B27" s="5">
        <v>0</v>
      </c>
      <c r="C27" s="5">
        <v>0</v>
      </c>
      <c r="D27" s="5">
        <v>0</v>
      </c>
    </row>
    <row r="28" spans="1:4">
      <c r="A28" s="4" t="s">
        <v>178</v>
      </c>
      <c r="B28" s="5">
        <f>SUM(B26:B27)</f>
        <v>0</v>
      </c>
      <c r="C28" s="5">
        <f>SUM(C26:C27)</f>
        <v>0</v>
      </c>
      <c r="D28" s="5">
        <f>SUM(D26:D27)</f>
        <v>0</v>
      </c>
    </row>
    <row r="29" spans="1:4">
      <c r="A29" s="4" t="s">
        <v>179</v>
      </c>
      <c r="B29" s="5">
        <v>0</v>
      </c>
      <c r="C29" s="5">
        <v>0</v>
      </c>
      <c r="D29" s="5">
        <v>0</v>
      </c>
    </row>
    <row r="30" spans="1:4">
      <c r="A30" s="4" t="s">
        <v>180</v>
      </c>
      <c r="B30" s="5">
        <v>0</v>
      </c>
      <c r="C30" s="5">
        <v>0</v>
      </c>
      <c r="D30" s="5">
        <v>0</v>
      </c>
    </row>
    <row r="31" spans="1:4">
      <c r="A31" s="4" t="s">
        <v>181</v>
      </c>
      <c r="B31" s="5">
        <v>14500</v>
      </c>
      <c r="C31" s="5">
        <v>14500</v>
      </c>
      <c r="D31" s="5">
        <v>14500</v>
      </c>
    </row>
    <row r="32" spans="1:4">
      <c r="A32" s="4" t="s">
        <v>182</v>
      </c>
      <c r="B32" s="5">
        <v>3200</v>
      </c>
      <c r="C32" s="5">
        <v>3200</v>
      </c>
      <c r="D32" s="5">
        <v>3200</v>
      </c>
    </row>
    <row r="33" spans="1:4">
      <c r="A33" s="4" t="s">
        <v>183</v>
      </c>
      <c r="B33" s="5">
        <v>0</v>
      </c>
      <c r="C33" s="5">
        <v>0</v>
      </c>
      <c r="D33" s="5">
        <v>0</v>
      </c>
    </row>
    <row r="34" spans="1:4">
      <c r="A34" s="4" t="s">
        <v>184</v>
      </c>
      <c r="B34" s="5">
        <v>0</v>
      </c>
      <c r="C34" s="5">
        <v>0</v>
      </c>
      <c r="D34" s="5">
        <v>0</v>
      </c>
    </row>
    <row r="35" spans="1:4">
      <c r="A35" s="4" t="s">
        <v>185</v>
      </c>
      <c r="B35" s="5">
        <v>1454</v>
      </c>
      <c r="C35" s="5">
        <v>1454</v>
      </c>
      <c r="D35" s="5">
        <v>1454</v>
      </c>
    </row>
    <row r="36" spans="1:4">
      <c r="A36" s="4" t="s">
        <v>186</v>
      </c>
      <c r="B36" s="5">
        <v>580</v>
      </c>
      <c r="C36" s="5">
        <v>580</v>
      </c>
      <c r="D36" s="5">
        <v>580</v>
      </c>
    </row>
    <row r="37" spans="1:4">
      <c r="A37" s="4" t="s">
        <v>187</v>
      </c>
      <c r="B37" s="5">
        <f>SUM(B32:B36)</f>
        <v>5234</v>
      </c>
      <c r="C37" s="5">
        <f>SUM(C32:C36)</f>
        <v>5234</v>
      </c>
      <c r="D37" s="5">
        <f>SUM(D32:D36)</f>
        <v>5234</v>
      </c>
    </row>
    <row r="38" spans="1:4">
      <c r="A38" s="4" t="s">
        <v>188</v>
      </c>
      <c r="B38" s="5">
        <v>300</v>
      </c>
      <c r="C38" s="5">
        <v>300</v>
      </c>
      <c r="D38" s="67">
        <v>312</v>
      </c>
    </row>
    <row r="39" spans="1:4">
      <c r="A39" s="27" t="s">
        <v>189</v>
      </c>
      <c r="B39" s="30">
        <f>B28+B29+B30+B31+B37+B38</f>
        <v>20034</v>
      </c>
      <c r="C39" s="30">
        <f>C28+C29+C30+C31+C37+C38</f>
        <v>20034</v>
      </c>
      <c r="D39" s="30">
        <f>D28+D29+D30+D31+D37+D38</f>
        <v>20046</v>
      </c>
    </row>
    <row r="40" spans="1:4">
      <c r="A40" s="4" t="s">
        <v>190</v>
      </c>
      <c r="B40" s="5">
        <v>0</v>
      </c>
      <c r="C40" s="5">
        <v>0</v>
      </c>
      <c r="D40" s="5">
        <v>0</v>
      </c>
    </row>
    <row r="41" spans="1:4">
      <c r="A41" s="4" t="s">
        <v>191</v>
      </c>
      <c r="B41" s="5">
        <v>355</v>
      </c>
      <c r="C41" s="5">
        <v>355</v>
      </c>
      <c r="D41" s="5">
        <v>355</v>
      </c>
    </row>
    <row r="42" spans="1:4">
      <c r="A42" s="4" t="s">
        <v>192</v>
      </c>
      <c r="B42" s="5">
        <v>0</v>
      </c>
      <c r="C42" s="5">
        <v>0</v>
      </c>
      <c r="D42" s="5">
        <v>0</v>
      </c>
    </row>
    <row r="43" spans="1:4">
      <c r="A43" s="4" t="s">
        <v>193</v>
      </c>
      <c r="B43" s="5">
        <v>300</v>
      </c>
      <c r="C43" s="53">
        <v>598</v>
      </c>
      <c r="D43" s="67">
        <v>300</v>
      </c>
    </row>
    <row r="44" spans="1:4">
      <c r="A44" s="4" t="s">
        <v>194</v>
      </c>
      <c r="B44" s="5">
        <v>0</v>
      </c>
      <c r="C44" s="5">
        <v>0</v>
      </c>
      <c r="D44" s="5">
        <v>0</v>
      </c>
    </row>
    <row r="45" spans="1:4">
      <c r="A45" s="4" t="s">
        <v>195</v>
      </c>
      <c r="B45" s="5">
        <v>0</v>
      </c>
      <c r="C45" s="5">
        <v>0</v>
      </c>
      <c r="D45" s="5">
        <v>0</v>
      </c>
    </row>
    <row r="46" spans="1:4">
      <c r="A46" s="4" t="s">
        <v>196</v>
      </c>
      <c r="B46" s="5">
        <v>0</v>
      </c>
      <c r="C46" s="5">
        <v>0</v>
      </c>
      <c r="D46" s="5">
        <v>0</v>
      </c>
    </row>
    <row r="47" spans="1:4">
      <c r="A47" s="4" t="s">
        <v>197</v>
      </c>
      <c r="B47" s="5">
        <v>0</v>
      </c>
      <c r="C47" s="53">
        <v>22</v>
      </c>
      <c r="D47" s="67">
        <v>44</v>
      </c>
    </row>
    <row r="48" spans="1:4">
      <c r="A48" s="4" t="s">
        <v>198</v>
      </c>
      <c r="B48" s="5">
        <v>0</v>
      </c>
      <c r="C48" s="5">
        <v>0</v>
      </c>
      <c r="D48" s="5">
        <v>0</v>
      </c>
    </row>
    <row r="49" spans="1:4">
      <c r="A49" s="4" t="s">
        <v>199</v>
      </c>
      <c r="B49" s="5">
        <v>0</v>
      </c>
      <c r="C49" s="5">
        <v>0</v>
      </c>
      <c r="D49" s="5">
        <v>0</v>
      </c>
    </row>
    <row r="50" spans="1:4">
      <c r="A50" s="27" t="s">
        <v>200</v>
      </c>
      <c r="B50" s="30">
        <f>SUM(B40:B49)</f>
        <v>655</v>
      </c>
      <c r="C50" s="30">
        <f>SUM(C40:C49)</f>
        <v>975</v>
      </c>
      <c r="D50" s="30">
        <f>SUM(D40:D49)</f>
        <v>699</v>
      </c>
    </row>
    <row r="51" spans="1:4">
      <c r="A51" s="4" t="s">
        <v>201</v>
      </c>
      <c r="B51" s="5">
        <v>0</v>
      </c>
      <c r="C51" s="5">
        <v>0</v>
      </c>
      <c r="D51" s="5">
        <v>0</v>
      </c>
    </row>
    <row r="52" spans="1:4">
      <c r="A52" s="4" t="s">
        <v>202</v>
      </c>
      <c r="B52" s="5">
        <v>3051</v>
      </c>
      <c r="C52" s="5">
        <v>3051</v>
      </c>
      <c r="D52" s="5">
        <v>3051</v>
      </c>
    </row>
    <row r="53" spans="1:4">
      <c r="A53" s="4" t="s">
        <v>203</v>
      </c>
      <c r="B53" s="5">
        <v>0</v>
      </c>
      <c r="C53" s="5">
        <v>0</v>
      </c>
      <c r="D53" s="5">
        <v>0</v>
      </c>
    </row>
    <row r="54" spans="1:4">
      <c r="A54" s="4" t="s">
        <v>204</v>
      </c>
      <c r="B54" s="5">
        <v>0</v>
      </c>
      <c r="C54" s="5">
        <v>0</v>
      </c>
      <c r="D54" s="5">
        <v>0</v>
      </c>
    </row>
    <row r="55" spans="1:4">
      <c r="A55" s="4" t="s">
        <v>205</v>
      </c>
      <c r="B55" s="5">
        <v>0</v>
      </c>
      <c r="C55" s="5">
        <v>0</v>
      </c>
      <c r="D55" s="5">
        <v>0</v>
      </c>
    </row>
    <row r="56" spans="1:4">
      <c r="A56" s="27" t="s">
        <v>206</v>
      </c>
      <c r="B56" s="30">
        <f>SUM(B51:B55)</f>
        <v>3051</v>
      </c>
      <c r="C56" s="30">
        <f>SUM(C51:C55)</f>
        <v>3051</v>
      </c>
      <c r="D56" s="30">
        <f>SUM(D51:D55)</f>
        <v>3051</v>
      </c>
    </row>
    <row r="57" spans="1:4">
      <c r="A57" s="4" t="s">
        <v>207</v>
      </c>
      <c r="B57" s="5">
        <v>0</v>
      </c>
      <c r="C57" s="5">
        <v>0</v>
      </c>
      <c r="D57" s="5">
        <v>0</v>
      </c>
    </row>
    <row r="58" spans="1:4">
      <c r="A58" s="4" t="s">
        <v>208</v>
      </c>
      <c r="B58" s="5">
        <v>0</v>
      </c>
      <c r="C58" s="5">
        <v>0</v>
      </c>
      <c r="D58" s="5">
        <v>0</v>
      </c>
    </row>
    <row r="59" spans="1:4">
      <c r="A59" s="4" t="s">
        <v>209</v>
      </c>
      <c r="B59" s="5">
        <v>0</v>
      </c>
      <c r="C59" s="53">
        <v>30</v>
      </c>
      <c r="D59" s="43">
        <v>30</v>
      </c>
    </row>
    <row r="60" spans="1:4">
      <c r="A60" s="27" t="s">
        <v>210</v>
      </c>
      <c r="B60" s="30">
        <f>SUM(B57:B59)</f>
        <v>0</v>
      </c>
      <c r="C60" s="30">
        <f>SUM(C57:C59)</f>
        <v>30</v>
      </c>
      <c r="D60" s="30">
        <f>SUM(D57:D59)</f>
        <v>30</v>
      </c>
    </row>
    <row r="61" spans="1:4">
      <c r="A61" s="4" t="s">
        <v>211</v>
      </c>
      <c r="B61" s="5">
        <v>0</v>
      </c>
      <c r="C61" s="5">
        <v>0</v>
      </c>
      <c r="D61" s="5">
        <v>0</v>
      </c>
    </row>
    <row r="62" spans="1:4">
      <c r="A62" s="4" t="s">
        <v>212</v>
      </c>
      <c r="B62" s="5">
        <v>0</v>
      </c>
      <c r="C62" s="5">
        <v>0</v>
      </c>
      <c r="D62" s="5">
        <v>0</v>
      </c>
    </row>
    <row r="63" spans="1:4">
      <c r="A63" s="4" t="s">
        <v>213</v>
      </c>
      <c r="B63" s="5">
        <v>12780</v>
      </c>
      <c r="C63" s="5">
        <v>12780</v>
      </c>
      <c r="D63" s="5">
        <v>12780</v>
      </c>
    </row>
    <row r="64" spans="1:4">
      <c r="A64" s="27" t="s">
        <v>214</v>
      </c>
      <c r="B64" s="30">
        <f>SUM(B61:B63)</f>
        <v>12780</v>
      </c>
      <c r="C64" s="30">
        <f>SUM(C61:C63)</f>
        <v>12780</v>
      </c>
      <c r="D64" s="30">
        <f>SUM(D61:D63)</f>
        <v>12780</v>
      </c>
    </row>
    <row r="65" spans="1:4" ht="18.75">
      <c r="A65" s="33" t="s">
        <v>215</v>
      </c>
      <c r="B65" s="34">
        <f>B19+B25+B39+B50+B56+B60+B64</f>
        <v>69117</v>
      </c>
      <c r="C65" s="34">
        <f>C19+C25+C39+C50+C56+C60+C64</f>
        <v>79717</v>
      </c>
      <c r="D65" s="34">
        <f>D19+D25+D39+D50+D56+D60+D64</f>
        <v>82211</v>
      </c>
    </row>
    <row r="66" spans="1:4">
      <c r="A66" s="4" t="s">
        <v>216</v>
      </c>
      <c r="B66" s="5">
        <v>0</v>
      </c>
      <c r="C66" s="5">
        <v>0</v>
      </c>
      <c r="D66" s="5">
        <v>0</v>
      </c>
    </row>
    <row r="67" spans="1:4">
      <c r="A67" s="4" t="s">
        <v>217</v>
      </c>
      <c r="B67" s="5">
        <v>0</v>
      </c>
      <c r="C67" s="5">
        <v>0</v>
      </c>
      <c r="D67" s="5">
        <v>0</v>
      </c>
    </row>
    <row r="68" spans="1:4">
      <c r="A68" s="4" t="s">
        <v>218</v>
      </c>
      <c r="B68" s="5">
        <v>0</v>
      </c>
      <c r="C68" s="5">
        <v>0</v>
      </c>
      <c r="D68" s="5">
        <v>0</v>
      </c>
    </row>
    <row r="69" spans="1:4">
      <c r="A69" s="4" t="s">
        <v>219</v>
      </c>
      <c r="B69" s="5">
        <f>SUM(B66:B68)</f>
        <v>0</v>
      </c>
      <c r="C69" s="5">
        <f>SUM(C66:C68)</f>
        <v>0</v>
      </c>
      <c r="D69" s="67">
        <v>10000</v>
      </c>
    </row>
    <row r="70" spans="1:4">
      <c r="A70" s="4" t="s">
        <v>220</v>
      </c>
      <c r="B70" s="5">
        <v>0</v>
      </c>
      <c r="C70" s="5">
        <v>0</v>
      </c>
      <c r="D70" s="5">
        <v>0</v>
      </c>
    </row>
    <row r="71" spans="1:4">
      <c r="A71" s="4" t="s">
        <v>221</v>
      </c>
      <c r="B71" s="5">
        <v>0</v>
      </c>
      <c r="C71" s="5">
        <v>0</v>
      </c>
      <c r="D71" s="5">
        <v>0</v>
      </c>
    </row>
    <row r="72" spans="1:4">
      <c r="A72" s="4" t="s">
        <v>222</v>
      </c>
      <c r="B72" s="5">
        <v>0</v>
      </c>
      <c r="C72" s="5">
        <v>0</v>
      </c>
      <c r="D72" s="5">
        <v>0</v>
      </c>
    </row>
    <row r="73" spans="1:4">
      <c r="A73" s="4" t="s">
        <v>223</v>
      </c>
      <c r="B73" s="5">
        <v>0</v>
      </c>
      <c r="C73" s="5">
        <v>0</v>
      </c>
      <c r="D73" s="5">
        <v>0</v>
      </c>
    </row>
    <row r="74" spans="1:4">
      <c r="A74" s="4" t="s">
        <v>224</v>
      </c>
      <c r="B74" s="5">
        <f>SUM(B70:B73)</f>
        <v>0</v>
      </c>
      <c r="C74" s="5">
        <f>SUM(C70:C73)</f>
        <v>0</v>
      </c>
      <c r="D74" s="5">
        <f>SUM(D70:D73)</f>
        <v>0</v>
      </c>
    </row>
    <row r="75" spans="1:4">
      <c r="A75" s="4" t="s">
        <v>226</v>
      </c>
      <c r="B75" s="5">
        <v>0</v>
      </c>
      <c r="C75" s="5">
        <v>0</v>
      </c>
      <c r="D75" s="5">
        <v>0</v>
      </c>
    </row>
    <row r="76" spans="1:4">
      <c r="A76" s="4" t="s">
        <v>225</v>
      </c>
      <c r="B76" s="5">
        <v>0</v>
      </c>
      <c r="C76" s="5">
        <v>0</v>
      </c>
      <c r="D76" s="5">
        <v>0</v>
      </c>
    </row>
    <row r="77" spans="1:4">
      <c r="A77" s="4" t="s">
        <v>227</v>
      </c>
      <c r="B77" s="5">
        <v>0</v>
      </c>
      <c r="C77" s="5">
        <v>0</v>
      </c>
      <c r="D77" s="5">
        <v>0</v>
      </c>
    </row>
    <row r="78" spans="1:4">
      <c r="A78" s="4" t="s">
        <v>228</v>
      </c>
      <c r="B78" s="5">
        <v>0</v>
      </c>
      <c r="C78" s="5">
        <v>0</v>
      </c>
      <c r="D78" s="5">
        <v>0</v>
      </c>
    </row>
    <row r="79" spans="1:4">
      <c r="A79" s="4" t="s">
        <v>229</v>
      </c>
      <c r="B79" s="5">
        <f>SUM(B75:B78)</f>
        <v>0</v>
      </c>
      <c r="C79" s="5">
        <f>SUM(C75:C78)</f>
        <v>0</v>
      </c>
      <c r="D79" s="5">
        <f>SUM(D75:D78)</f>
        <v>0</v>
      </c>
    </row>
    <row r="80" spans="1:4">
      <c r="A80" s="4" t="s">
        <v>230</v>
      </c>
      <c r="B80" s="5">
        <v>0</v>
      </c>
      <c r="C80" s="5">
        <v>0</v>
      </c>
      <c r="D80" s="67">
        <v>788</v>
      </c>
    </row>
    <row r="81" spans="1:4">
      <c r="A81" s="4" t="s">
        <v>231</v>
      </c>
      <c r="B81" s="5">
        <v>0</v>
      </c>
      <c r="C81" s="5">
        <v>0</v>
      </c>
      <c r="D81" s="5">
        <v>0</v>
      </c>
    </row>
    <row r="82" spans="1:4">
      <c r="A82" s="4" t="s">
        <v>232</v>
      </c>
      <c r="B82" s="5">
        <v>0</v>
      </c>
      <c r="C82" s="5">
        <v>0</v>
      </c>
      <c r="D82" s="5">
        <v>0</v>
      </c>
    </row>
    <row r="83" spans="1:4">
      <c r="A83" s="4" t="s">
        <v>233</v>
      </c>
      <c r="B83" s="5">
        <v>0</v>
      </c>
      <c r="C83" s="5">
        <v>0</v>
      </c>
      <c r="D83" s="5">
        <v>0</v>
      </c>
    </row>
    <row r="84" spans="1:4">
      <c r="A84" s="4" t="s">
        <v>234</v>
      </c>
      <c r="B84" s="5">
        <v>0</v>
      </c>
      <c r="C84" s="5">
        <v>0</v>
      </c>
      <c r="D84" s="5">
        <v>0</v>
      </c>
    </row>
    <row r="85" spans="1:4">
      <c r="A85" s="4" t="s">
        <v>235</v>
      </c>
      <c r="B85" s="5">
        <f>B69+B74+B79+B80+B81+B82+B83+B84</f>
        <v>0</v>
      </c>
      <c r="C85" s="5">
        <f>C69+C74+C79+C80+C81+C82+C83+C84</f>
        <v>0</v>
      </c>
      <c r="D85" s="5">
        <f>D69+D74+D79+D80+D81+D82+D83+D84</f>
        <v>10788</v>
      </c>
    </row>
    <row r="86" spans="1:4">
      <c r="A86" s="4" t="s">
        <v>236</v>
      </c>
      <c r="B86" s="5">
        <v>0</v>
      </c>
      <c r="C86" s="5">
        <v>0</v>
      </c>
      <c r="D86" s="5">
        <v>0</v>
      </c>
    </row>
    <row r="87" spans="1:4">
      <c r="A87" s="4" t="s">
        <v>237</v>
      </c>
      <c r="B87" s="5">
        <v>0</v>
      </c>
      <c r="C87" s="5">
        <v>0</v>
      </c>
      <c r="D87" s="5">
        <v>0</v>
      </c>
    </row>
    <row r="88" spans="1:4">
      <c r="A88" s="4" t="s">
        <v>238</v>
      </c>
      <c r="B88" s="5">
        <v>0</v>
      </c>
      <c r="C88" s="5">
        <v>0</v>
      </c>
      <c r="D88" s="5">
        <v>0</v>
      </c>
    </row>
    <row r="89" spans="1:4">
      <c r="A89" s="4" t="s">
        <v>239</v>
      </c>
      <c r="B89" s="5">
        <v>0</v>
      </c>
      <c r="C89" s="5">
        <v>0</v>
      </c>
      <c r="D89" s="5">
        <v>0</v>
      </c>
    </row>
    <row r="90" spans="1:4">
      <c r="A90" s="4" t="s">
        <v>240</v>
      </c>
      <c r="B90" s="5">
        <f>SUM(B86:B89)</f>
        <v>0</v>
      </c>
      <c r="C90" s="5">
        <f>SUM(C86:C89)</f>
        <v>0</v>
      </c>
      <c r="D90" s="5">
        <f>SUM(D86:D89)</f>
        <v>0</v>
      </c>
    </row>
    <row r="91" spans="1:4">
      <c r="A91" s="4" t="s">
        <v>241</v>
      </c>
      <c r="B91" s="5">
        <v>0</v>
      </c>
      <c r="C91" s="5">
        <v>0</v>
      </c>
      <c r="D91" s="5">
        <v>0</v>
      </c>
    </row>
    <row r="92" spans="1:4">
      <c r="A92" s="27" t="s">
        <v>242</v>
      </c>
      <c r="B92" s="30">
        <f>B85+B90+B91</f>
        <v>0</v>
      </c>
      <c r="C92" s="30">
        <f>C85+C90+C91</f>
        <v>0</v>
      </c>
      <c r="D92" s="30">
        <f>D85+D90+D91</f>
        <v>10788</v>
      </c>
    </row>
    <row r="93" spans="1:4" ht="20.25">
      <c r="A93" s="29" t="s">
        <v>243</v>
      </c>
      <c r="B93" s="32">
        <f>B19+B25+B39+B50+B56+B60+B64+B92</f>
        <v>69117</v>
      </c>
      <c r="C93" s="32">
        <f>C19+C25+C39+C50+C56+C60+C64+C92</f>
        <v>79717</v>
      </c>
      <c r="D93" s="32">
        <f>D19+D25+D39+D50+D56+D60+D64+D92</f>
        <v>92999</v>
      </c>
    </row>
  </sheetData>
  <phoneticPr fontId="6" type="noConversion"/>
  <pageMargins left="0.11811023622047245" right="0.31496062992125984" top="0.55118110236220474" bottom="0.74803149606299213" header="0.31496062992125984" footer="0.31496062992125984"/>
  <pageSetup paperSize="8" orientation="landscape" r:id="rId1"/>
  <headerFooter>
    <oddFooter>&amp;C-&amp;P-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E24"/>
  <sheetViews>
    <sheetView topLeftCell="A16" workbookViewId="0">
      <selection activeCell="H10" sqref="H10"/>
    </sheetView>
  </sheetViews>
  <sheetFormatPr defaultRowHeight="15"/>
  <cols>
    <col min="1" max="1" width="12.28515625" customWidth="1"/>
    <col min="2" max="2" width="39.28515625" customWidth="1"/>
    <col min="3" max="3" width="26.28515625" customWidth="1"/>
    <col min="4" max="4" width="15.140625" customWidth="1"/>
    <col min="5" max="5" width="16.28515625" customWidth="1"/>
  </cols>
  <sheetData>
    <row r="1" spans="1:5">
      <c r="A1" s="73"/>
      <c r="B1" s="74" t="s">
        <v>412</v>
      </c>
      <c r="C1" s="75"/>
    </row>
    <row r="2" spans="1:5" ht="15.75">
      <c r="A2" s="73"/>
      <c r="B2" s="18" t="s">
        <v>46</v>
      </c>
      <c r="C2" s="3"/>
    </row>
    <row r="3" spans="1:5" ht="15.75">
      <c r="A3" s="73"/>
      <c r="B3" s="18" t="s">
        <v>409</v>
      </c>
      <c r="C3" s="3"/>
    </row>
    <row r="4" spans="1:5" ht="15.75">
      <c r="A4" s="73"/>
      <c r="B4" s="18" t="s">
        <v>245</v>
      </c>
      <c r="C4" s="20"/>
    </row>
    <row r="5" spans="1:5" ht="15.75">
      <c r="A5" s="73"/>
      <c r="B5" s="18"/>
      <c r="C5" s="20"/>
    </row>
    <row r="6" spans="1:5" ht="48">
      <c r="A6" s="76" t="s">
        <v>293</v>
      </c>
      <c r="B6" s="76" t="s">
        <v>294</v>
      </c>
      <c r="C6" s="51" t="s">
        <v>370</v>
      </c>
      <c r="D6" s="51" t="s">
        <v>373</v>
      </c>
      <c r="E6" s="71" t="s">
        <v>374</v>
      </c>
    </row>
    <row r="7" spans="1:5">
      <c r="A7" s="77" t="s">
        <v>382</v>
      </c>
      <c r="B7" s="77" t="s">
        <v>381</v>
      </c>
      <c r="C7" s="78">
        <v>0</v>
      </c>
      <c r="D7" s="78">
        <v>0</v>
      </c>
      <c r="E7" s="78">
        <v>0</v>
      </c>
    </row>
    <row r="8" spans="1:5">
      <c r="A8" s="77" t="s">
        <v>383</v>
      </c>
      <c r="B8" s="77" t="s">
        <v>400</v>
      </c>
      <c r="C8" s="78">
        <v>0</v>
      </c>
      <c r="D8" s="78">
        <v>0</v>
      </c>
      <c r="E8" s="78">
        <v>0</v>
      </c>
    </row>
    <row r="9" spans="1:5">
      <c r="A9" s="77" t="s">
        <v>385</v>
      </c>
      <c r="B9" s="77" t="s">
        <v>384</v>
      </c>
      <c r="C9" s="78">
        <v>0</v>
      </c>
      <c r="D9" s="78">
        <v>0</v>
      </c>
      <c r="E9" s="78">
        <v>0</v>
      </c>
    </row>
    <row r="10" spans="1:5" ht="15.75">
      <c r="A10" s="77"/>
      <c r="B10" s="79" t="s">
        <v>406</v>
      </c>
      <c r="C10" s="10">
        <v>14500</v>
      </c>
      <c r="D10" s="10">
        <v>14500</v>
      </c>
      <c r="E10" s="10">
        <v>14500</v>
      </c>
    </row>
    <row r="11" spans="1:5" ht="15.75">
      <c r="A11" s="77"/>
      <c r="B11" s="80" t="s">
        <v>404</v>
      </c>
      <c r="C11" s="10">
        <v>0</v>
      </c>
      <c r="D11" s="10">
        <v>0</v>
      </c>
      <c r="E11" s="10">
        <v>0</v>
      </c>
    </row>
    <row r="12" spans="1:5" ht="15.75">
      <c r="A12" s="77"/>
      <c r="B12" s="80" t="s">
        <v>405</v>
      </c>
      <c r="C12" s="10">
        <v>0</v>
      </c>
      <c r="D12" s="10">
        <v>0</v>
      </c>
      <c r="E12" s="10">
        <v>0</v>
      </c>
    </row>
    <row r="13" spans="1:5" ht="15.75">
      <c r="A13" s="77" t="s">
        <v>386</v>
      </c>
      <c r="B13" s="81" t="s">
        <v>398</v>
      </c>
      <c r="C13" s="78">
        <v>14500</v>
      </c>
      <c r="D13" s="78">
        <v>14500</v>
      </c>
      <c r="E13" s="78">
        <v>14500</v>
      </c>
    </row>
    <row r="14" spans="1:5" ht="15.75">
      <c r="A14" s="77" t="s">
        <v>387</v>
      </c>
      <c r="B14" s="80" t="s">
        <v>399</v>
      </c>
      <c r="C14" s="10">
        <v>3200</v>
      </c>
      <c r="D14" s="10">
        <v>3200</v>
      </c>
      <c r="E14" s="10">
        <v>3200</v>
      </c>
    </row>
    <row r="15" spans="1:5" ht="15.75">
      <c r="A15" s="77"/>
      <c r="B15" s="79" t="s">
        <v>403</v>
      </c>
      <c r="C15" s="10">
        <v>3200</v>
      </c>
      <c r="D15" s="10">
        <v>3200</v>
      </c>
      <c r="E15" s="10">
        <v>3200</v>
      </c>
    </row>
    <row r="16" spans="1:5">
      <c r="A16" s="77" t="s">
        <v>389</v>
      </c>
      <c r="B16" s="82" t="s">
        <v>388</v>
      </c>
      <c r="C16" s="10">
        <v>0</v>
      </c>
      <c r="D16" s="10">
        <v>0</v>
      </c>
      <c r="E16" s="10">
        <v>0</v>
      </c>
    </row>
    <row r="17" spans="1:5">
      <c r="A17" s="77" t="s">
        <v>391</v>
      </c>
      <c r="B17" s="82" t="s">
        <v>390</v>
      </c>
      <c r="C17" s="10">
        <v>0</v>
      </c>
      <c r="D17" s="10">
        <v>0</v>
      </c>
      <c r="E17" s="10">
        <v>0</v>
      </c>
    </row>
    <row r="18" spans="1:5">
      <c r="A18" s="77" t="s">
        <v>392</v>
      </c>
      <c r="B18" s="82" t="s">
        <v>402</v>
      </c>
      <c r="C18" s="10">
        <v>1454</v>
      </c>
      <c r="D18" s="10">
        <v>1454</v>
      </c>
      <c r="E18" s="10">
        <v>1454</v>
      </c>
    </row>
    <row r="19" spans="1:5">
      <c r="A19" s="77" t="s">
        <v>394</v>
      </c>
      <c r="B19" s="82" t="s">
        <v>393</v>
      </c>
      <c r="C19" s="10">
        <v>580</v>
      </c>
      <c r="D19" s="10">
        <v>580</v>
      </c>
      <c r="E19" s="10">
        <v>580</v>
      </c>
    </row>
    <row r="20" spans="1:5">
      <c r="A20" s="77"/>
      <c r="B20" s="83" t="s">
        <v>407</v>
      </c>
      <c r="C20" s="10">
        <v>580</v>
      </c>
      <c r="D20" s="10">
        <v>580</v>
      </c>
      <c r="E20" s="10">
        <v>580</v>
      </c>
    </row>
    <row r="21" spans="1:5" ht="15.75">
      <c r="A21" s="77" t="s">
        <v>396</v>
      </c>
      <c r="B21" s="81" t="s">
        <v>395</v>
      </c>
      <c r="C21" s="78">
        <v>5234</v>
      </c>
      <c r="D21" s="78">
        <v>5234</v>
      </c>
      <c r="E21" s="78">
        <v>5234</v>
      </c>
    </row>
    <row r="22" spans="1:5">
      <c r="A22" s="77" t="s">
        <v>397</v>
      </c>
      <c r="B22" s="77" t="s">
        <v>401</v>
      </c>
      <c r="C22" s="78">
        <v>300</v>
      </c>
      <c r="D22" s="78">
        <v>300</v>
      </c>
      <c r="E22" s="78">
        <v>312</v>
      </c>
    </row>
    <row r="23" spans="1:5">
      <c r="A23" s="77"/>
      <c r="B23" s="84" t="s">
        <v>408</v>
      </c>
      <c r="C23" s="10">
        <v>300</v>
      </c>
      <c r="D23" s="10">
        <v>300</v>
      </c>
      <c r="E23" s="70">
        <v>312</v>
      </c>
    </row>
    <row r="24" spans="1:5" ht="15.75">
      <c r="A24" s="77" t="s">
        <v>410</v>
      </c>
      <c r="B24" s="81" t="s">
        <v>411</v>
      </c>
      <c r="C24" s="78">
        <f>C13+C21+C22</f>
        <v>20034</v>
      </c>
      <c r="D24" s="78">
        <f>D13+D21+D22</f>
        <v>20034</v>
      </c>
      <c r="E24" s="78">
        <f>E13+E21+E22</f>
        <v>20046</v>
      </c>
    </row>
  </sheetData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E12"/>
  <sheetViews>
    <sheetView workbookViewId="0">
      <selection activeCell="C6" sqref="C6:E6"/>
    </sheetView>
  </sheetViews>
  <sheetFormatPr defaultRowHeight="15.75"/>
  <cols>
    <col min="1" max="1" width="9.140625" style="2"/>
    <col min="2" max="2" width="70.7109375" bestFit="1" customWidth="1"/>
    <col min="3" max="3" width="15.28515625" customWidth="1"/>
    <col min="4" max="4" width="14.140625" customWidth="1"/>
    <col min="5" max="5" width="19.140625" customWidth="1"/>
  </cols>
  <sheetData>
    <row r="1" spans="1:5">
      <c r="B1" s="18" t="s">
        <v>357</v>
      </c>
    </row>
    <row r="2" spans="1:5">
      <c r="B2" s="18" t="s">
        <v>46</v>
      </c>
      <c r="C2" s="3"/>
    </row>
    <row r="3" spans="1:5">
      <c r="B3" s="18" t="s">
        <v>337</v>
      </c>
      <c r="C3" s="3"/>
    </row>
    <row r="4" spans="1:5">
      <c r="B4" s="18" t="s">
        <v>245</v>
      </c>
      <c r="C4" s="20"/>
    </row>
    <row r="5" spans="1:5">
      <c r="B5" s="18"/>
      <c r="C5" s="20"/>
    </row>
    <row r="6" spans="1:5" ht="46.5" customHeight="1">
      <c r="A6" s="55" t="s">
        <v>293</v>
      </c>
      <c r="B6" s="55" t="s">
        <v>294</v>
      </c>
      <c r="C6" s="51" t="s">
        <v>370</v>
      </c>
      <c r="D6" s="51" t="s">
        <v>373</v>
      </c>
      <c r="E6" s="71" t="s">
        <v>374</v>
      </c>
    </row>
    <row r="7" spans="1:5">
      <c r="A7" s="4" t="s">
        <v>152</v>
      </c>
      <c r="B7" s="4" t="s">
        <v>151</v>
      </c>
      <c r="C7" s="5">
        <f>C9+C10</f>
        <v>1530</v>
      </c>
      <c r="D7" s="5">
        <f>D9+D10</f>
        <v>2591</v>
      </c>
      <c r="E7" s="5">
        <f>E11+E10+E9+E8</f>
        <v>4732</v>
      </c>
    </row>
    <row r="8" spans="1:5">
      <c r="A8" s="4"/>
      <c r="B8" s="4" t="s">
        <v>376</v>
      </c>
      <c r="C8" s="5">
        <v>0</v>
      </c>
      <c r="D8" s="5">
        <v>0</v>
      </c>
      <c r="E8" s="67">
        <v>180</v>
      </c>
    </row>
    <row r="9" spans="1:5">
      <c r="A9" s="4"/>
      <c r="B9" s="4" t="s">
        <v>335</v>
      </c>
      <c r="C9" s="5">
        <v>1250</v>
      </c>
      <c r="D9" s="53">
        <v>2311</v>
      </c>
      <c r="E9" s="67">
        <v>4172</v>
      </c>
    </row>
    <row r="10" spans="1:5">
      <c r="A10" s="4"/>
      <c r="B10" s="4" t="s">
        <v>336</v>
      </c>
      <c r="C10" s="5">
        <v>280</v>
      </c>
      <c r="D10" s="5">
        <v>280</v>
      </c>
      <c r="E10" s="5">
        <v>280</v>
      </c>
    </row>
    <row r="11" spans="1:5">
      <c r="A11" s="4"/>
      <c r="B11" s="4" t="s">
        <v>375</v>
      </c>
      <c r="C11" s="5">
        <v>0</v>
      </c>
      <c r="D11" s="5">
        <v>0</v>
      </c>
      <c r="E11" s="67">
        <v>100</v>
      </c>
    </row>
    <row r="12" spans="1:5">
      <c r="A12" s="4" t="s">
        <v>154</v>
      </c>
      <c r="B12" s="40" t="s">
        <v>153</v>
      </c>
      <c r="C12" s="41">
        <f>SUM(C2:C7)</f>
        <v>1530</v>
      </c>
      <c r="D12" s="41">
        <f>SUM(D2:D7)</f>
        <v>2591</v>
      </c>
      <c r="E12" s="41">
        <f>SUM(E2:E7)</f>
        <v>4732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25"/>
  <sheetViews>
    <sheetView workbookViewId="0">
      <selection activeCell="D6" sqref="D6"/>
    </sheetView>
  </sheetViews>
  <sheetFormatPr defaultRowHeight="15"/>
  <cols>
    <col min="1" max="1" width="81.5703125" style="1" customWidth="1"/>
    <col min="2" max="2" width="13.140625" style="1" bestFit="1" customWidth="1"/>
    <col min="3" max="3" width="13.42578125" style="1" bestFit="1" customWidth="1"/>
    <col min="4" max="4" width="13.42578125" style="1" customWidth="1"/>
    <col min="5" max="16384" width="9.140625" style="1"/>
  </cols>
  <sheetData>
    <row r="1" spans="1:4" ht="15.75">
      <c r="A1" s="18" t="s">
        <v>358</v>
      </c>
    </row>
    <row r="2" spans="1:4" ht="15.75">
      <c r="A2" s="18" t="s">
        <v>46</v>
      </c>
      <c r="B2" s="3"/>
    </row>
    <row r="3" spans="1:4" ht="15.75">
      <c r="A3" s="18" t="s">
        <v>150</v>
      </c>
      <c r="B3" s="20"/>
    </row>
    <row r="4" spans="1:4" ht="15.75">
      <c r="A4" s="18" t="s">
        <v>245</v>
      </c>
      <c r="B4" s="20"/>
    </row>
    <row r="5" spans="1:4" ht="15.75">
      <c r="A5" s="18"/>
      <c r="B5" s="20"/>
    </row>
    <row r="6" spans="1:4" ht="45.75" customHeight="1">
      <c r="A6" s="50" t="s">
        <v>295</v>
      </c>
      <c r="B6" s="51" t="s">
        <v>369</v>
      </c>
      <c r="C6" s="51" t="s">
        <v>377</v>
      </c>
      <c r="D6" s="71" t="s">
        <v>378</v>
      </c>
    </row>
    <row r="7" spans="1:4" ht="15.75">
      <c r="A7" s="21" t="s">
        <v>157</v>
      </c>
      <c r="B7" s="22">
        <f>SUM(B8:B10)</f>
        <v>11257</v>
      </c>
      <c r="C7" s="22">
        <f>SUM(C8:C10)</f>
        <v>11257</v>
      </c>
      <c r="D7" s="9">
        <f>SUM(D8:D10)</f>
        <v>11258</v>
      </c>
    </row>
    <row r="8" spans="1:4" ht="15.75">
      <c r="A8" s="39" t="s">
        <v>326</v>
      </c>
      <c r="B8" s="5">
        <v>6459</v>
      </c>
      <c r="C8" s="5">
        <v>6459</v>
      </c>
      <c r="D8" s="5">
        <v>6460</v>
      </c>
    </row>
    <row r="9" spans="1:4" ht="15.75">
      <c r="A9" s="4" t="s">
        <v>324</v>
      </c>
      <c r="B9" s="5">
        <v>4000</v>
      </c>
      <c r="C9" s="5">
        <v>4000</v>
      </c>
      <c r="D9" s="5">
        <v>4000</v>
      </c>
    </row>
    <row r="10" spans="1:4" ht="15.75">
      <c r="A10" s="4" t="s">
        <v>325</v>
      </c>
      <c r="B10" s="5">
        <v>798</v>
      </c>
      <c r="C10" s="5">
        <v>798</v>
      </c>
      <c r="D10" s="5">
        <v>798</v>
      </c>
    </row>
    <row r="11" spans="1:4" ht="15.75">
      <c r="A11" s="4" t="s">
        <v>158</v>
      </c>
      <c r="B11" s="5">
        <v>0</v>
      </c>
      <c r="C11" s="10">
        <v>0</v>
      </c>
      <c r="D11" s="10">
        <v>0</v>
      </c>
    </row>
    <row r="12" spans="1:4" ht="15.75">
      <c r="A12" s="21" t="s">
        <v>159</v>
      </c>
      <c r="B12" s="22">
        <f>SUM(B13:B14)</f>
        <v>3283</v>
      </c>
      <c r="C12" s="22">
        <f>SUM(C13:C14)</f>
        <v>3283</v>
      </c>
      <c r="D12" s="9">
        <f>D15+D14+D13</f>
        <v>4322</v>
      </c>
    </row>
    <row r="13" spans="1:4" ht="15.75">
      <c r="A13" s="39" t="s">
        <v>328</v>
      </c>
      <c r="B13" s="5">
        <v>2683</v>
      </c>
      <c r="C13" s="10">
        <v>2683</v>
      </c>
      <c r="D13" s="10">
        <v>2682</v>
      </c>
    </row>
    <row r="14" spans="1:4" ht="15.75">
      <c r="A14" s="4" t="s">
        <v>327</v>
      </c>
      <c r="B14" s="5">
        <v>600</v>
      </c>
      <c r="C14" s="10">
        <v>600</v>
      </c>
      <c r="D14" s="10">
        <v>600</v>
      </c>
    </row>
    <row r="15" spans="1:4" ht="15.75">
      <c r="A15" s="4" t="s">
        <v>380</v>
      </c>
      <c r="B15" s="5">
        <v>0</v>
      </c>
      <c r="C15" s="10">
        <v>1040</v>
      </c>
      <c r="D15" s="10">
        <v>1040</v>
      </c>
    </row>
    <row r="16" spans="1:4" ht="15.75">
      <c r="A16" s="21" t="s">
        <v>160</v>
      </c>
      <c r="B16" s="22">
        <f>B17</f>
        <v>527</v>
      </c>
      <c r="C16" s="22">
        <f>C17</f>
        <v>527</v>
      </c>
      <c r="D16" s="22">
        <f>D17</f>
        <v>527</v>
      </c>
    </row>
    <row r="17" spans="1:4" ht="15.75">
      <c r="A17" s="39" t="s">
        <v>329</v>
      </c>
      <c r="B17" s="5">
        <v>527</v>
      </c>
      <c r="C17" s="10">
        <v>527</v>
      </c>
      <c r="D17" s="10">
        <v>527</v>
      </c>
    </row>
    <row r="18" spans="1:4" ht="15.75">
      <c r="A18" s="21" t="s">
        <v>161</v>
      </c>
      <c r="B18" s="22">
        <f>B23+B22+B21+B20+B19</f>
        <v>1016</v>
      </c>
      <c r="C18" s="22">
        <f>C23+C22+C21+C20+C19</f>
        <v>9199</v>
      </c>
      <c r="D18" s="22">
        <f>D23+D22+D21+D20+D19</f>
        <v>2714</v>
      </c>
    </row>
    <row r="19" spans="1:4" ht="15.75">
      <c r="A19" s="39" t="s">
        <v>331</v>
      </c>
      <c r="B19" s="5">
        <v>872</v>
      </c>
      <c r="C19" s="10">
        <v>872</v>
      </c>
      <c r="D19" s="10">
        <v>872</v>
      </c>
    </row>
    <row r="20" spans="1:4" ht="15.75">
      <c r="A20" s="4" t="s">
        <v>330</v>
      </c>
      <c r="B20" s="5">
        <v>144</v>
      </c>
      <c r="C20" s="10">
        <v>144</v>
      </c>
      <c r="D20" s="10">
        <v>144</v>
      </c>
    </row>
    <row r="21" spans="1:4" ht="15.75">
      <c r="A21" s="4" t="s">
        <v>362</v>
      </c>
      <c r="B21" s="5">
        <v>0</v>
      </c>
      <c r="C21" s="57">
        <v>6500</v>
      </c>
      <c r="D21" s="70">
        <v>0</v>
      </c>
    </row>
    <row r="22" spans="1:4" ht="15.75">
      <c r="A22" s="4" t="s">
        <v>363</v>
      </c>
      <c r="B22" s="5">
        <v>0</v>
      </c>
      <c r="C22" s="57">
        <v>1668</v>
      </c>
      <c r="D22" s="70">
        <v>1668</v>
      </c>
    </row>
    <row r="23" spans="1:4" ht="15.75">
      <c r="A23" s="4" t="s">
        <v>364</v>
      </c>
      <c r="B23" s="5">
        <v>0</v>
      </c>
      <c r="C23" s="57">
        <v>15</v>
      </c>
      <c r="D23" s="70">
        <v>30</v>
      </c>
    </row>
    <row r="24" spans="1:4" ht="15.75">
      <c r="A24" s="21" t="s">
        <v>162</v>
      </c>
      <c r="B24" s="22">
        <v>0</v>
      </c>
      <c r="C24" s="58">
        <v>1006</v>
      </c>
      <c r="D24" s="69">
        <v>568</v>
      </c>
    </row>
    <row r="25" spans="1:4" ht="15.75">
      <c r="A25" s="21" t="s">
        <v>163</v>
      </c>
      <c r="B25" s="22">
        <f>B7+B11+B12+B16+B18+B24</f>
        <v>16083</v>
      </c>
      <c r="C25" s="22">
        <f>C7+C11+C12+C16+C18+C24</f>
        <v>25272</v>
      </c>
      <c r="D25" s="22">
        <f>D7+D11+D12+D16+D18+D24</f>
        <v>19389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E29"/>
  <sheetViews>
    <sheetView workbookViewId="0">
      <selection activeCell="D12" sqref="D12"/>
    </sheetView>
  </sheetViews>
  <sheetFormatPr defaultRowHeight="15.75"/>
  <cols>
    <col min="1" max="1" width="9.140625" style="2"/>
    <col min="2" max="2" width="67.28515625" style="2" customWidth="1"/>
    <col min="3" max="3" width="17.85546875" style="2" customWidth="1"/>
    <col min="4" max="4" width="19.85546875" style="2" customWidth="1"/>
    <col min="5" max="5" width="19.42578125" style="2" customWidth="1"/>
    <col min="6" max="16384" width="9.140625" style="2"/>
  </cols>
  <sheetData>
    <row r="1" spans="1:5">
      <c r="B1" s="18" t="s">
        <v>359</v>
      </c>
    </row>
    <row r="2" spans="1:5">
      <c r="B2" s="18" t="s">
        <v>46</v>
      </c>
      <c r="C2" s="3"/>
    </row>
    <row r="3" spans="1:5">
      <c r="B3" s="18" t="s">
        <v>298</v>
      </c>
      <c r="C3" s="3"/>
    </row>
    <row r="4" spans="1:5">
      <c r="B4" s="18" t="s">
        <v>245</v>
      </c>
      <c r="C4" s="20"/>
    </row>
    <row r="5" spans="1:5" ht="63">
      <c r="A5" s="50" t="s">
        <v>293</v>
      </c>
      <c r="B5" s="50" t="s">
        <v>294</v>
      </c>
      <c r="C5" s="56" t="s">
        <v>370</v>
      </c>
      <c r="D5" s="56" t="s">
        <v>373</v>
      </c>
      <c r="E5" s="72" t="s">
        <v>374</v>
      </c>
    </row>
    <row r="6" spans="1:5">
      <c r="A6" s="4" t="s">
        <v>20</v>
      </c>
      <c r="B6" s="4" t="s">
        <v>300</v>
      </c>
      <c r="C6" s="5">
        <v>0</v>
      </c>
      <c r="D6" s="5">
        <v>0</v>
      </c>
      <c r="E6" s="5">
        <v>0</v>
      </c>
    </row>
    <row r="7" spans="1:5">
      <c r="A7" s="4" t="s">
        <v>21</v>
      </c>
      <c r="B7" s="4" t="s">
        <v>301</v>
      </c>
      <c r="C7" s="5">
        <v>0</v>
      </c>
      <c r="D7" s="5">
        <v>0</v>
      </c>
      <c r="E7" s="5">
        <v>0</v>
      </c>
    </row>
    <row r="8" spans="1:5">
      <c r="A8" s="4" t="s">
        <v>22</v>
      </c>
      <c r="B8" s="4" t="s">
        <v>302</v>
      </c>
      <c r="C8" s="5">
        <v>0</v>
      </c>
      <c r="D8" s="5">
        <v>0</v>
      </c>
      <c r="E8" s="5">
        <v>0</v>
      </c>
    </row>
    <row r="9" spans="1:5">
      <c r="A9" s="4" t="s">
        <v>23</v>
      </c>
      <c r="B9" s="4" t="s">
        <v>303</v>
      </c>
      <c r="C9" s="5">
        <v>0</v>
      </c>
      <c r="D9" s="5">
        <v>0</v>
      </c>
      <c r="E9" s="5">
        <v>0</v>
      </c>
    </row>
    <row r="10" spans="1:5">
      <c r="A10" s="4" t="s">
        <v>24</v>
      </c>
      <c r="B10" s="4" t="s">
        <v>304</v>
      </c>
      <c r="C10" s="5">
        <v>0</v>
      </c>
      <c r="D10" s="5">
        <v>0</v>
      </c>
      <c r="E10" s="5">
        <v>0</v>
      </c>
    </row>
    <row r="11" spans="1:5">
      <c r="A11" s="4" t="s">
        <v>25</v>
      </c>
      <c r="B11" s="4" t="s">
        <v>305</v>
      </c>
      <c r="C11" s="22">
        <f>SUM(C12:C16)</f>
        <v>3899</v>
      </c>
      <c r="D11" s="22">
        <f>SUM(D12:D16)</f>
        <v>5567</v>
      </c>
      <c r="E11" s="22">
        <f>SUM(E12:E16)</f>
        <v>2385</v>
      </c>
    </row>
    <row r="12" spans="1:5">
      <c r="A12" s="39" t="s">
        <v>292</v>
      </c>
      <c r="B12" s="37" t="s">
        <v>318</v>
      </c>
      <c r="C12" s="5">
        <v>500</v>
      </c>
      <c r="D12" s="5">
        <v>500</v>
      </c>
      <c r="E12" s="5">
        <v>500</v>
      </c>
    </row>
    <row r="13" spans="1:5">
      <c r="A13" s="4"/>
      <c r="B13" s="38" t="s">
        <v>319</v>
      </c>
      <c r="C13" s="5">
        <v>700</v>
      </c>
      <c r="D13" s="5">
        <v>700</v>
      </c>
      <c r="E13" s="5">
        <v>700</v>
      </c>
    </row>
    <row r="14" spans="1:5">
      <c r="A14" s="4"/>
      <c r="B14" s="38" t="s">
        <v>315</v>
      </c>
      <c r="C14" s="5">
        <v>739</v>
      </c>
      <c r="D14" s="5">
        <v>739</v>
      </c>
      <c r="E14" s="5">
        <v>739</v>
      </c>
    </row>
    <row r="15" spans="1:5">
      <c r="A15" s="4"/>
      <c r="B15" s="38" t="s">
        <v>316</v>
      </c>
      <c r="C15" s="5">
        <v>439</v>
      </c>
      <c r="D15" s="5">
        <v>439</v>
      </c>
      <c r="E15" s="67">
        <v>446</v>
      </c>
    </row>
    <row r="16" spans="1:5">
      <c r="A16" s="4"/>
      <c r="B16" s="38" t="s">
        <v>317</v>
      </c>
      <c r="C16" s="5">
        <v>1521</v>
      </c>
      <c r="D16" s="53">
        <v>3189</v>
      </c>
      <c r="E16" s="67">
        <v>0</v>
      </c>
    </row>
    <row r="17" spans="1:5">
      <c r="A17" s="4" t="s">
        <v>26</v>
      </c>
      <c r="B17" s="4" t="s">
        <v>306</v>
      </c>
      <c r="C17" s="5">
        <v>0</v>
      </c>
      <c r="D17" s="5">
        <v>0</v>
      </c>
      <c r="E17" s="5">
        <v>0</v>
      </c>
    </row>
    <row r="18" spans="1:5">
      <c r="A18" s="4" t="s">
        <v>27</v>
      </c>
      <c r="B18" s="4" t="s">
        <v>307</v>
      </c>
      <c r="C18" s="5">
        <v>0</v>
      </c>
      <c r="D18" s="5">
        <v>0</v>
      </c>
      <c r="E18" s="5">
        <v>0</v>
      </c>
    </row>
    <row r="19" spans="1:5">
      <c r="A19" s="4" t="s">
        <v>28</v>
      </c>
      <c r="B19" s="4" t="s">
        <v>308</v>
      </c>
      <c r="C19" s="5">
        <v>0</v>
      </c>
      <c r="D19" s="5">
        <v>0</v>
      </c>
      <c r="E19" s="5">
        <v>0</v>
      </c>
    </row>
    <row r="20" spans="1:5">
      <c r="A20" s="4" t="s">
        <v>29</v>
      </c>
      <c r="B20" s="4" t="s">
        <v>309</v>
      </c>
      <c r="C20" s="5">
        <v>0</v>
      </c>
      <c r="D20" s="5">
        <v>0</v>
      </c>
      <c r="E20" s="5">
        <v>0</v>
      </c>
    </row>
    <row r="21" spans="1:5">
      <c r="A21" s="4" t="s">
        <v>30</v>
      </c>
      <c r="B21" s="4" t="s">
        <v>310</v>
      </c>
      <c r="C21" s="22">
        <f>SUM(C22:C25)</f>
        <v>880</v>
      </c>
      <c r="D21" s="22">
        <f>SUM(D22:D25)</f>
        <v>880</v>
      </c>
      <c r="E21" s="22">
        <f>E26+E25+E24+E23+E22</f>
        <v>4074</v>
      </c>
    </row>
    <row r="22" spans="1:5">
      <c r="A22" s="39" t="s">
        <v>292</v>
      </c>
      <c r="B22" s="4" t="s">
        <v>320</v>
      </c>
      <c r="C22" s="5">
        <v>300</v>
      </c>
      <c r="D22" s="5">
        <v>300</v>
      </c>
      <c r="E22" s="5">
        <v>300</v>
      </c>
    </row>
    <row r="23" spans="1:5">
      <c r="A23" s="4"/>
      <c r="B23" s="4" t="s">
        <v>322</v>
      </c>
      <c r="C23" s="5">
        <v>420</v>
      </c>
      <c r="D23" s="5">
        <v>420</v>
      </c>
      <c r="E23" s="5">
        <v>425</v>
      </c>
    </row>
    <row r="24" spans="1:5">
      <c r="A24" s="4"/>
      <c r="B24" s="4" t="s">
        <v>323</v>
      </c>
      <c r="C24" s="5">
        <v>80</v>
      </c>
      <c r="D24" s="5">
        <v>80</v>
      </c>
      <c r="E24" s="5">
        <v>80</v>
      </c>
    </row>
    <row r="25" spans="1:5">
      <c r="A25" s="4"/>
      <c r="B25" s="4" t="s">
        <v>321</v>
      </c>
      <c r="C25" s="5">
        <v>80</v>
      </c>
      <c r="D25" s="5">
        <v>80</v>
      </c>
      <c r="E25" s="5">
        <v>80</v>
      </c>
    </row>
    <row r="26" spans="1:5">
      <c r="A26" s="4"/>
      <c r="B26" s="4" t="s">
        <v>379</v>
      </c>
      <c r="C26" s="5">
        <v>0</v>
      </c>
      <c r="D26" s="5">
        <v>0</v>
      </c>
      <c r="E26" s="67">
        <v>3189</v>
      </c>
    </row>
    <row r="27" spans="1:5">
      <c r="A27" s="4" t="s">
        <v>42</v>
      </c>
      <c r="B27" s="4" t="s">
        <v>311</v>
      </c>
      <c r="C27" s="5">
        <v>0</v>
      </c>
      <c r="D27" s="5">
        <v>0</v>
      </c>
      <c r="E27" s="5">
        <v>0</v>
      </c>
    </row>
    <row r="28" spans="1:5">
      <c r="A28" s="4" t="s">
        <v>299</v>
      </c>
      <c r="B28" s="4" t="s">
        <v>312</v>
      </c>
      <c r="C28" s="5">
        <v>0</v>
      </c>
      <c r="D28" s="5">
        <v>0</v>
      </c>
      <c r="E28" s="5">
        <v>0</v>
      </c>
    </row>
    <row r="29" spans="1:5">
      <c r="A29" s="4" t="s">
        <v>314</v>
      </c>
      <c r="B29" s="6" t="s">
        <v>313</v>
      </c>
      <c r="C29" s="7">
        <f>C11+C21</f>
        <v>4779</v>
      </c>
      <c r="D29" s="7">
        <f>D11+D21</f>
        <v>6447</v>
      </c>
      <c r="E29" s="7">
        <f>E11+E21</f>
        <v>6459</v>
      </c>
    </row>
  </sheetData>
  <phoneticPr fontId="6" type="noConversion"/>
  <pageMargins left="0.74803149606299213" right="0.74803149606299213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E51"/>
  <sheetViews>
    <sheetView topLeftCell="B1" workbookViewId="0">
      <selection activeCell="E47" sqref="E47"/>
    </sheetView>
  </sheetViews>
  <sheetFormatPr defaultRowHeight="15.75"/>
  <cols>
    <col min="1" max="1" width="8.85546875" style="2" customWidth="1"/>
    <col min="2" max="2" width="84.42578125" style="2" customWidth="1"/>
    <col min="3" max="3" width="18.140625" style="3" customWidth="1"/>
    <col min="4" max="4" width="17.5703125" style="3" customWidth="1"/>
    <col min="5" max="5" width="18.85546875" style="2" customWidth="1"/>
    <col min="6" max="16384" width="9.140625" style="2"/>
  </cols>
  <sheetData>
    <row r="1" spans="1:5">
      <c r="B1" s="18" t="s">
        <v>360</v>
      </c>
    </row>
    <row r="2" spans="1:5">
      <c r="B2" s="18" t="s">
        <v>46</v>
      </c>
    </row>
    <row r="3" spans="1:5">
      <c r="B3" s="18" t="s">
        <v>244</v>
      </c>
    </row>
    <row r="4" spans="1:5">
      <c r="B4" s="18" t="s">
        <v>245</v>
      </c>
      <c r="C4" s="20"/>
    </row>
    <row r="5" spans="1:5" ht="63">
      <c r="A5" s="55" t="s">
        <v>293</v>
      </c>
      <c r="B5" s="55" t="s">
        <v>294</v>
      </c>
      <c r="C5" s="56" t="s">
        <v>370</v>
      </c>
      <c r="D5" s="56" t="s">
        <v>377</v>
      </c>
      <c r="E5" s="56" t="s">
        <v>378</v>
      </c>
    </row>
    <row r="6" spans="1:5">
      <c r="A6" s="4" t="s">
        <v>285</v>
      </c>
      <c r="B6" s="4" t="s">
        <v>246</v>
      </c>
      <c r="C6" s="5">
        <v>0</v>
      </c>
      <c r="D6" s="5">
        <v>0</v>
      </c>
      <c r="E6" s="5">
        <v>0</v>
      </c>
    </row>
    <row r="7" spans="1:5" ht="31.5">
      <c r="A7" s="4" t="s">
        <v>285</v>
      </c>
      <c r="B7" s="11" t="s">
        <v>341</v>
      </c>
      <c r="C7" s="5">
        <v>0</v>
      </c>
      <c r="D7" s="5">
        <v>0</v>
      </c>
      <c r="E7" s="5">
        <v>0</v>
      </c>
    </row>
    <row r="8" spans="1:5" ht="31.5">
      <c r="A8" s="4" t="s">
        <v>285</v>
      </c>
      <c r="B8" s="11" t="s">
        <v>342</v>
      </c>
      <c r="C8" s="5">
        <v>0</v>
      </c>
      <c r="D8" s="5">
        <v>0</v>
      </c>
      <c r="E8" s="67">
        <v>180</v>
      </c>
    </row>
    <row r="9" spans="1:5" ht="31.5">
      <c r="A9" s="4" t="s">
        <v>285</v>
      </c>
      <c r="B9" s="11" t="s">
        <v>343</v>
      </c>
      <c r="C9" s="5">
        <v>0</v>
      </c>
      <c r="D9" s="5">
        <v>0</v>
      </c>
      <c r="E9" s="5">
        <v>0</v>
      </c>
    </row>
    <row r="10" spans="1:5">
      <c r="A10" s="4" t="s">
        <v>285</v>
      </c>
      <c r="B10" s="4" t="s">
        <v>247</v>
      </c>
      <c r="C10" s="5">
        <v>0</v>
      </c>
      <c r="D10" s="5">
        <v>0</v>
      </c>
      <c r="E10" s="5">
        <v>0</v>
      </c>
    </row>
    <row r="11" spans="1:5">
      <c r="A11" s="4" t="s">
        <v>285</v>
      </c>
      <c r="B11" s="4" t="s">
        <v>248</v>
      </c>
      <c r="C11" s="5">
        <v>0</v>
      </c>
      <c r="D11" s="5">
        <v>0</v>
      </c>
      <c r="E11" s="5">
        <v>0</v>
      </c>
    </row>
    <row r="12" spans="1:5">
      <c r="A12" s="4" t="s">
        <v>285</v>
      </c>
      <c r="B12" s="4" t="s">
        <v>249</v>
      </c>
      <c r="C12" s="5">
        <v>0</v>
      </c>
      <c r="D12" s="5">
        <v>0</v>
      </c>
      <c r="E12" s="5">
        <v>0</v>
      </c>
    </row>
    <row r="13" spans="1:5">
      <c r="A13" s="4" t="s">
        <v>285</v>
      </c>
      <c r="B13" s="4" t="s">
        <v>250</v>
      </c>
      <c r="C13" s="5">
        <v>0</v>
      </c>
      <c r="D13" s="5">
        <v>0</v>
      </c>
      <c r="E13" s="5">
        <v>0</v>
      </c>
    </row>
    <row r="14" spans="1:5">
      <c r="A14" s="4" t="s">
        <v>285</v>
      </c>
      <c r="B14" s="4" t="s">
        <v>251</v>
      </c>
      <c r="C14" s="5">
        <v>0</v>
      </c>
      <c r="D14" s="5">
        <v>0</v>
      </c>
      <c r="E14" s="5">
        <v>0</v>
      </c>
    </row>
    <row r="15" spans="1:5">
      <c r="A15" s="21" t="s">
        <v>285</v>
      </c>
      <c r="B15" s="21" t="s">
        <v>252</v>
      </c>
      <c r="C15" s="22">
        <f>SUM(C6:C14)</f>
        <v>0</v>
      </c>
      <c r="D15" s="22">
        <f>SUM(D6:D14)</f>
        <v>0</v>
      </c>
      <c r="E15" s="22">
        <f>SUM(E6:E14)</f>
        <v>180</v>
      </c>
    </row>
    <row r="16" spans="1:5">
      <c r="A16" s="4" t="s">
        <v>286</v>
      </c>
      <c r="B16" s="4" t="s">
        <v>253</v>
      </c>
      <c r="C16" s="5">
        <v>0</v>
      </c>
      <c r="D16" s="5">
        <v>0</v>
      </c>
      <c r="E16" s="5">
        <v>0</v>
      </c>
    </row>
    <row r="17" spans="1:5">
      <c r="A17" s="4" t="s">
        <v>286</v>
      </c>
      <c r="B17" s="4" t="s">
        <v>254</v>
      </c>
      <c r="C17" s="5">
        <v>0</v>
      </c>
      <c r="D17" s="5">
        <v>0</v>
      </c>
      <c r="E17" s="5">
        <v>0</v>
      </c>
    </row>
    <row r="18" spans="1:5">
      <c r="A18" s="4" t="s">
        <v>286</v>
      </c>
      <c r="B18" s="4" t="s">
        <v>255</v>
      </c>
      <c r="C18" s="5">
        <v>0</v>
      </c>
      <c r="D18" s="5">
        <v>0</v>
      </c>
      <c r="E18" s="5">
        <v>0</v>
      </c>
    </row>
    <row r="19" spans="1:5">
      <c r="A19" s="4" t="s">
        <v>286</v>
      </c>
      <c r="B19" s="4" t="s">
        <v>256</v>
      </c>
      <c r="C19" s="5">
        <v>0</v>
      </c>
      <c r="D19" s="5">
        <v>0</v>
      </c>
      <c r="E19" s="5">
        <v>0</v>
      </c>
    </row>
    <row r="20" spans="1:5">
      <c r="A20" s="4" t="s">
        <v>286</v>
      </c>
      <c r="B20" s="4" t="s">
        <v>257</v>
      </c>
      <c r="C20" s="5">
        <v>95</v>
      </c>
      <c r="D20" s="5">
        <v>95</v>
      </c>
      <c r="E20" s="67">
        <v>0</v>
      </c>
    </row>
    <row r="21" spans="1:5">
      <c r="A21" s="4" t="s">
        <v>286</v>
      </c>
      <c r="B21" s="4" t="s">
        <v>258</v>
      </c>
      <c r="C21" s="5">
        <v>115</v>
      </c>
      <c r="D21" s="5">
        <v>115</v>
      </c>
      <c r="E21" s="5">
        <v>115</v>
      </c>
    </row>
    <row r="22" spans="1:5">
      <c r="A22" s="21" t="s">
        <v>286</v>
      </c>
      <c r="B22" s="21" t="s">
        <v>259</v>
      </c>
      <c r="C22" s="22">
        <f>SUM(C16:C21)</f>
        <v>210</v>
      </c>
      <c r="D22" s="22">
        <f>SUM(D16:D21)</f>
        <v>210</v>
      </c>
      <c r="E22" s="22">
        <f>SUM(E16:E21)</f>
        <v>115</v>
      </c>
    </row>
    <row r="23" spans="1:5">
      <c r="A23" s="4" t="s">
        <v>287</v>
      </c>
      <c r="B23" s="4" t="s">
        <v>260</v>
      </c>
      <c r="C23" s="5">
        <v>250</v>
      </c>
      <c r="D23" s="53">
        <v>828</v>
      </c>
      <c r="E23" s="67">
        <v>761</v>
      </c>
    </row>
    <row r="24" spans="1:5">
      <c r="A24" s="21" t="s">
        <v>287</v>
      </c>
      <c r="B24" s="21" t="s">
        <v>261</v>
      </c>
      <c r="C24" s="22">
        <f>SUM(C23)</f>
        <v>250</v>
      </c>
      <c r="D24" s="22">
        <f>SUM(D23)</f>
        <v>828</v>
      </c>
      <c r="E24" s="22">
        <f>SUM(E23)</f>
        <v>761</v>
      </c>
    </row>
    <row r="25" spans="1:5">
      <c r="A25" s="4" t="s">
        <v>288</v>
      </c>
      <c r="B25" s="4" t="s">
        <v>262</v>
      </c>
      <c r="C25" s="5">
        <v>0</v>
      </c>
      <c r="D25" s="5">
        <v>0</v>
      </c>
      <c r="E25" s="5">
        <v>0</v>
      </c>
    </row>
    <row r="26" spans="1:5">
      <c r="A26" s="4" t="s">
        <v>288</v>
      </c>
      <c r="B26" s="4" t="s">
        <v>263</v>
      </c>
      <c r="C26" s="5">
        <v>0</v>
      </c>
      <c r="D26" s="5">
        <v>0</v>
      </c>
      <c r="E26" s="5">
        <v>0</v>
      </c>
    </row>
    <row r="27" spans="1:5">
      <c r="A27" s="4" t="s">
        <v>288</v>
      </c>
      <c r="B27" s="4" t="s">
        <v>264</v>
      </c>
      <c r="C27" s="5">
        <v>0</v>
      </c>
      <c r="D27" s="5">
        <v>0</v>
      </c>
      <c r="E27" s="5">
        <v>0</v>
      </c>
    </row>
    <row r="28" spans="1:5">
      <c r="A28" s="4" t="s">
        <v>288</v>
      </c>
      <c r="B28" s="4" t="s">
        <v>265</v>
      </c>
      <c r="C28" s="5">
        <v>0</v>
      </c>
      <c r="D28" s="5">
        <v>0</v>
      </c>
      <c r="E28" s="5">
        <v>0</v>
      </c>
    </row>
    <row r="29" spans="1:5">
      <c r="A29" s="4" t="s">
        <v>288</v>
      </c>
      <c r="B29" s="4" t="s">
        <v>266</v>
      </c>
      <c r="C29" s="5">
        <v>26</v>
      </c>
      <c r="D29" s="53">
        <v>174</v>
      </c>
      <c r="E29" s="67">
        <v>250</v>
      </c>
    </row>
    <row r="30" spans="1:5">
      <c r="A30" s="4" t="s">
        <v>288</v>
      </c>
      <c r="B30" s="4" t="s">
        <v>267</v>
      </c>
      <c r="C30" s="5">
        <v>0</v>
      </c>
      <c r="D30" s="5">
        <v>0</v>
      </c>
      <c r="E30" s="5">
        <v>0</v>
      </c>
    </row>
    <row r="31" spans="1:5">
      <c r="A31" s="21" t="s">
        <v>288</v>
      </c>
      <c r="B31" s="21" t="s">
        <v>268</v>
      </c>
      <c r="C31" s="22">
        <f>SUM(C25:C30)</f>
        <v>26</v>
      </c>
      <c r="D31" s="22">
        <f>SUM(D25:D30)</f>
        <v>174</v>
      </c>
      <c r="E31" s="22">
        <f>SUM(E25:E30)</f>
        <v>250</v>
      </c>
    </row>
    <row r="32" spans="1:5">
      <c r="A32" s="4" t="s">
        <v>289</v>
      </c>
      <c r="B32" s="4" t="s">
        <v>269</v>
      </c>
      <c r="C32" s="5">
        <v>0</v>
      </c>
      <c r="D32" s="5"/>
      <c r="E32" s="5"/>
    </row>
    <row r="33" spans="1:5">
      <c r="A33" s="4" t="s">
        <v>289</v>
      </c>
      <c r="B33" s="4" t="s">
        <v>270</v>
      </c>
      <c r="C33" s="5">
        <f>C34</f>
        <v>200</v>
      </c>
      <c r="D33" s="5">
        <f>D34</f>
        <v>200</v>
      </c>
      <c r="E33" s="5">
        <f>E34</f>
        <v>200</v>
      </c>
    </row>
    <row r="34" spans="1:5">
      <c r="A34" s="39" t="s">
        <v>292</v>
      </c>
      <c r="B34" s="4" t="s">
        <v>332</v>
      </c>
      <c r="C34" s="5">
        <v>200</v>
      </c>
      <c r="D34" s="5">
        <v>200</v>
      </c>
      <c r="E34" s="5">
        <v>200</v>
      </c>
    </row>
    <row r="35" spans="1:5">
      <c r="A35" s="21" t="s">
        <v>289</v>
      </c>
      <c r="B35" s="21" t="s">
        <v>271</v>
      </c>
      <c r="C35" s="22">
        <f>C32+C33</f>
        <v>200</v>
      </c>
      <c r="D35" s="22">
        <f>D32+D33</f>
        <v>200</v>
      </c>
      <c r="E35" s="22">
        <f>E32+E33</f>
        <v>200</v>
      </c>
    </row>
    <row r="36" spans="1:5">
      <c r="A36" s="4" t="s">
        <v>290</v>
      </c>
      <c r="B36" s="4" t="s">
        <v>272</v>
      </c>
      <c r="C36" s="5">
        <v>0</v>
      </c>
      <c r="D36" s="5">
        <v>0</v>
      </c>
      <c r="E36" s="5">
        <v>0</v>
      </c>
    </row>
    <row r="37" spans="1:5">
      <c r="A37" s="4" t="s">
        <v>290</v>
      </c>
      <c r="B37" s="4" t="s">
        <v>273</v>
      </c>
      <c r="C37" s="5">
        <v>0</v>
      </c>
      <c r="D37" s="5">
        <v>0</v>
      </c>
      <c r="E37" s="67">
        <v>305</v>
      </c>
    </row>
    <row r="38" spans="1:5">
      <c r="A38" s="4" t="s">
        <v>290</v>
      </c>
      <c r="B38" s="4" t="s">
        <v>274</v>
      </c>
      <c r="C38" s="5">
        <v>300</v>
      </c>
      <c r="D38" s="5">
        <v>300</v>
      </c>
      <c r="E38" s="5">
        <v>300</v>
      </c>
    </row>
    <row r="39" spans="1:5">
      <c r="A39" s="4" t="s">
        <v>290</v>
      </c>
      <c r="B39" s="4" t="s">
        <v>275</v>
      </c>
      <c r="C39" s="5">
        <v>100</v>
      </c>
      <c r="D39" s="5">
        <v>100</v>
      </c>
      <c r="E39" s="5">
        <v>100</v>
      </c>
    </row>
    <row r="40" spans="1:5">
      <c r="A40" s="4" t="s">
        <v>290</v>
      </c>
      <c r="B40" s="4" t="s">
        <v>276</v>
      </c>
      <c r="C40" s="5">
        <v>0</v>
      </c>
      <c r="D40" s="5">
        <v>0</v>
      </c>
      <c r="E40" s="67">
        <v>390</v>
      </c>
    </row>
    <row r="41" spans="1:5">
      <c r="A41" s="4" t="s">
        <v>290</v>
      </c>
      <c r="B41" s="4" t="s">
        <v>277</v>
      </c>
      <c r="C41" s="5">
        <v>0</v>
      </c>
      <c r="D41" s="5">
        <v>0</v>
      </c>
      <c r="E41" s="5">
        <v>0</v>
      </c>
    </row>
    <row r="42" spans="1:5">
      <c r="A42" s="4" t="s">
        <v>290</v>
      </c>
      <c r="B42" s="4" t="s">
        <v>278</v>
      </c>
      <c r="C42" s="5">
        <v>0</v>
      </c>
      <c r="D42" s="5">
        <v>0</v>
      </c>
      <c r="E42" s="5">
        <v>0</v>
      </c>
    </row>
    <row r="43" spans="1:5">
      <c r="A43" s="4" t="s">
        <v>290</v>
      </c>
      <c r="B43" s="4" t="s">
        <v>279</v>
      </c>
      <c r="C43" s="5">
        <v>0</v>
      </c>
      <c r="D43" s="5">
        <v>0</v>
      </c>
      <c r="E43" s="5">
        <v>0</v>
      </c>
    </row>
    <row r="44" spans="1:5">
      <c r="A44" s="4" t="s">
        <v>290</v>
      </c>
      <c r="B44" s="4" t="s">
        <v>280</v>
      </c>
      <c r="C44" s="5">
        <v>0</v>
      </c>
      <c r="D44" s="5">
        <v>0</v>
      </c>
      <c r="E44" s="5">
        <v>0</v>
      </c>
    </row>
    <row r="45" spans="1:5">
      <c r="A45" s="4" t="s">
        <v>290</v>
      </c>
      <c r="B45" s="4" t="s">
        <v>281</v>
      </c>
      <c r="C45" s="5">
        <v>50</v>
      </c>
      <c r="D45" s="5">
        <v>50</v>
      </c>
      <c r="E45" s="67">
        <v>100</v>
      </c>
    </row>
    <row r="46" spans="1:5" ht="31.5">
      <c r="A46" s="4" t="s">
        <v>290</v>
      </c>
      <c r="B46" s="11" t="s">
        <v>340</v>
      </c>
      <c r="C46" s="5">
        <f>C47+C48</f>
        <v>470</v>
      </c>
      <c r="D46" s="5">
        <f>D47+D48</f>
        <v>470</v>
      </c>
      <c r="E46" s="67">
        <v>267</v>
      </c>
    </row>
    <row r="47" spans="1:5">
      <c r="A47" s="39" t="s">
        <v>292</v>
      </c>
      <c r="B47" s="4" t="s">
        <v>333</v>
      </c>
      <c r="C47" s="5">
        <v>350</v>
      </c>
      <c r="D47" s="5">
        <v>350</v>
      </c>
      <c r="E47" s="67">
        <v>0</v>
      </c>
    </row>
    <row r="48" spans="1:5">
      <c r="A48" s="4"/>
      <c r="B48" s="4" t="s">
        <v>334</v>
      </c>
      <c r="C48" s="5">
        <v>120</v>
      </c>
      <c r="D48" s="5">
        <v>120</v>
      </c>
      <c r="E48" s="5">
        <v>120</v>
      </c>
    </row>
    <row r="49" spans="1:5">
      <c r="A49" s="4" t="s">
        <v>290</v>
      </c>
      <c r="B49" s="4" t="s">
        <v>282</v>
      </c>
      <c r="C49" s="5">
        <v>0</v>
      </c>
      <c r="D49" s="5"/>
      <c r="E49" s="5"/>
    </row>
    <row r="50" spans="1:5">
      <c r="A50" s="21" t="s">
        <v>290</v>
      </c>
      <c r="B50" s="21" t="s">
        <v>283</v>
      </c>
      <c r="C50" s="22">
        <f>C36+C37+C38+C39+C40+C41+C42+C43+C44+C45+C46</f>
        <v>920</v>
      </c>
      <c r="D50" s="22">
        <f>D36+D37+D38+D39+D40+D41+D42+D43+D44+D45+D46</f>
        <v>920</v>
      </c>
      <c r="E50" s="22">
        <f>E36+E37+E38+E39+E40+E41+E42+E43+E44+E45+E46</f>
        <v>1462</v>
      </c>
    </row>
    <row r="51" spans="1:5" ht="18.75">
      <c r="A51" s="35" t="s">
        <v>291</v>
      </c>
      <c r="B51" s="35" t="s">
        <v>284</v>
      </c>
      <c r="C51" s="36">
        <f>C22+C24+C31+C35+C50</f>
        <v>1606</v>
      </c>
      <c r="D51" s="36">
        <f>D22+D24+D31+D35+D50</f>
        <v>2332</v>
      </c>
      <c r="E51" s="36">
        <f>E22+E24+E31+E35+E50+E15</f>
        <v>2968</v>
      </c>
    </row>
  </sheetData>
  <phoneticPr fontId="6" type="noConversion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E211"/>
  <sheetViews>
    <sheetView topLeftCell="A195" workbookViewId="0">
      <selection activeCell="E184" sqref="E184"/>
    </sheetView>
  </sheetViews>
  <sheetFormatPr defaultRowHeight="15"/>
  <cols>
    <col min="1" max="1" width="71" customWidth="1"/>
    <col min="2" max="2" width="15.28515625" style="48" customWidth="1"/>
    <col min="3" max="3" width="12.140625" customWidth="1"/>
    <col min="4" max="4" width="14.140625" customWidth="1"/>
    <col min="5" max="5" width="14" customWidth="1"/>
  </cols>
  <sheetData>
    <row r="1" spans="1:5" ht="15.75">
      <c r="A1" s="18" t="s">
        <v>361</v>
      </c>
    </row>
    <row r="2" spans="1:5" ht="15.75">
      <c r="A2" s="18" t="s">
        <v>46</v>
      </c>
      <c r="B2" s="19"/>
    </row>
    <row r="3" spans="1:5" ht="15.75">
      <c r="A3" s="18" t="s">
        <v>296</v>
      </c>
      <c r="B3" s="19"/>
    </row>
    <row r="4" spans="1:5" ht="48">
      <c r="A4" s="50" t="s">
        <v>295</v>
      </c>
      <c r="B4" s="52" t="s">
        <v>368</v>
      </c>
      <c r="C4" s="51" t="s">
        <v>370</v>
      </c>
      <c r="D4" s="51" t="s">
        <v>373</v>
      </c>
      <c r="E4" s="51" t="s">
        <v>374</v>
      </c>
    </row>
    <row r="5" spans="1:5" ht="15.75">
      <c r="A5" s="4" t="s">
        <v>97</v>
      </c>
      <c r="B5" s="5">
        <f>SUM(B6:B16)</f>
        <v>6549</v>
      </c>
      <c r="C5" s="5">
        <f>SUM(C6:C16)</f>
        <v>6499</v>
      </c>
      <c r="D5" s="5">
        <f>SUM(D6:D16)</f>
        <v>7666</v>
      </c>
      <c r="E5" s="5">
        <f>SUM(E6:E16)</f>
        <v>9140</v>
      </c>
    </row>
    <row r="6" spans="1:5" ht="15.75">
      <c r="A6" s="4" t="s">
        <v>98</v>
      </c>
      <c r="B6" s="5">
        <f>1525+4001+519</f>
        <v>6045</v>
      </c>
      <c r="C6" s="5">
        <v>5887</v>
      </c>
      <c r="D6" s="53">
        <v>7054</v>
      </c>
      <c r="E6" s="67">
        <v>8650</v>
      </c>
    </row>
    <row r="7" spans="1:5" ht="15.75">
      <c r="A7" s="4" t="s">
        <v>99</v>
      </c>
      <c r="B7" s="5">
        <v>0</v>
      </c>
      <c r="C7" s="5">
        <v>0</v>
      </c>
      <c r="D7" s="5">
        <v>0</v>
      </c>
      <c r="E7" s="5">
        <v>0</v>
      </c>
    </row>
    <row r="8" spans="1:5" ht="15.75">
      <c r="A8" s="4" t="s">
        <v>100</v>
      </c>
      <c r="B8" s="5">
        <v>0</v>
      </c>
      <c r="C8" s="5">
        <v>0</v>
      </c>
      <c r="D8" s="5">
        <v>0</v>
      </c>
      <c r="E8" s="5">
        <v>0</v>
      </c>
    </row>
    <row r="9" spans="1:5" ht="15.75">
      <c r="A9" s="4" t="s">
        <v>101</v>
      </c>
      <c r="B9" s="5">
        <v>0</v>
      </c>
      <c r="C9" s="5">
        <v>0</v>
      </c>
      <c r="D9" s="5">
        <v>0</v>
      </c>
      <c r="E9" s="5">
        <v>0</v>
      </c>
    </row>
    <row r="10" spans="1:5" ht="15.75">
      <c r="A10" s="4" t="s">
        <v>102</v>
      </c>
      <c r="B10" s="5">
        <v>455</v>
      </c>
      <c r="C10" s="5">
        <v>600</v>
      </c>
      <c r="D10" s="5">
        <v>600</v>
      </c>
      <c r="E10" s="67">
        <v>429</v>
      </c>
    </row>
    <row r="11" spans="1:5" ht="15.75">
      <c r="A11" s="4" t="s">
        <v>103</v>
      </c>
      <c r="B11" s="5"/>
      <c r="C11" s="5">
        <v>0</v>
      </c>
      <c r="D11" s="5">
        <v>0</v>
      </c>
      <c r="E11" s="5">
        <v>0</v>
      </c>
    </row>
    <row r="12" spans="1:5" ht="15.75">
      <c r="A12" s="4" t="s">
        <v>104</v>
      </c>
      <c r="B12" s="5">
        <v>11</v>
      </c>
      <c r="C12" s="5">
        <v>12</v>
      </c>
      <c r="D12" s="5">
        <v>12</v>
      </c>
      <c r="E12" s="67">
        <v>12</v>
      </c>
    </row>
    <row r="13" spans="1:5" ht="15.75">
      <c r="A13" s="4" t="s">
        <v>105</v>
      </c>
      <c r="B13" s="5"/>
      <c r="C13" s="5">
        <v>0</v>
      </c>
      <c r="D13" s="5">
        <v>0</v>
      </c>
      <c r="E13" s="5">
        <v>0</v>
      </c>
    </row>
    <row r="14" spans="1:5" ht="15.75">
      <c r="A14" s="4" t="s">
        <v>106</v>
      </c>
      <c r="B14" s="5"/>
      <c r="C14" s="5">
        <v>0</v>
      </c>
      <c r="D14" s="5">
        <v>0</v>
      </c>
      <c r="E14" s="5">
        <v>0</v>
      </c>
    </row>
    <row r="15" spans="1:5" ht="15.75">
      <c r="A15" s="4" t="s">
        <v>107</v>
      </c>
      <c r="B15" s="5">
        <v>38</v>
      </c>
      <c r="C15" s="5">
        <v>0</v>
      </c>
      <c r="D15" s="5">
        <v>0</v>
      </c>
      <c r="E15" s="5">
        <v>0</v>
      </c>
    </row>
    <row r="16" spans="1:5" ht="15.75">
      <c r="A16" s="4" t="s">
        <v>108</v>
      </c>
      <c r="B16" s="5"/>
      <c r="C16" s="5">
        <v>0</v>
      </c>
      <c r="D16" s="5">
        <v>0</v>
      </c>
      <c r="E16" s="67">
        <v>49</v>
      </c>
    </row>
    <row r="17" spans="1:5" ht="15.75">
      <c r="A17" s="4" t="s">
        <v>109</v>
      </c>
      <c r="B17" s="5">
        <f>SUM(B18:B20)</f>
        <v>592</v>
      </c>
      <c r="C17" s="5">
        <f>SUM(C18:C20)</f>
        <v>300</v>
      </c>
      <c r="D17" s="5">
        <f>SUM(D18:D20)</f>
        <v>300</v>
      </c>
      <c r="E17" s="67">
        <v>590</v>
      </c>
    </row>
    <row r="18" spans="1:5" ht="15.75">
      <c r="A18" s="4" t="s">
        <v>110</v>
      </c>
      <c r="B18" s="5"/>
      <c r="C18" s="5">
        <v>0</v>
      </c>
      <c r="D18" s="5">
        <v>0</v>
      </c>
      <c r="E18" s="5">
        <v>0</v>
      </c>
    </row>
    <row r="19" spans="1:5" ht="31.5">
      <c r="A19" s="11" t="s">
        <v>111</v>
      </c>
      <c r="B19" s="46">
        <v>592</v>
      </c>
      <c r="C19" s="5">
        <v>300</v>
      </c>
      <c r="D19" s="5">
        <v>300</v>
      </c>
      <c r="E19" s="5">
        <v>300</v>
      </c>
    </row>
    <row r="20" spans="1:5" ht="15.75">
      <c r="A20" s="4" t="s">
        <v>112</v>
      </c>
      <c r="B20" s="5"/>
      <c r="C20" s="5">
        <v>0</v>
      </c>
      <c r="D20" s="5">
        <v>0</v>
      </c>
      <c r="E20" s="5">
        <v>0</v>
      </c>
    </row>
    <row r="21" spans="1:5" ht="15.75">
      <c r="A21" s="6" t="s">
        <v>113</v>
      </c>
      <c r="B21" s="7">
        <f>B5+B17</f>
        <v>7141</v>
      </c>
      <c r="C21" s="7">
        <f>C5+C17</f>
        <v>6799</v>
      </c>
      <c r="D21" s="7">
        <f>D5+D17</f>
        <v>7966</v>
      </c>
      <c r="E21" s="7">
        <f>E5+E17</f>
        <v>9730</v>
      </c>
    </row>
    <row r="22" spans="1:5" ht="15.75">
      <c r="A22" s="6" t="s">
        <v>114</v>
      </c>
      <c r="B22" s="7">
        <v>1644</v>
      </c>
      <c r="C22" s="7">
        <v>1592</v>
      </c>
      <c r="D22" s="54">
        <v>1781</v>
      </c>
      <c r="E22" s="9">
        <v>2039</v>
      </c>
    </row>
    <row r="23" spans="1:5" ht="15.75">
      <c r="A23" s="4" t="s">
        <v>115</v>
      </c>
      <c r="B23" s="5">
        <f>SUM(B24:B26)</f>
        <v>2108</v>
      </c>
      <c r="C23" s="5">
        <f>SUM(C24:C26)</f>
        <v>2094</v>
      </c>
      <c r="D23" s="5">
        <f>SUM(D24:D26)</f>
        <v>2094</v>
      </c>
      <c r="E23" s="5">
        <f>SUM(E24:E26)</f>
        <v>2094</v>
      </c>
    </row>
    <row r="24" spans="1:5" ht="15.75">
      <c r="A24" s="4" t="s">
        <v>116</v>
      </c>
      <c r="B24" s="5">
        <f>24+12+13+515</f>
        <v>564</v>
      </c>
      <c r="C24" s="5">
        <f>(24+10+15+500)</f>
        <v>549</v>
      </c>
      <c r="D24" s="5">
        <v>549</v>
      </c>
      <c r="E24" s="5">
        <v>549</v>
      </c>
    </row>
    <row r="25" spans="1:5" ht="15.75">
      <c r="A25" s="4" t="s">
        <v>117</v>
      </c>
      <c r="B25" s="5">
        <f>51+602+154+82+655</f>
        <v>1544</v>
      </c>
      <c r="C25" s="5">
        <f>(55+650+50+90+700)</f>
        <v>1545</v>
      </c>
      <c r="D25" s="5">
        <v>1545</v>
      </c>
      <c r="E25" s="5">
        <v>1545</v>
      </c>
    </row>
    <row r="26" spans="1:5" ht="15.75">
      <c r="A26" s="4" t="s">
        <v>118</v>
      </c>
      <c r="B26" s="5">
        <v>0</v>
      </c>
      <c r="C26" s="5">
        <v>0</v>
      </c>
      <c r="D26" s="5">
        <v>0</v>
      </c>
      <c r="E26" s="5">
        <v>0</v>
      </c>
    </row>
    <row r="27" spans="1:5" ht="15.75">
      <c r="A27" s="4" t="s">
        <v>119</v>
      </c>
      <c r="B27" s="5">
        <f>SUM(B28:B29)</f>
        <v>630</v>
      </c>
      <c r="C27" s="5">
        <f>SUM(C28:C29)</f>
        <v>650</v>
      </c>
      <c r="D27" s="5">
        <f>SUM(D28:D29)</f>
        <v>650</v>
      </c>
      <c r="E27" s="5">
        <f>SUM(E28:E29)</f>
        <v>208</v>
      </c>
    </row>
    <row r="28" spans="1:5" ht="15.75">
      <c r="A28" s="4" t="s">
        <v>120</v>
      </c>
      <c r="B28" s="5">
        <v>0</v>
      </c>
      <c r="C28" s="5">
        <v>0</v>
      </c>
      <c r="D28" s="5">
        <v>0</v>
      </c>
      <c r="E28" s="5">
        <v>0</v>
      </c>
    </row>
    <row r="29" spans="1:5" ht="15.75">
      <c r="A29" s="4" t="s">
        <v>121</v>
      </c>
      <c r="B29" s="5">
        <f>488+142</f>
        <v>630</v>
      </c>
      <c r="C29" s="5">
        <f>(450+200)</f>
        <v>650</v>
      </c>
      <c r="D29" s="5">
        <v>650</v>
      </c>
      <c r="E29" s="5">
        <v>208</v>
      </c>
    </row>
    <row r="30" spans="1:5" ht="15.75">
      <c r="A30" s="4" t="s">
        <v>122</v>
      </c>
      <c r="B30" s="5">
        <f>SUM(B31:B37)</f>
        <v>6770</v>
      </c>
      <c r="C30" s="5">
        <f>SUM(C31:C37)</f>
        <v>5860</v>
      </c>
      <c r="D30" s="5">
        <f>SUM(D31:D37)</f>
        <v>5860</v>
      </c>
      <c r="E30" s="5">
        <f>SUM(E31:E37)</f>
        <v>5857</v>
      </c>
    </row>
    <row r="31" spans="1:5" ht="15.75">
      <c r="A31" s="4" t="s">
        <v>123</v>
      </c>
      <c r="B31" s="5">
        <f>68+1092+1366+368</f>
        <v>2894</v>
      </c>
      <c r="C31" s="5">
        <f>(67+1200+350+1400)</f>
        <v>3017</v>
      </c>
      <c r="D31" s="5">
        <v>3017</v>
      </c>
      <c r="E31" s="5">
        <v>3403</v>
      </c>
    </row>
    <row r="32" spans="1:5" ht="15.75">
      <c r="A32" s="4" t="s">
        <v>124</v>
      </c>
      <c r="B32" s="5">
        <v>0</v>
      </c>
      <c r="C32" s="5">
        <v>0</v>
      </c>
      <c r="D32" s="5">
        <v>0</v>
      </c>
      <c r="E32" s="5">
        <v>0</v>
      </c>
    </row>
    <row r="33" spans="1:5" ht="15.75">
      <c r="A33" s="4" t="s">
        <v>125</v>
      </c>
      <c r="B33" s="5">
        <v>0</v>
      </c>
      <c r="C33" s="5">
        <v>0</v>
      </c>
      <c r="D33" s="5">
        <v>0</v>
      </c>
      <c r="E33" s="5">
        <v>0</v>
      </c>
    </row>
    <row r="34" spans="1:5" ht="15.75">
      <c r="A34" s="4" t="s">
        <v>126</v>
      </c>
      <c r="B34" s="5">
        <v>1046</v>
      </c>
      <c r="C34" s="5">
        <f>700</f>
        <v>700</v>
      </c>
      <c r="D34" s="5">
        <v>700</v>
      </c>
      <c r="E34" s="5">
        <v>654</v>
      </c>
    </row>
    <row r="35" spans="1:5" ht="15.75">
      <c r="A35" s="4" t="s">
        <v>127</v>
      </c>
      <c r="B35" s="5">
        <v>0</v>
      </c>
      <c r="C35" s="5">
        <v>0</v>
      </c>
      <c r="D35" s="5">
        <v>0</v>
      </c>
      <c r="E35" s="5">
        <v>0</v>
      </c>
    </row>
    <row r="36" spans="1:5" ht="15.75">
      <c r="A36" s="4" t="s">
        <v>128</v>
      </c>
      <c r="B36" s="5">
        <v>818</v>
      </c>
      <c r="C36" s="5">
        <v>832</v>
      </c>
      <c r="D36" s="5">
        <v>832</v>
      </c>
      <c r="E36" s="5">
        <v>532</v>
      </c>
    </row>
    <row r="37" spans="1:5" ht="15.75">
      <c r="A37" s="12" t="s">
        <v>129</v>
      </c>
      <c r="B37" s="47">
        <f>1342+580+90</f>
        <v>2012</v>
      </c>
      <c r="C37" s="13">
        <f>(100+600+611)</f>
        <v>1311</v>
      </c>
      <c r="D37" s="13">
        <v>1311</v>
      </c>
      <c r="E37" s="13">
        <v>1268</v>
      </c>
    </row>
    <row r="38" spans="1:5" ht="15.75">
      <c r="A38" s="4" t="s">
        <v>130</v>
      </c>
      <c r="B38" s="5">
        <f>SUM(B39:B40)</f>
        <v>831</v>
      </c>
      <c r="C38" s="5">
        <f>SUM(C39:C40)</f>
        <v>850</v>
      </c>
      <c r="D38" s="5">
        <f>SUM(D39:D40)</f>
        <v>850</v>
      </c>
      <c r="E38" s="5">
        <f>SUM(E39:E40)</f>
        <v>850</v>
      </c>
    </row>
    <row r="39" spans="1:5" ht="15.75">
      <c r="A39" s="4" t="s">
        <v>297</v>
      </c>
      <c r="B39" s="5">
        <v>251</v>
      </c>
      <c r="C39" s="5">
        <v>300</v>
      </c>
      <c r="D39" s="5">
        <v>300</v>
      </c>
      <c r="E39" s="5">
        <v>300</v>
      </c>
    </row>
    <row r="40" spans="1:5" ht="15.75">
      <c r="A40" s="4" t="s">
        <v>132</v>
      </c>
      <c r="B40" s="5">
        <v>580</v>
      </c>
      <c r="C40" s="5">
        <v>550</v>
      </c>
      <c r="D40" s="5">
        <v>550</v>
      </c>
      <c r="E40" s="5">
        <v>550</v>
      </c>
    </row>
    <row r="41" spans="1:5" ht="15.75">
      <c r="A41" s="4" t="s">
        <v>133</v>
      </c>
      <c r="B41" s="5">
        <f>SUM(B42:B46)</f>
        <v>7326</v>
      </c>
      <c r="C41" s="5">
        <f>SUM(C42:C46)</f>
        <v>6409</v>
      </c>
      <c r="D41" s="5">
        <f>SUM(D42:D46)</f>
        <v>6461</v>
      </c>
      <c r="E41" s="5">
        <f>SUM(E42:E46)</f>
        <v>7028</v>
      </c>
    </row>
    <row r="42" spans="1:5" ht="15.75">
      <c r="A42" s="12" t="s">
        <v>134</v>
      </c>
      <c r="B42" s="47">
        <v>2458</v>
      </c>
      <c r="C42" s="13">
        <v>2579</v>
      </c>
      <c r="D42" s="13">
        <v>2579</v>
      </c>
      <c r="E42" s="13">
        <v>2088</v>
      </c>
    </row>
    <row r="43" spans="1:5" ht="15.75">
      <c r="A43" s="4" t="s">
        <v>135</v>
      </c>
      <c r="B43" s="5">
        <v>0</v>
      </c>
      <c r="C43" s="5">
        <v>0</v>
      </c>
      <c r="D43" s="5">
        <v>0</v>
      </c>
      <c r="E43" s="5">
        <v>0</v>
      </c>
    </row>
    <row r="44" spans="1:5" ht="15.75">
      <c r="A44" s="4" t="s">
        <v>136</v>
      </c>
      <c r="B44" s="5">
        <v>101</v>
      </c>
      <c r="C44" s="5">
        <v>30</v>
      </c>
      <c r="D44" s="53">
        <v>52</v>
      </c>
      <c r="E44" s="67">
        <v>195</v>
      </c>
    </row>
    <row r="45" spans="1:5" ht="15.75">
      <c r="A45" s="4" t="s">
        <v>137</v>
      </c>
      <c r="B45" s="5">
        <v>0</v>
      </c>
      <c r="C45" s="5">
        <v>0</v>
      </c>
      <c r="D45" s="5">
        <v>0</v>
      </c>
      <c r="E45" s="5">
        <v>0</v>
      </c>
    </row>
    <row r="46" spans="1:5" ht="15.75">
      <c r="A46" s="4" t="s">
        <v>138</v>
      </c>
      <c r="B46" s="5">
        <f>730+1404+70+87+2476</f>
        <v>4767</v>
      </c>
      <c r="C46" s="5">
        <f>(700+1400+100+1600)</f>
        <v>3800</v>
      </c>
      <c r="D46" s="53">
        <v>3830</v>
      </c>
      <c r="E46" s="53">
        <v>4745</v>
      </c>
    </row>
    <row r="47" spans="1:5" ht="15.75">
      <c r="A47" s="6" t="s">
        <v>139</v>
      </c>
      <c r="B47" s="7">
        <f>B23+B27+B30+B38+B41</f>
        <v>17665</v>
      </c>
      <c r="C47" s="7">
        <f>C23+C27+C30+C38+C41</f>
        <v>15863</v>
      </c>
      <c r="D47" s="7">
        <f>D23+D27+D30+D38+D41</f>
        <v>15915</v>
      </c>
      <c r="E47" s="7">
        <f>E23+E27+E30+E38+E41</f>
        <v>16037</v>
      </c>
    </row>
    <row r="48" spans="1:5" ht="15.75">
      <c r="A48" s="4" t="s">
        <v>140</v>
      </c>
      <c r="B48" s="5">
        <v>0</v>
      </c>
      <c r="C48" s="5">
        <v>0</v>
      </c>
      <c r="D48" s="5">
        <v>0</v>
      </c>
      <c r="E48" s="5">
        <v>0</v>
      </c>
    </row>
    <row r="49" spans="1:5" ht="15.75">
      <c r="A49" s="4" t="s">
        <v>141</v>
      </c>
      <c r="B49" s="5">
        <v>128</v>
      </c>
      <c r="C49" s="5">
        <v>0</v>
      </c>
      <c r="D49" s="5">
        <v>0</v>
      </c>
      <c r="E49" s="67">
        <v>180</v>
      </c>
    </row>
    <row r="50" spans="1:5" ht="15.75">
      <c r="A50" s="12" t="s">
        <v>142</v>
      </c>
      <c r="B50" s="47">
        <v>0</v>
      </c>
      <c r="C50" s="13">
        <v>0</v>
      </c>
      <c r="D50" s="13">
        <v>0</v>
      </c>
      <c r="E50" s="13">
        <v>0</v>
      </c>
    </row>
    <row r="51" spans="1:5" ht="15.75">
      <c r="A51" s="4" t="s">
        <v>143</v>
      </c>
      <c r="B51" s="5">
        <f>115+502</f>
        <v>617</v>
      </c>
      <c r="C51" s="5">
        <f>(115+95)</f>
        <v>210</v>
      </c>
      <c r="D51" s="5">
        <v>210</v>
      </c>
      <c r="E51" s="67">
        <v>115</v>
      </c>
    </row>
    <row r="52" spans="1:5" ht="15.75">
      <c r="A52" s="4" t="s">
        <v>144</v>
      </c>
      <c r="B52" s="5">
        <f>1840</f>
        <v>1840</v>
      </c>
      <c r="C52" s="5">
        <v>250</v>
      </c>
      <c r="D52" s="53">
        <v>828</v>
      </c>
      <c r="E52" s="67">
        <v>761</v>
      </c>
    </row>
    <row r="53" spans="1:5" ht="15.75">
      <c r="A53" s="4" t="s">
        <v>145</v>
      </c>
      <c r="B53" s="5">
        <f>92</f>
        <v>92</v>
      </c>
      <c r="C53" s="5">
        <v>26</v>
      </c>
      <c r="D53" s="53">
        <v>174</v>
      </c>
      <c r="E53" s="67">
        <v>250</v>
      </c>
    </row>
    <row r="54" spans="1:5" ht="15.75">
      <c r="A54" s="4" t="s">
        <v>146</v>
      </c>
      <c r="B54" s="5">
        <v>202</v>
      </c>
      <c r="C54" s="5">
        <v>200</v>
      </c>
      <c r="D54" s="5">
        <v>200</v>
      </c>
      <c r="E54" s="5">
        <v>200</v>
      </c>
    </row>
    <row r="55" spans="1:5" ht="15.75">
      <c r="A55" s="4" t="s">
        <v>147</v>
      </c>
      <c r="B55" s="5">
        <f>57+75+42+80+51</f>
        <v>305</v>
      </c>
      <c r="C55" s="5">
        <f>(300+100+350+120+50)</f>
        <v>920</v>
      </c>
      <c r="D55" s="5">
        <v>920</v>
      </c>
      <c r="E55" s="67">
        <v>1462</v>
      </c>
    </row>
    <row r="56" spans="1:5" ht="15.75">
      <c r="A56" s="6" t="s">
        <v>148</v>
      </c>
      <c r="B56" s="7">
        <f>SUM(B48:B55)</f>
        <v>3184</v>
      </c>
      <c r="C56" s="7">
        <f>SUM(C48:C55)</f>
        <v>1606</v>
      </c>
      <c r="D56" s="7">
        <f>SUM(D48:D55)</f>
        <v>2332</v>
      </c>
      <c r="E56" s="7">
        <f>SUM(E48:E55)</f>
        <v>2968</v>
      </c>
    </row>
    <row r="57" spans="1:5" ht="15.75">
      <c r="A57" s="4" t="s">
        <v>31</v>
      </c>
      <c r="B57" s="5">
        <v>0</v>
      </c>
      <c r="C57" s="5">
        <v>0</v>
      </c>
      <c r="D57" s="5">
        <v>0</v>
      </c>
      <c r="E57" s="5">
        <v>0</v>
      </c>
    </row>
    <row r="58" spans="1:5" ht="15.75">
      <c r="A58" s="4" t="s">
        <v>32</v>
      </c>
      <c r="B58" s="5">
        <v>0</v>
      </c>
      <c r="C58" s="5">
        <v>0</v>
      </c>
      <c r="D58" s="5">
        <v>0</v>
      </c>
      <c r="E58" s="5">
        <v>0</v>
      </c>
    </row>
    <row r="59" spans="1:5" ht="15.75">
      <c r="A59" s="4" t="s">
        <v>33</v>
      </c>
      <c r="B59" s="5">
        <v>0</v>
      </c>
      <c r="C59" s="5">
        <v>0</v>
      </c>
      <c r="D59" s="5">
        <v>0</v>
      </c>
      <c r="E59" s="5">
        <v>0</v>
      </c>
    </row>
    <row r="60" spans="1:5" ht="15.75">
      <c r="A60" s="4" t="s">
        <v>34</v>
      </c>
      <c r="B60" s="5">
        <v>0</v>
      </c>
      <c r="C60" s="5">
        <v>0</v>
      </c>
      <c r="D60" s="5">
        <v>0</v>
      </c>
      <c r="E60" s="5">
        <v>0</v>
      </c>
    </row>
    <row r="61" spans="1:5" ht="15.75">
      <c r="A61" s="4" t="s">
        <v>35</v>
      </c>
      <c r="B61" s="5">
        <v>0</v>
      </c>
      <c r="C61" s="5">
        <v>0</v>
      </c>
      <c r="D61" s="5">
        <v>0</v>
      </c>
      <c r="E61" s="5">
        <v>0</v>
      </c>
    </row>
    <row r="62" spans="1:5" ht="15.75">
      <c r="A62" s="4" t="s">
        <v>36</v>
      </c>
      <c r="B62" s="5">
        <v>8076</v>
      </c>
      <c r="C62" s="5">
        <f>(500+700+739+439+1521)</f>
        <v>3899</v>
      </c>
      <c r="D62" s="53">
        <f>4628+939</f>
        <v>5567</v>
      </c>
      <c r="E62" s="67">
        <v>2385</v>
      </c>
    </row>
    <row r="63" spans="1:5" ht="15.75">
      <c r="A63" s="4" t="s">
        <v>37</v>
      </c>
      <c r="B63" s="5"/>
      <c r="C63" s="5">
        <v>0</v>
      </c>
      <c r="D63" s="5">
        <v>0</v>
      </c>
      <c r="E63" s="5">
        <v>0</v>
      </c>
    </row>
    <row r="64" spans="1:5" ht="15.75">
      <c r="A64" s="4" t="s">
        <v>38</v>
      </c>
      <c r="B64" s="5"/>
      <c r="C64" s="5">
        <v>0</v>
      </c>
      <c r="D64" s="5">
        <v>0</v>
      </c>
      <c r="E64" s="5">
        <v>0</v>
      </c>
    </row>
    <row r="65" spans="1:5" ht="15.75">
      <c r="A65" s="4" t="s">
        <v>39</v>
      </c>
      <c r="B65" s="5"/>
      <c r="C65" s="5">
        <v>0</v>
      </c>
      <c r="D65" s="5">
        <v>0</v>
      </c>
      <c r="E65" s="5">
        <v>0</v>
      </c>
    </row>
    <row r="66" spans="1:5" ht="15.75">
      <c r="A66" s="4" t="s">
        <v>40</v>
      </c>
      <c r="B66" s="5"/>
      <c r="C66" s="5">
        <v>0</v>
      </c>
      <c r="D66" s="5">
        <v>0</v>
      </c>
      <c r="E66" s="5">
        <v>0</v>
      </c>
    </row>
    <row r="67" spans="1:5" ht="15.75">
      <c r="A67" s="4" t="s">
        <v>41</v>
      </c>
      <c r="B67" s="5">
        <v>880</v>
      </c>
      <c r="C67" s="5">
        <f>(420+80+80+300)</f>
        <v>880</v>
      </c>
      <c r="D67" s="5">
        <f>(420+80+80+300)</f>
        <v>880</v>
      </c>
      <c r="E67" s="67">
        <v>4074</v>
      </c>
    </row>
    <row r="68" spans="1:5" ht="15.75">
      <c r="A68" s="4" t="s">
        <v>43</v>
      </c>
      <c r="B68" s="5"/>
      <c r="C68" s="5">
        <v>0</v>
      </c>
      <c r="D68" s="5">
        <v>0</v>
      </c>
      <c r="E68" s="5">
        <v>0</v>
      </c>
    </row>
    <row r="69" spans="1:5" ht="15.75">
      <c r="A69" s="4" t="s">
        <v>45</v>
      </c>
      <c r="B69" s="5"/>
      <c r="C69" s="5">
        <v>0</v>
      </c>
      <c r="D69" s="5">
        <v>0</v>
      </c>
      <c r="E69" s="5">
        <v>0</v>
      </c>
    </row>
    <row r="70" spans="1:5" ht="15.75">
      <c r="A70" s="6" t="s">
        <v>44</v>
      </c>
      <c r="B70" s="7">
        <f>SUM(B57:B69)</f>
        <v>8956</v>
      </c>
      <c r="C70" s="7">
        <f>SUM(C57:C69)</f>
        <v>4779</v>
      </c>
      <c r="D70" s="7">
        <f>SUM(D57:D69)</f>
        <v>6447</v>
      </c>
      <c r="E70" s="7">
        <f>SUM(E57:E69)</f>
        <v>6459</v>
      </c>
    </row>
    <row r="71" spans="1:5" ht="15.75">
      <c r="A71" s="16" t="s">
        <v>52</v>
      </c>
      <c r="B71" s="17">
        <f>B21+B22+B47+B56+B70</f>
        <v>38590</v>
      </c>
      <c r="C71" s="17">
        <f>C21+C22+C47+C56+C70</f>
        <v>30639</v>
      </c>
      <c r="D71" s="17">
        <f>D21+D22+D47+D56+D70</f>
        <v>34441</v>
      </c>
      <c r="E71" s="17">
        <f>E21+E22+E47+E56+E70</f>
        <v>37233</v>
      </c>
    </row>
    <row r="72" spans="1:5" ht="15.75">
      <c r="A72" s="4" t="s">
        <v>54</v>
      </c>
      <c r="B72" s="5">
        <v>1395</v>
      </c>
      <c r="C72" s="5">
        <v>1181</v>
      </c>
      <c r="D72" s="5">
        <v>1181</v>
      </c>
      <c r="E72" s="5">
        <v>1181</v>
      </c>
    </row>
    <row r="73" spans="1:5" ht="15.75">
      <c r="A73" s="4" t="s">
        <v>55</v>
      </c>
      <c r="B73" s="5">
        <v>0</v>
      </c>
      <c r="C73" s="5">
        <v>0</v>
      </c>
      <c r="D73" s="5">
        <v>0</v>
      </c>
      <c r="E73" s="5">
        <v>0</v>
      </c>
    </row>
    <row r="74" spans="1:5" ht="15.75">
      <c r="A74" s="4" t="s">
        <v>59</v>
      </c>
      <c r="B74" s="5">
        <v>0</v>
      </c>
      <c r="C74" s="5">
        <v>0</v>
      </c>
      <c r="D74" s="5">
        <v>0</v>
      </c>
      <c r="E74" s="5">
        <v>0</v>
      </c>
    </row>
    <row r="75" spans="1:5" ht="15.75">
      <c r="A75" s="4" t="s">
        <v>56</v>
      </c>
      <c r="B75" s="5">
        <v>16030</v>
      </c>
      <c r="C75" s="5">
        <f xml:space="preserve"> (11486+10020)</f>
        <v>21506</v>
      </c>
      <c r="D75" s="53">
        <v>21804</v>
      </c>
      <c r="E75" s="67">
        <v>21506</v>
      </c>
    </row>
    <row r="76" spans="1:5" ht="15.75">
      <c r="A76" s="4" t="s">
        <v>57</v>
      </c>
      <c r="B76" s="5"/>
      <c r="C76" s="5">
        <v>0</v>
      </c>
      <c r="D76" s="5"/>
      <c r="E76" s="5"/>
    </row>
    <row r="77" spans="1:5" ht="15.75">
      <c r="A77" s="4" t="s">
        <v>58</v>
      </c>
      <c r="B77" s="5"/>
      <c r="C77" s="5">
        <v>0</v>
      </c>
      <c r="D77" s="5"/>
      <c r="E77" s="5"/>
    </row>
    <row r="78" spans="1:5" ht="15.75">
      <c r="A78" s="4" t="s">
        <v>60</v>
      </c>
      <c r="B78" s="5">
        <v>3467</v>
      </c>
      <c r="C78" s="5">
        <v>6121</v>
      </c>
      <c r="D78" s="5">
        <v>6121</v>
      </c>
      <c r="E78" s="5">
        <v>6121</v>
      </c>
    </row>
    <row r="79" spans="1:5" ht="15.75">
      <c r="A79" s="6" t="s">
        <v>48</v>
      </c>
      <c r="B79" s="7">
        <f>SUM(B72:B78)</f>
        <v>20892</v>
      </c>
      <c r="C79" s="7">
        <f>SUM(C72:C78)</f>
        <v>28808</v>
      </c>
      <c r="D79" s="7">
        <f>SUM(D72:D78)</f>
        <v>29106</v>
      </c>
      <c r="E79" s="7">
        <f>SUM(E72:E78)</f>
        <v>28808</v>
      </c>
    </row>
    <row r="80" spans="1:5" ht="15.75">
      <c r="A80" s="4" t="s">
        <v>61</v>
      </c>
      <c r="B80" s="5">
        <v>0</v>
      </c>
      <c r="C80" s="5">
        <v>0</v>
      </c>
      <c r="D80" s="5">
        <v>0</v>
      </c>
      <c r="E80" s="5">
        <v>0</v>
      </c>
    </row>
    <row r="81" spans="1:5" ht="15.75">
      <c r="A81" s="4" t="s">
        <v>62</v>
      </c>
      <c r="B81" s="5">
        <v>0</v>
      </c>
      <c r="C81" s="5">
        <v>0</v>
      </c>
      <c r="D81" s="5">
        <v>0</v>
      </c>
      <c r="E81" s="5">
        <v>0</v>
      </c>
    </row>
    <row r="82" spans="1:5" ht="15.75">
      <c r="A82" s="4" t="s">
        <v>63</v>
      </c>
      <c r="B82" s="5">
        <v>6808</v>
      </c>
      <c r="C82" s="5">
        <v>3690</v>
      </c>
      <c r="D82" s="53">
        <v>8808</v>
      </c>
      <c r="E82" s="43">
        <v>8808</v>
      </c>
    </row>
    <row r="83" spans="1:5" ht="15.75">
      <c r="A83" s="4" t="s">
        <v>64</v>
      </c>
      <c r="B83" s="5">
        <v>1838</v>
      </c>
      <c r="C83" s="5">
        <v>996</v>
      </c>
      <c r="D83" s="53">
        <v>2378</v>
      </c>
      <c r="E83" s="43">
        <v>2378</v>
      </c>
    </row>
    <row r="84" spans="1:5" ht="15.75">
      <c r="A84" s="6" t="s">
        <v>49</v>
      </c>
      <c r="B84" s="7">
        <f>SUM(B80:B83)</f>
        <v>8646</v>
      </c>
      <c r="C84" s="7">
        <f>SUM(C80:C83)</f>
        <v>4686</v>
      </c>
      <c r="D84" s="7">
        <f>SUM(D80:D83)</f>
        <v>11186</v>
      </c>
      <c r="E84" s="7">
        <f>SUM(E80:E83)</f>
        <v>11186</v>
      </c>
    </row>
    <row r="85" spans="1:5" ht="15.75">
      <c r="A85" s="4" t="s">
        <v>65</v>
      </c>
      <c r="B85" s="5">
        <v>0</v>
      </c>
      <c r="C85" s="5">
        <v>0</v>
      </c>
      <c r="D85" s="5">
        <v>0</v>
      </c>
      <c r="E85" s="5">
        <v>0</v>
      </c>
    </row>
    <row r="86" spans="1:5" ht="15.75">
      <c r="A86" s="4" t="s">
        <v>66</v>
      </c>
      <c r="B86" s="5">
        <v>0</v>
      </c>
      <c r="C86" s="5">
        <v>0</v>
      </c>
      <c r="D86" s="5">
        <v>0</v>
      </c>
      <c r="E86" s="5">
        <v>0</v>
      </c>
    </row>
    <row r="87" spans="1:5" ht="15.75">
      <c r="A87" s="4" t="s">
        <v>68</v>
      </c>
      <c r="B87" s="5">
        <v>0</v>
      </c>
      <c r="C87" s="5">
        <v>0</v>
      </c>
      <c r="D87" s="5">
        <v>0</v>
      </c>
      <c r="E87" s="5">
        <v>0</v>
      </c>
    </row>
    <row r="88" spans="1:5" ht="15.75">
      <c r="A88" s="4" t="s">
        <v>70</v>
      </c>
      <c r="B88" s="5">
        <v>0</v>
      </c>
      <c r="C88" s="5">
        <v>0</v>
      </c>
      <c r="D88" s="5">
        <v>0</v>
      </c>
      <c r="E88" s="5">
        <v>0</v>
      </c>
    </row>
    <row r="89" spans="1:5" ht="15.75">
      <c r="A89" s="4" t="s">
        <v>69</v>
      </c>
      <c r="B89" s="5">
        <v>0</v>
      </c>
      <c r="C89" s="5">
        <v>0</v>
      </c>
      <c r="D89" s="5">
        <v>0</v>
      </c>
      <c r="E89" s="5">
        <v>0</v>
      </c>
    </row>
    <row r="90" spans="1:5" ht="15.75">
      <c r="A90" s="4" t="s">
        <v>71</v>
      </c>
      <c r="B90" s="5">
        <v>0</v>
      </c>
      <c r="C90" s="5">
        <v>0</v>
      </c>
      <c r="D90" s="5">
        <v>0</v>
      </c>
      <c r="E90" s="5">
        <v>0</v>
      </c>
    </row>
    <row r="91" spans="1:5" ht="15.75">
      <c r="A91" s="4" t="s">
        <v>67</v>
      </c>
      <c r="B91" s="5">
        <v>0</v>
      </c>
      <c r="C91" s="5">
        <v>0</v>
      </c>
      <c r="D91" s="5">
        <v>0</v>
      </c>
      <c r="E91" s="5">
        <v>0</v>
      </c>
    </row>
    <row r="92" spans="1:5" ht="15.75">
      <c r="A92" s="4" t="s">
        <v>72</v>
      </c>
      <c r="B92" s="5">
        <v>0</v>
      </c>
      <c r="C92" s="5">
        <v>0</v>
      </c>
      <c r="D92" s="5">
        <v>0</v>
      </c>
      <c r="E92" s="5">
        <v>0</v>
      </c>
    </row>
    <row r="93" spans="1:5" ht="15.75">
      <c r="A93" s="6" t="s">
        <v>50</v>
      </c>
      <c r="B93" s="7">
        <f>SUM(B85:B92)</f>
        <v>0</v>
      </c>
      <c r="C93" s="7">
        <f>SUM(C85:C92)</f>
        <v>0</v>
      </c>
      <c r="D93" s="7">
        <f>SUM(D85:D92)</f>
        <v>0</v>
      </c>
      <c r="E93" s="7">
        <f>SUM(E85:E92)</f>
        <v>0</v>
      </c>
    </row>
    <row r="94" spans="1:5" ht="15.75">
      <c r="A94" s="16" t="s">
        <v>51</v>
      </c>
      <c r="B94" s="17">
        <f>B79+B84+B93</f>
        <v>29538</v>
      </c>
      <c r="C94" s="17">
        <f>C79+C84+C93</f>
        <v>33494</v>
      </c>
      <c r="D94" s="17">
        <f>D79+D84+D93</f>
        <v>40292</v>
      </c>
      <c r="E94" s="17">
        <f>E79+E84+E93</f>
        <v>39994</v>
      </c>
    </row>
    <row r="95" spans="1:5" ht="18.75">
      <c r="A95" s="23" t="s">
        <v>53</v>
      </c>
      <c r="B95" s="24">
        <f>B71+B94</f>
        <v>68128</v>
      </c>
      <c r="C95" s="24">
        <f>C71+C94</f>
        <v>64133</v>
      </c>
      <c r="D95" s="24">
        <f>D71+D94</f>
        <v>74733</v>
      </c>
      <c r="E95" s="24">
        <f>E71+E94</f>
        <v>77227</v>
      </c>
    </row>
    <row r="96" spans="1:5" ht="15.75">
      <c r="A96" s="4" t="s">
        <v>88</v>
      </c>
      <c r="B96" s="5">
        <v>0</v>
      </c>
      <c r="C96" s="5">
        <v>0</v>
      </c>
      <c r="D96" s="5">
        <v>0</v>
      </c>
      <c r="E96" s="5">
        <v>0</v>
      </c>
    </row>
    <row r="97" spans="1:5" ht="15.75">
      <c r="A97" s="4" t="s">
        <v>73</v>
      </c>
      <c r="B97" s="5">
        <v>0</v>
      </c>
      <c r="C97" s="5">
        <v>0</v>
      </c>
      <c r="D97" s="5">
        <v>0</v>
      </c>
      <c r="E97" s="5">
        <v>0</v>
      </c>
    </row>
    <row r="98" spans="1:5" ht="15.75">
      <c r="A98" s="4" t="s">
        <v>74</v>
      </c>
      <c r="B98" s="5">
        <v>0</v>
      </c>
      <c r="C98" s="5">
        <v>4984</v>
      </c>
      <c r="D98" s="5">
        <v>4984</v>
      </c>
      <c r="E98" s="5">
        <v>14984</v>
      </c>
    </row>
    <row r="99" spans="1:5" ht="15.75">
      <c r="A99" s="4" t="s">
        <v>87</v>
      </c>
      <c r="B99" s="5">
        <v>0</v>
      </c>
      <c r="C99" s="5">
        <f>SUM(C96:C98)</f>
        <v>4984</v>
      </c>
      <c r="D99" s="5">
        <f>SUM(D96:D98)</f>
        <v>4984</v>
      </c>
      <c r="E99" s="67">
        <f>SUM(E96:E98)</f>
        <v>14984</v>
      </c>
    </row>
    <row r="100" spans="1:5" ht="15.75">
      <c r="A100" s="4" t="s">
        <v>78</v>
      </c>
      <c r="B100" s="5">
        <v>0</v>
      </c>
      <c r="C100" s="5">
        <v>0</v>
      </c>
      <c r="D100" s="5">
        <v>0</v>
      </c>
      <c r="E100" s="5">
        <v>0</v>
      </c>
    </row>
    <row r="101" spans="1:5" ht="15.75">
      <c r="A101" s="4" t="s">
        <v>75</v>
      </c>
      <c r="B101" s="5">
        <v>0</v>
      </c>
      <c r="C101" s="5">
        <v>0</v>
      </c>
      <c r="D101" s="5">
        <v>0</v>
      </c>
      <c r="E101" s="5">
        <v>0</v>
      </c>
    </row>
    <row r="102" spans="1:5" ht="15.75">
      <c r="A102" s="4" t="s">
        <v>76</v>
      </c>
      <c r="B102" s="5">
        <v>0</v>
      </c>
      <c r="C102" s="5">
        <v>0</v>
      </c>
      <c r="D102" s="5">
        <v>0</v>
      </c>
      <c r="E102" s="5">
        <v>0</v>
      </c>
    </row>
    <row r="103" spans="1:5" ht="15.75">
      <c r="A103" s="4" t="s">
        <v>77</v>
      </c>
      <c r="B103" s="5">
        <v>0</v>
      </c>
      <c r="C103" s="5">
        <v>0</v>
      </c>
      <c r="D103" s="5">
        <v>0</v>
      </c>
      <c r="E103" s="5">
        <v>0</v>
      </c>
    </row>
    <row r="104" spans="1:5" ht="15.75">
      <c r="A104" s="4" t="s">
        <v>79</v>
      </c>
      <c r="B104" s="5">
        <v>0</v>
      </c>
      <c r="C104" s="5">
        <f>SUM(C100:C103)</f>
        <v>0</v>
      </c>
      <c r="D104" s="5">
        <f>SUM(D100:D103)</f>
        <v>0</v>
      </c>
      <c r="E104" s="5">
        <f>SUM(E100:E103)</f>
        <v>0</v>
      </c>
    </row>
    <row r="105" spans="1:5" ht="15.75">
      <c r="A105" s="4" t="s">
        <v>80</v>
      </c>
      <c r="B105" s="5">
        <v>0</v>
      </c>
      <c r="C105" s="5">
        <v>0</v>
      </c>
      <c r="D105" s="5">
        <v>0</v>
      </c>
      <c r="E105" s="5">
        <v>0</v>
      </c>
    </row>
    <row r="106" spans="1:5" ht="15.75">
      <c r="A106" s="4" t="s">
        <v>81</v>
      </c>
      <c r="B106" s="5">
        <v>0</v>
      </c>
      <c r="C106" s="5">
        <v>0</v>
      </c>
      <c r="D106" s="5">
        <v>0</v>
      </c>
      <c r="E106" s="67">
        <v>788</v>
      </c>
    </row>
    <row r="107" spans="1:5" ht="15.75">
      <c r="A107" s="4" t="s">
        <v>82</v>
      </c>
      <c r="B107" s="5">
        <v>0</v>
      </c>
      <c r="C107" s="5">
        <v>0</v>
      </c>
      <c r="D107" s="5">
        <v>0</v>
      </c>
      <c r="E107" s="5">
        <v>0</v>
      </c>
    </row>
    <row r="108" spans="1:5" ht="15.75">
      <c r="A108" s="4" t="s">
        <v>83</v>
      </c>
      <c r="B108" s="5">
        <v>0</v>
      </c>
      <c r="C108" s="5">
        <v>0</v>
      </c>
      <c r="D108" s="5">
        <v>0</v>
      </c>
      <c r="E108" s="5">
        <v>0</v>
      </c>
    </row>
    <row r="109" spans="1:5" ht="15.75">
      <c r="A109" s="4" t="s">
        <v>84</v>
      </c>
      <c r="B109" s="5">
        <v>0</v>
      </c>
      <c r="C109" s="5">
        <v>0</v>
      </c>
      <c r="D109" s="5">
        <v>0</v>
      </c>
      <c r="E109" s="5">
        <v>0</v>
      </c>
    </row>
    <row r="110" spans="1:5" ht="15.75">
      <c r="A110" s="4" t="s">
        <v>85</v>
      </c>
      <c r="B110" s="5">
        <v>0</v>
      </c>
      <c r="C110" s="5">
        <v>0</v>
      </c>
      <c r="D110" s="5">
        <v>0</v>
      </c>
      <c r="E110" s="5">
        <v>0</v>
      </c>
    </row>
    <row r="111" spans="1:5" ht="15.75">
      <c r="A111" s="21" t="s">
        <v>86</v>
      </c>
      <c r="B111" s="22">
        <f>B99+B104+B105+B106+B107+B108+B109+B110</f>
        <v>0</v>
      </c>
      <c r="C111" s="22">
        <f>C99+C104+C105+C106+C107+C108+C109+C110</f>
        <v>4984</v>
      </c>
      <c r="D111" s="22">
        <f>D99+D104+D105+D106+D107+D108+D109+D110</f>
        <v>4984</v>
      </c>
      <c r="E111" s="22">
        <f>E99+E104+E105+E106+E107+E108+E109+E110</f>
        <v>15772</v>
      </c>
    </row>
    <row r="112" spans="1:5" ht="15.75">
      <c r="A112" s="4" t="s">
        <v>89</v>
      </c>
      <c r="B112" s="5">
        <v>0</v>
      </c>
      <c r="C112" s="5">
        <v>0</v>
      </c>
      <c r="D112" s="5">
        <v>0</v>
      </c>
      <c r="E112" s="5">
        <v>0</v>
      </c>
    </row>
    <row r="113" spans="1:5" ht="15.75">
      <c r="A113" s="4" t="s">
        <v>90</v>
      </c>
      <c r="B113" s="5">
        <v>0</v>
      </c>
      <c r="C113" s="5">
        <v>0</v>
      </c>
      <c r="D113" s="5">
        <v>0</v>
      </c>
      <c r="E113" s="5">
        <v>0</v>
      </c>
    </row>
    <row r="114" spans="1:5" ht="15.75">
      <c r="A114" s="4" t="s">
        <v>91</v>
      </c>
      <c r="B114" s="5">
        <v>0</v>
      </c>
      <c r="C114" s="5">
        <v>0</v>
      </c>
      <c r="D114" s="5">
        <v>0</v>
      </c>
      <c r="E114" s="5">
        <v>0</v>
      </c>
    </row>
    <row r="115" spans="1:5" ht="15.75">
      <c r="A115" s="4" t="s">
        <v>92</v>
      </c>
      <c r="B115" s="5">
        <v>0</v>
      </c>
      <c r="C115" s="5">
        <v>0</v>
      </c>
      <c r="D115" s="5">
        <v>0</v>
      </c>
      <c r="E115" s="5">
        <v>0</v>
      </c>
    </row>
    <row r="116" spans="1:5" ht="15.75">
      <c r="A116" s="21" t="s">
        <v>93</v>
      </c>
      <c r="B116" s="22">
        <f>SUM(B112:B115)</f>
        <v>0</v>
      </c>
      <c r="C116" s="22">
        <f>SUM(C112:C115)</f>
        <v>0</v>
      </c>
      <c r="D116" s="22">
        <f>SUM(D112:D115)</f>
        <v>0</v>
      </c>
      <c r="E116" s="22">
        <f>SUM(E112:E115)</f>
        <v>0</v>
      </c>
    </row>
    <row r="117" spans="1:5" ht="15.75">
      <c r="A117" s="21" t="s">
        <v>94</v>
      </c>
      <c r="B117" s="22">
        <v>0</v>
      </c>
      <c r="C117" s="22">
        <v>0</v>
      </c>
      <c r="D117" s="22">
        <v>0</v>
      </c>
      <c r="E117" s="22">
        <v>0</v>
      </c>
    </row>
    <row r="118" spans="1:5" ht="15.75">
      <c r="A118" s="16" t="s">
        <v>96</v>
      </c>
      <c r="B118" s="17">
        <f>B111+B116+B117</f>
        <v>0</v>
      </c>
      <c r="C118" s="17">
        <f>C111+C116+C117</f>
        <v>4984</v>
      </c>
      <c r="D118" s="17">
        <f>D111+D116+D117</f>
        <v>4984</v>
      </c>
      <c r="E118" s="17">
        <f>E111+E116+E117</f>
        <v>15772</v>
      </c>
    </row>
    <row r="119" spans="1:5" ht="20.25">
      <c r="A119" s="25" t="s">
        <v>95</v>
      </c>
      <c r="B119" s="26">
        <f>B71+B94+B118</f>
        <v>68128</v>
      </c>
      <c r="C119" s="26">
        <f>C71+C94+C118</f>
        <v>69117</v>
      </c>
      <c r="D119" s="26">
        <f>D71+D94+D118</f>
        <v>79717</v>
      </c>
      <c r="E119" s="26">
        <f>E71+E94+E118</f>
        <v>92999</v>
      </c>
    </row>
    <row r="121" spans="1:5" ht="15.75">
      <c r="A121" s="4" t="s">
        <v>157</v>
      </c>
      <c r="B121" s="5">
        <f>11353+669</f>
        <v>12022</v>
      </c>
      <c r="C121" s="5">
        <v>11257</v>
      </c>
      <c r="D121" s="5">
        <v>11257</v>
      </c>
      <c r="E121" s="5">
        <v>11258</v>
      </c>
    </row>
    <row r="122" spans="1:5" ht="15.75">
      <c r="A122" s="4" t="s">
        <v>158</v>
      </c>
      <c r="B122" s="5">
        <v>0</v>
      </c>
      <c r="C122" s="5">
        <v>0</v>
      </c>
      <c r="D122" s="5">
        <v>0</v>
      </c>
      <c r="E122" s="5">
        <v>0</v>
      </c>
    </row>
    <row r="123" spans="1:5" ht="31.5">
      <c r="A123" s="11" t="s">
        <v>354</v>
      </c>
      <c r="B123" s="5">
        <v>2176</v>
      </c>
      <c r="C123" s="5">
        <v>3283</v>
      </c>
      <c r="D123" s="5">
        <v>3283</v>
      </c>
      <c r="E123" s="67">
        <v>4322</v>
      </c>
    </row>
    <row r="124" spans="1:5" ht="15.75">
      <c r="A124" s="4" t="s">
        <v>160</v>
      </c>
      <c r="B124" s="5">
        <v>518</v>
      </c>
      <c r="C124" s="5">
        <v>527</v>
      </c>
      <c r="D124" s="5">
        <v>527</v>
      </c>
      <c r="E124" s="5">
        <v>527</v>
      </c>
    </row>
    <row r="125" spans="1:5" ht="15.75">
      <c r="A125" s="4" t="s">
        <v>161</v>
      </c>
      <c r="B125" s="5">
        <f>1649+1265+1611+1311</f>
        <v>5836</v>
      </c>
      <c r="C125" s="5">
        <v>1016</v>
      </c>
      <c r="D125" s="53">
        <v>9199</v>
      </c>
      <c r="E125" s="67">
        <v>2714</v>
      </c>
    </row>
    <row r="126" spans="1:5" ht="15.75">
      <c r="A126" s="4" t="s">
        <v>162</v>
      </c>
      <c r="B126" s="5">
        <v>122</v>
      </c>
      <c r="C126" s="43">
        <v>0</v>
      </c>
      <c r="D126" s="53">
        <v>1006</v>
      </c>
      <c r="E126" s="67">
        <v>568</v>
      </c>
    </row>
    <row r="127" spans="1:5" ht="15.75">
      <c r="A127" s="4" t="s">
        <v>163</v>
      </c>
      <c r="B127" s="5">
        <f>SUM(B121:B126)</f>
        <v>20674</v>
      </c>
      <c r="C127" s="43">
        <f>SUM(C121:C126)</f>
        <v>16083</v>
      </c>
      <c r="D127" s="43">
        <f>SUM(D121:D126)</f>
        <v>25272</v>
      </c>
      <c r="E127" s="43">
        <f>SUM(E121:E126)</f>
        <v>19389</v>
      </c>
    </row>
    <row r="128" spans="1:5" ht="15.75">
      <c r="A128" s="4" t="s">
        <v>164</v>
      </c>
      <c r="B128" s="5">
        <v>0</v>
      </c>
      <c r="C128" s="5">
        <v>0</v>
      </c>
      <c r="D128" s="5">
        <v>0</v>
      </c>
      <c r="E128" s="5">
        <v>0</v>
      </c>
    </row>
    <row r="129" spans="1:5" ht="31.5">
      <c r="A129" s="11" t="s">
        <v>347</v>
      </c>
      <c r="B129" s="5">
        <v>0</v>
      </c>
      <c r="C129" s="5">
        <v>0</v>
      </c>
      <c r="D129" s="5">
        <v>0</v>
      </c>
      <c r="E129" s="5">
        <v>0</v>
      </c>
    </row>
    <row r="130" spans="1:5" ht="31.5">
      <c r="A130" s="11" t="s">
        <v>348</v>
      </c>
      <c r="B130" s="5">
        <v>0</v>
      </c>
      <c r="C130" s="5">
        <v>0</v>
      </c>
      <c r="D130" s="5">
        <v>0</v>
      </c>
      <c r="E130" s="5">
        <v>0</v>
      </c>
    </row>
    <row r="131" spans="1:5" ht="31.5">
      <c r="A131" s="11" t="s">
        <v>349</v>
      </c>
      <c r="B131" s="5">
        <v>0</v>
      </c>
      <c r="C131" s="5">
        <v>0</v>
      </c>
      <c r="D131" s="5">
        <v>0</v>
      </c>
      <c r="E131" s="5">
        <v>0</v>
      </c>
    </row>
    <row r="132" spans="1:5" ht="15.75">
      <c r="A132" s="4" t="s">
        <v>168</v>
      </c>
      <c r="B132" s="5">
        <f>2080+279+600+192</f>
        <v>3151</v>
      </c>
      <c r="C132" s="5">
        <v>1530</v>
      </c>
      <c r="D132" s="53">
        <v>2591</v>
      </c>
      <c r="E132" s="67">
        <v>4732</v>
      </c>
    </row>
    <row r="133" spans="1:5" ht="15.75">
      <c r="A133" s="27" t="s">
        <v>169</v>
      </c>
      <c r="B133" s="30">
        <f>SUM(B127:B132)</f>
        <v>23825</v>
      </c>
      <c r="C133" s="30">
        <f>SUM(C127:C132)</f>
        <v>17613</v>
      </c>
      <c r="D133" s="30">
        <f>SUM(D127:D132)</f>
        <v>27863</v>
      </c>
      <c r="E133" s="30">
        <f>SUM(E127:E132)</f>
        <v>24121</v>
      </c>
    </row>
    <row r="134" spans="1:5" ht="15.75">
      <c r="A134" s="4" t="s">
        <v>170</v>
      </c>
      <c r="B134" s="5">
        <v>91</v>
      </c>
      <c r="C134" s="5">
        <v>0</v>
      </c>
      <c r="D134" s="5">
        <v>0</v>
      </c>
      <c r="E134" s="67">
        <v>6500</v>
      </c>
    </row>
    <row r="135" spans="1:5" ht="31.5">
      <c r="A135" s="11" t="s">
        <v>344</v>
      </c>
      <c r="B135" s="5"/>
      <c r="C135" s="5">
        <v>0</v>
      </c>
      <c r="D135" s="5">
        <v>0</v>
      </c>
      <c r="E135" s="5">
        <v>0</v>
      </c>
    </row>
    <row r="136" spans="1:5" ht="31.5">
      <c r="A136" s="11" t="s">
        <v>345</v>
      </c>
      <c r="B136" s="5"/>
      <c r="C136" s="5">
        <v>0</v>
      </c>
      <c r="D136" s="5">
        <v>0</v>
      </c>
      <c r="E136" s="5">
        <v>0</v>
      </c>
    </row>
    <row r="137" spans="1:5" ht="31.5">
      <c r="A137" s="11" t="s">
        <v>346</v>
      </c>
      <c r="B137" s="5"/>
      <c r="C137" s="5">
        <v>0</v>
      </c>
      <c r="D137" s="5">
        <v>0</v>
      </c>
      <c r="E137" s="5">
        <v>0</v>
      </c>
    </row>
    <row r="138" spans="1:5" ht="15.75">
      <c r="A138" s="4" t="s">
        <v>174</v>
      </c>
      <c r="B138" s="5">
        <v>3755</v>
      </c>
      <c r="C138" s="5">
        <v>14984</v>
      </c>
      <c r="D138" s="5">
        <v>14984</v>
      </c>
      <c r="E138" s="5">
        <v>14984</v>
      </c>
    </row>
    <row r="139" spans="1:5" ht="15.75">
      <c r="A139" s="27" t="s">
        <v>175</v>
      </c>
      <c r="B139" s="30">
        <f>SUM(B134:B138)</f>
        <v>3846</v>
      </c>
      <c r="C139" s="30">
        <f>SUM(C134:C138)</f>
        <v>14984</v>
      </c>
      <c r="D139" s="30">
        <f>SUM(D134:D138)</f>
        <v>14984</v>
      </c>
      <c r="E139" s="30">
        <f>SUM(E134:E138)</f>
        <v>21484</v>
      </c>
    </row>
    <row r="140" spans="1:5" ht="15.75">
      <c r="A140" s="4" t="s">
        <v>176</v>
      </c>
      <c r="B140" s="5">
        <v>0</v>
      </c>
      <c r="C140" s="5">
        <v>0</v>
      </c>
      <c r="D140" s="5">
        <v>0</v>
      </c>
      <c r="E140" s="5">
        <v>0</v>
      </c>
    </row>
    <row r="141" spans="1:5" ht="15.75">
      <c r="A141" s="4" t="s">
        <v>177</v>
      </c>
      <c r="B141" s="5">
        <v>0</v>
      </c>
      <c r="C141" s="5">
        <v>0</v>
      </c>
      <c r="D141" s="5">
        <v>0</v>
      </c>
      <c r="E141" s="5">
        <v>0</v>
      </c>
    </row>
    <row r="142" spans="1:5" ht="15.75">
      <c r="A142" s="4" t="s">
        <v>178</v>
      </c>
      <c r="B142" s="5">
        <f>SUM(B140:B141)</f>
        <v>0</v>
      </c>
      <c r="C142" s="5">
        <f>SUM(C140:C141)</f>
        <v>0</v>
      </c>
      <c r="D142" s="5">
        <f>SUM(D140:D141)</f>
        <v>0</v>
      </c>
      <c r="E142" s="5">
        <f>SUM(E140:E141)</f>
        <v>0</v>
      </c>
    </row>
    <row r="143" spans="1:5" ht="15.75">
      <c r="A143" s="4" t="s">
        <v>179</v>
      </c>
      <c r="B143" s="5">
        <v>0</v>
      </c>
      <c r="C143" s="5">
        <v>0</v>
      </c>
      <c r="D143" s="5">
        <v>0</v>
      </c>
      <c r="E143" s="5">
        <v>0</v>
      </c>
    </row>
    <row r="144" spans="1:5" ht="15.75">
      <c r="A144" s="4" t="s">
        <v>180</v>
      </c>
      <c r="B144" s="5">
        <v>0</v>
      </c>
      <c r="C144" s="5">
        <v>0</v>
      </c>
      <c r="D144" s="5">
        <v>0</v>
      </c>
      <c r="E144" s="5">
        <v>0</v>
      </c>
    </row>
    <row r="145" spans="1:5" ht="15.75">
      <c r="A145" s="4" t="s">
        <v>181</v>
      </c>
      <c r="B145" s="5">
        <f>16481+23</f>
        <v>16504</v>
      </c>
      <c r="C145" s="5">
        <v>14500</v>
      </c>
      <c r="D145" s="5">
        <v>14500</v>
      </c>
      <c r="E145" s="5">
        <v>14500</v>
      </c>
    </row>
    <row r="146" spans="1:5" ht="15.75">
      <c r="A146" s="4" t="s">
        <v>182</v>
      </c>
      <c r="B146" s="5">
        <v>3258</v>
      </c>
      <c r="C146" s="5">
        <v>3200</v>
      </c>
      <c r="D146" s="5">
        <v>3200</v>
      </c>
      <c r="E146" s="5">
        <v>3200</v>
      </c>
    </row>
    <row r="147" spans="1:5" ht="15.75">
      <c r="A147" s="4" t="s">
        <v>183</v>
      </c>
      <c r="B147" s="5"/>
      <c r="C147" s="5">
        <v>0</v>
      </c>
      <c r="D147" s="5">
        <v>0</v>
      </c>
      <c r="E147" s="5">
        <v>0</v>
      </c>
    </row>
    <row r="148" spans="1:5" ht="15.75">
      <c r="A148" s="4" t="s">
        <v>184</v>
      </c>
      <c r="B148" s="5"/>
      <c r="C148" s="5">
        <v>0</v>
      </c>
      <c r="D148" s="5">
        <v>0</v>
      </c>
      <c r="E148" s="5">
        <v>0</v>
      </c>
    </row>
    <row r="149" spans="1:5" ht="15.75">
      <c r="A149" s="4" t="s">
        <v>185</v>
      </c>
      <c r="B149" s="5">
        <v>1449</v>
      </c>
      <c r="C149" s="5">
        <v>1454</v>
      </c>
      <c r="D149" s="5">
        <v>1454</v>
      </c>
      <c r="E149" s="5">
        <v>1454</v>
      </c>
    </row>
    <row r="150" spans="1:5" ht="15.75">
      <c r="A150" s="4" t="s">
        <v>186</v>
      </c>
      <c r="B150" s="5">
        <v>655</v>
      </c>
      <c r="C150" s="5">
        <v>580</v>
      </c>
      <c r="D150" s="5">
        <v>580</v>
      </c>
      <c r="E150" s="5">
        <v>580</v>
      </c>
    </row>
    <row r="151" spans="1:5" ht="15.75">
      <c r="A151" s="4" t="s">
        <v>187</v>
      </c>
      <c r="B151" s="5">
        <f>SUM(B146:B150)</f>
        <v>5362</v>
      </c>
      <c r="C151" s="5">
        <f>SUM(C146:C150)</f>
        <v>5234</v>
      </c>
      <c r="D151" s="5">
        <f>SUM(D146:D150)</f>
        <v>5234</v>
      </c>
      <c r="E151" s="5">
        <f>SUM(E146:E150)</f>
        <v>5234</v>
      </c>
    </row>
    <row r="152" spans="1:5" ht="15.75">
      <c r="A152" s="4" t="s">
        <v>188</v>
      </c>
      <c r="B152" s="5">
        <f>308+104</f>
        <v>412</v>
      </c>
      <c r="C152" s="5">
        <v>300</v>
      </c>
      <c r="D152" s="5">
        <v>300</v>
      </c>
      <c r="E152" s="67">
        <v>312</v>
      </c>
    </row>
    <row r="153" spans="1:5" ht="15.75">
      <c r="A153" s="27" t="s">
        <v>189</v>
      </c>
      <c r="B153" s="30">
        <f>B142+B143+B144+B145+B151+B152</f>
        <v>22278</v>
      </c>
      <c r="C153" s="30">
        <f>C142+C143+C144+C145+C151+C152</f>
        <v>20034</v>
      </c>
      <c r="D153" s="30">
        <f>D142+D143+D144+D145+D151+D152</f>
        <v>20034</v>
      </c>
      <c r="E153" s="30">
        <f>E142+E143+E144+E145+E151+E152</f>
        <v>20046</v>
      </c>
    </row>
    <row r="154" spans="1:5" ht="15.75">
      <c r="A154" s="4" t="s">
        <v>190</v>
      </c>
      <c r="B154" s="5">
        <v>0</v>
      </c>
      <c r="C154" s="5">
        <v>0</v>
      </c>
      <c r="D154" s="5">
        <v>0</v>
      </c>
      <c r="E154" s="5">
        <v>0</v>
      </c>
    </row>
    <row r="155" spans="1:5" ht="15.75">
      <c r="A155" s="4" t="s">
        <v>191</v>
      </c>
      <c r="B155" s="5">
        <v>816</v>
      </c>
      <c r="C155" s="5">
        <v>355</v>
      </c>
      <c r="D155" s="5">
        <v>355</v>
      </c>
      <c r="E155" s="5">
        <v>355</v>
      </c>
    </row>
    <row r="156" spans="1:5" ht="15.75">
      <c r="A156" s="4" t="s">
        <v>192</v>
      </c>
      <c r="B156" s="5">
        <v>0</v>
      </c>
      <c r="C156" s="5">
        <v>0</v>
      </c>
      <c r="D156" s="5">
        <v>0</v>
      </c>
      <c r="E156" s="5">
        <v>0</v>
      </c>
    </row>
    <row r="157" spans="1:5" ht="15.75">
      <c r="A157" s="4" t="s">
        <v>193</v>
      </c>
      <c r="B157" s="5">
        <v>316</v>
      </c>
      <c r="C157" s="5">
        <v>300</v>
      </c>
      <c r="D157" s="53">
        <v>598</v>
      </c>
      <c r="E157" s="67">
        <v>300</v>
      </c>
    </row>
    <row r="158" spans="1:5" ht="15.75">
      <c r="A158" s="4" t="s">
        <v>194</v>
      </c>
      <c r="B158" s="5">
        <v>0</v>
      </c>
      <c r="C158" s="5">
        <v>0</v>
      </c>
      <c r="D158" s="5">
        <v>0</v>
      </c>
      <c r="E158" s="5">
        <v>0</v>
      </c>
    </row>
    <row r="159" spans="1:5" ht="15.75">
      <c r="A159" s="4" t="s">
        <v>195</v>
      </c>
      <c r="B159" s="5">
        <v>0</v>
      </c>
      <c r="C159" s="5">
        <v>0</v>
      </c>
      <c r="D159" s="5">
        <v>0</v>
      </c>
      <c r="E159" s="5">
        <v>0</v>
      </c>
    </row>
    <row r="160" spans="1:5" ht="15.75">
      <c r="A160" s="4" t="s">
        <v>196</v>
      </c>
      <c r="B160" s="5">
        <v>0</v>
      </c>
      <c r="C160" s="5">
        <v>0</v>
      </c>
      <c r="D160" s="5">
        <v>0</v>
      </c>
      <c r="E160" s="5">
        <v>0</v>
      </c>
    </row>
    <row r="161" spans="1:5" ht="15.75">
      <c r="A161" s="4" t="s">
        <v>197</v>
      </c>
      <c r="B161" s="5">
        <v>0</v>
      </c>
      <c r="C161" s="5">
        <v>0</v>
      </c>
      <c r="D161" s="53">
        <v>22</v>
      </c>
      <c r="E161" s="67">
        <v>44</v>
      </c>
    </row>
    <row r="162" spans="1:5" ht="15.75">
      <c r="A162" s="4" t="s">
        <v>198</v>
      </c>
      <c r="B162" s="5">
        <v>0</v>
      </c>
      <c r="C162" s="5">
        <v>0</v>
      </c>
      <c r="D162" s="5">
        <v>0</v>
      </c>
      <c r="E162" s="5">
        <v>0</v>
      </c>
    </row>
    <row r="163" spans="1:5" ht="15.75">
      <c r="A163" s="4" t="s">
        <v>199</v>
      </c>
      <c r="B163" s="5">
        <v>0</v>
      </c>
      <c r="C163" s="5">
        <v>0</v>
      </c>
      <c r="D163" s="5">
        <v>0</v>
      </c>
      <c r="E163" s="5">
        <v>0</v>
      </c>
    </row>
    <row r="164" spans="1:5" ht="15.75">
      <c r="A164" s="27" t="s">
        <v>200</v>
      </c>
      <c r="B164" s="30">
        <f>SUM(B154:B163)</f>
        <v>1132</v>
      </c>
      <c r="C164" s="30">
        <f>SUM(C154:C163)</f>
        <v>655</v>
      </c>
      <c r="D164" s="30">
        <f>SUM(D154:D163)</f>
        <v>975</v>
      </c>
      <c r="E164" s="30">
        <f>SUM(E154:E163)</f>
        <v>699</v>
      </c>
    </row>
    <row r="165" spans="1:5" ht="31.5">
      <c r="A165" s="49" t="s">
        <v>350</v>
      </c>
      <c r="B165" s="43">
        <v>0</v>
      </c>
      <c r="C165" s="5">
        <v>0</v>
      </c>
      <c r="D165" s="5">
        <v>0</v>
      </c>
      <c r="E165" s="5">
        <v>0</v>
      </c>
    </row>
    <row r="166" spans="1:5" ht="31.5">
      <c r="A166" s="49" t="s">
        <v>351</v>
      </c>
      <c r="B166" s="43">
        <v>0</v>
      </c>
      <c r="C166" s="5">
        <v>0</v>
      </c>
      <c r="D166" s="5">
        <v>0</v>
      </c>
      <c r="E166" s="5">
        <v>0</v>
      </c>
    </row>
    <row r="167" spans="1:5" ht="15.75">
      <c r="A167" s="42" t="s">
        <v>209</v>
      </c>
      <c r="B167" s="43">
        <v>60</v>
      </c>
      <c r="C167" s="5">
        <v>0</v>
      </c>
      <c r="D167" s="53">
        <v>30</v>
      </c>
      <c r="E167" s="53">
        <v>30</v>
      </c>
    </row>
    <row r="168" spans="1:5" ht="15.75">
      <c r="A168" s="27" t="s">
        <v>210</v>
      </c>
      <c r="B168" s="30">
        <f>SUM(B165:B167)</f>
        <v>60</v>
      </c>
      <c r="C168" s="30">
        <f>SUM(C165:C167)</f>
        <v>0</v>
      </c>
      <c r="D168" s="30">
        <f>SUM(D165:D167)</f>
        <v>30</v>
      </c>
      <c r="E168" s="30">
        <f>SUM(E165:E167)</f>
        <v>30</v>
      </c>
    </row>
    <row r="169" spans="1:5" ht="15.75">
      <c r="A169" s="44" t="s">
        <v>338</v>
      </c>
      <c r="B169" s="45">
        <f>B133+B139+B153+B164+B168</f>
        <v>51141</v>
      </c>
      <c r="C169" s="45">
        <f>C133+C139+C153+C164+C168</f>
        <v>53286</v>
      </c>
      <c r="D169" s="45">
        <f>D133+D139+D153+D164+D168</f>
        <v>63886</v>
      </c>
      <c r="E169" s="45">
        <f>E133+E139+E153+E164+E168</f>
        <v>66380</v>
      </c>
    </row>
    <row r="170" spans="1:5" ht="15.75">
      <c r="A170" s="4" t="s">
        <v>201</v>
      </c>
      <c r="B170" s="5">
        <v>0</v>
      </c>
      <c r="C170" s="5">
        <v>0</v>
      </c>
      <c r="D170" s="5">
        <v>0</v>
      </c>
      <c r="E170" s="5">
        <v>0</v>
      </c>
    </row>
    <row r="171" spans="1:5" ht="15.75">
      <c r="A171" s="4" t="s">
        <v>202</v>
      </c>
      <c r="B171" s="5">
        <v>508</v>
      </c>
      <c r="C171" s="5">
        <v>3051</v>
      </c>
      <c r="D171" s="5">
        <v>3051</v>
      </c>
      <c r="E171" s="5">
        <v>3051</v>
      </c>
    </row>
    <row r="172" spans="1:5" ht="15.75">
      <c r="A172" s="4" t="s">
        <v>203</v>
      </c>
      <c r="B172" s="5">
        <v>0</v>
      </c>
      <c r="C172" s="5">
        <v>0</v>
      </c>
      <c r="D172" s="5">
        <v>0</v>
      </c>
      <c r="E172" s="5">
        <v>0</v>
      </c>
    </row>
    <row r="173" spans="1:5" ht="15.75">
      <c r="A173" s="4" t="s">
        <v>204</v>
      </c>
      <c r="B173" s="5">
        <v>0</v>
      </c>
      <c r="C173" s="5">
        <v>0</v>
      </c>
      <c r="D173" s="5">
        <v>0</v>
      </c>
      <c r="E173" s="5">
        <v>0</v>
      </c>
    </row>
    <row r="174" spans="1:5" ht="15.75">
      <c r="A174" s="4" t="s">
        <v>205</v>
      </c>
      <c r="B174" s="5">
        <v>0</v>
      </c>
      <c r="C174" s="5">
        <v>0</v>
      </c>
      <c r="D174" s="5">
        <v>0</v>
      </c>
      <c r="E174" s="5">
        <v>0</v>
      </c>
    </row>
    <row r="175" spans="1:5" ht="15.75">
      <c r="A175" s="27" t="s">
        <v>206</v>
      </c>
      <c r="B175" s="30">
        <f>SUM(B170:B174)</f>
        <v>508</v>
      </c>
      <c r="C175" s="30">
        <f>SUM(C170:C174)</f>
        <v>3051</v>
      </c>
      <c r="D175" s="30">
        <f>SUM(D170:D174)</f>
        <v>3051</v>
      </c>
      <c r="E175" s="30">
        <f>SUM(E170:E174)</f>
        <v>3051</v>
      </c>
    </row>
    <row r="176" spans="1:5" ht="31.5">
      <c r="A176" s="11" t="s">
        <v>352</v>
      </c>
      <c r="B176" s="5">
        <v>0</v>
      </c>
      <c r="C176" s="5">
        <v>0</v>
      </c>
      <c r="D176" s="5">
        <v>0</v>
      </c>
      <c r="E176" s="5">
        <v>0</v>
      </c>
    </row>
    <row r="177" spans="1:5" ht="31.5">
      <c r="A177" s="11" t="s">
        <v>353</v>
      </c>
      <c r="B177" s="5">
        <v>0</v>
      </c>
      <c r="C177" s="5">
        <v>0</v>
      </c>
      <c r="D177" s="5">
        <v>0</v>
      </c>
      <c r="E177" s="5">
        <v>0</v>
      </c>
    </row>
    <row r="178" spans="1:5" ht="15.75">
      <c r="A178" s="4" t="s">
        <v>213</v>
      </c>
      <c r="B178" s="5">
        <v>1198</v>
      </c>
      <c r="C178" s="5">
        <v>12780</v>
      </c>
      <c r="D178" s="5">
        <v>12780</v>
      </c>
      <c r="E178" s="5">
        <v>12780</v>
      </c>
    </row>
    <row r="179" spans="1:5" ht="15.75">
      <c r="A179" s="27" t="s">
        <v>214</v>
      </c>
      <c r="B179" s="30">
        <f>SUM(B176:B178)</f>
        <v>1198</v>
      </c>
      <c r="C179" s="30">
        <f>SUM(C176:C178)</f>
        <v>12780</v>
      </c>
      <c r="D179" s="30">
        <f>SUM(D176:D178)</f>
        <v>12780</v>
      </c>
      <c r="E179" s="30">
        <f>SUM(E176:E178)</f>
        <v>12780</v>
      </c>
    </row>
    <row r="180" spans="1:5" ht="15.75">
      <c r="A180" s="44" t="s">
        <v>339</v>
      </c>
      <c r="B180" s="45">
        <f>B175+B179</f>
        <v>1706</v>
      </c>
      <c r="C180" s="45">
        <f>C175+C179</f>
        <v>15831</v>
      </c>
      <c r="D180" s="45">
        <f>D175+D179</f>
        <v>15831</v>
      </c>
      <c r="E180" s="45">
        <f>E175+E179</f>
        <v>15831</v>
      </c>
    </row>
    <row r="181" spans="1:5" ht="18.75">
      <c r="A181" s="33" t="s">
        <v>215</v>
      </c>
      <c r="B181" s="34">
        <f>B169+B180</f>
        <v>52847</v>
      </c>
      <c r="C181" s="34">
        <f>C169+C180</f>
        <v>69117</v>
      </c>
      <c r="D181" s="34">
        <f>D169+D180</f>
        <v>79717</v>
      </c>
      <c r="E181" s="34">
        <f>E169+E180</f>
        <v>82211</v>
      </c>
    </row>
    <row r="182" spans="1:5" ht="18.75">
      <c r="A182" s="28" t="s">
        <v>155</v>
      </c>
      <c r="B182" s="31">
        <f>B169-B71</f>
        <v>12551</v>
      </c>
      <c r="C182" s="31">
        <f>C169-C71</f>
        <v>22647</v>
      </c>
      <c r="D182" s="31">
        <f>D169-D71</f>
        <v>29445</v>
      </c>
      <c r="E182" s="31">
        <f>E169-E71</f>
        <v>29147</v>
      </c>
    </row>
    <row r="183" spans="1:5" ht="18.75">
      <c r="A183" s="28" t="s">
        <v>156</v>
      </c>
      <c r="B183" s="31">
        <f>B180-B94</f>
        <v>-27832</v>
      </c>
      <c r="C183" s="31">
        <f>C180-C94</f>
        <v>-17663</v>
      </c>
      <c r="D183" s="31">
        <f>D180-D94</f>
        <v>-24461</v>
      </c>
      <c r="E183" s="31">
        <f>E180-E94</f>
        <v>-24163</v>
      </c>
    </row>
    <row r="184" spans="1:5" ht="15.75">
      <c r="A184" s="4" t="s">
        <v>216</v>
      </c>
      <c r="B184" s="5">
        <v>0</v>
      </c>
      <c r="C184" s="5">
        <v>0</v>
      </c>
      <c r="D184" s="5">
        <v>0</v>
      </c>
      <c r="E184" s="5">
        <v>0</v>
      </c>
    </row>
    <row r="185" spans="1:5" ht="15.75">
      <c r="A185" s="4" t="s">
        <v>217</v>
      </c>
      <c r="B185" s="5">
        <v>0</v>
      </c>
      <c r="C185" s="5">
        <v>0</v>
      </c>
      <c r="D185" s="5">
        <v>0</v>
      </c>
      <c r="E185" s="5">
        <v>0</v>
      </c>
    </row>
    <row r="186" spans="1:5" ht="15.75">
      <c r="A186" s="4" t="s">
        <v>218</v>
      </c>
      <c r="B186" s="5">
        <v>0</v>
      </c>
      <c r="C186" s="5">
        <v>0</v>
      </c>
      <c r="D186" s="5">
        <v>0</v>
      </c>
      <c r="E186" s="67">
        <v>10000</v>
      </c>
    </row>
    <row r="187" spans="1:5" ht="15.75">
      <c r="A187" s="4" t="s">
        <v>219</v>
      </c>
      <c r="B187" s="5">
        <v>4984</v>
      </c>
      <c r="C187" s="5">
        <v>0</v>
      </c>
      <c r="D187" s="5">
        <v>0</v>
      </c>
      <c r="E187" s="5">
        <f>E184+E185+E186</f>
        <v>10000</v>
      </c>
    </row>
    <row r="188" spans="1:5" ht="15.75">
      <c r="A188" s="4" t="s">
        <v>220</v>
      </c>
      <c r="B188" s="5">
        <v>0</v>
      </c>
      <c r="C188" s="5">
        <v>0</v>
      </c>
      <c r="D188" s="5">
        <v>0</v>
      </c>
      <c r="E188" s="5">
        <v>0</v>
      </c>
    </row>
    <row r="189" spans="1:5" ht="15.75">
      <c r="A189" s="4" t="s">
        <v>221</v>
      </c>
      <c r="B189" s="5">
        <v>0</v>
      </c>
      <c r="C189" s="5">
        <v>0</v>
      </c>
      <c r="D189" s="5">
        <v>0</v>
      </c>
      <c r="E189" s="5">
        <v>0</v>
      </c>
    </row>
    <row r="190" spans="1:5" ht="15.75">
      <c r="A190" s="4" t="s">
        <v>222</v>
      </c>
      <c r="B190" s="5">
        <v>0</v>
      </c>
      <c r="C190" s="5">
        <v>0</v>
      </c>
      <c r="D190" s="5">
        <v>0</v>
      </c>
      <c r="E190" s="5">
        <v>0</v>
      </c>
    </row>
    <row r="191" spans="1:5" ht="15.75">
      <c r="A191" s="4" t="s">
        <v>223</v>
      </c>
      <c r="B191" s="5">
        <v>0</v>
      </c>
      <c r="C191" s="5">
        <v>0</v>
      </c>
      <c r="D191" s="5">
        <v>0</v>
      </c>
      <c r="E191" s="5">
        <v>0</v>
      </c>
    </row>
    <row r="192" spans="1:5" ht="15.75">
      <c r="A192" s="4" t="s">
        <v>224</v>
      </c>
      <c r="B192" s="5">
        <f>SUM(B188:B191)</f>
        <v>0</v>
      </c>
      <c r="C192" s="5">
        <f>SUM(C188:C191)</f>
        <v>0</v>
      </c>
      <c r="D192" s="5">
        <f>SUM(D188:D191)</f>
        <v>0</v>
      </c>
      <c r="E192" s="5">
        <f>SUM(E188:E191)</f>
        <v>0</v>
      </c>
    </row>
    <row r="193" spans="1:5" ht="15.75">
      <c r="A193" s="4" t="s">
        <v>226</v>
      </c>
      <c r="B193" s="5">
        <v>0</v>
      </c>
      <c r="C193" s="5">
        <v>0</v>
      </c>
      <c r="D193" s="5">
        <v>0</v>
      </c>
      <c r="E193" s="5">
        <v>0</v>
      </c>
    </row>
    <row r="194" spans="1:5" ht="15.75">
      <c r="A194" s="4" t="s">
        <v>225</v>
      </c>
      <c r="B194" s="5">
        <v>0</v>
      </c>
      <c r="C194" s="5">
        <v>0</v>
      </c>
      <c r="D194" s="5">
        <v>0</v>
      </c>
      <c r="E194" s="5">
        <v>0</v>
      </c>
    </row>
    <row r="195" spans="1:5" ht="15.75">
      <c r="A195" s="4" t="s">
        <v>227</v>
      </c>
      <c r="B195" s="5">
        <v>0</v>
      </c>
      <c r="C195" s="5">
        <v>0</v>
      </c>
      <c r="D195" s="5">
        <v>0</v>
      </c>
      <c r="E195" s="5">
        <v>0</v>
      </c>
    </row>
    <row r="196" spans="1:5" ht="15.75">
      <c r="A196" s="4" t="s">
        <v>228</v>
      </c>
      <c r="B196" s="5">
        <v>0</v>
      </c>
      <c r="C196" s="5">
        <v>0</v>
      </c>
      <c r="D196" s="5">
        <v>0</v>
      </c>
      <c r="E196" s="5">
        <v>0</v>
      </c>
    </row>
    <row r="197" spans="1:5" ht="15.75">
      <c r="A197" s="4" t="s">
        <v>229</v>
      </c>
      <c r="B197" s="5">
        <f>SUM(B193:B196)</f>
        <v>0</v>
      </c>
      <c r="C197" s="5">
        <f>SUM(C193:C196)</f>
        <v>0</v>
      </c>
      <c r="D197" s="5">
        <f>SUM(D193:D196)</f>
        <v>0</v>
      </c>
      <c r="E197" s="5">
        <f>SUM(E193:E196)</f>
        <v>0</v>
      </c>
    </row>
    <row r="198" spans="1:5" ht="15.75">
      <c r="A198" s="4" t="s">
        <v>230</v>
      </c>
      <c r="B198" s="5">
        <v>0</v>
      </c>
      <c r="C198" s="5">
        <v>0</v>
      </c>
      <c r="D198" s="5">
        <v>0</v>
      </c>
      <c r="E198" s="67">
        <v>788</v>
      </c>
    </row>
    <row r="199" spans="1:5" ht="15.75">
      <c r="A199" s="4" t="s">
        <v>231</v>
      </c>
      <c r="B199" s="5">
        <v>0</v>
      </c>
      <c r="C199" s="5">
        <v>0</v>
      </c>
      <c r="D199" s="5">
        <v>0</v>
      </c>
      <c r="E199" s="5">
        <v>0</v>
      </c>
    </row>
    <row r="200" spans="1:5" ht="15.75">
      <c r="A200" s="4" t="s">
        <v>232</v>
      </c>
      <c r="B200" s="5">
        <v>0</v>
      </c>
      <c r="C200" s="5">
        <v>0</v>
      </c>
      <c r="D200" s="5">
        <v>0</v>
      </c>
      <c r="E200" s="5">
        <v>0</v>
      </c>
    </row>
    <row r="201" spans="1:5" ht="15.75">
      <c r="A201" s="4" t="s">
        <v>233</v>
      </c>
      <c r="B201" s="5">
        <v>0</v>
      </c>
      <c r="C201" s="5">
        <v>0</v>
      </c>
      <c r="D201" s="5">
        <v>0</v>
      </c>
      <c r="E201" s="5">
        <v>0</v>
      </c>
    </row>
    <row r="202" spans="1:5" ht="15.75">
      <c r="A202" s="4" t="s">
        <v>234</v>
      </c>
      <c r="B202" s="5">
        <v>0</v>
      </c>
      <c r="C202" s="5">
        <v>0</v>
      </c>
      <c r="D202" s="5">
        <v>0</v>
      </c>
      <c r="E202" s="5">
        <v>0</v>
      </c>
    </row>
    <row r="203" spans="1:5" ht="15.75">
      <c r="A203" s="4" t="s">
        <v>235</v>
      </c>
      <c r="B203" s="5">
        <f>B187+B192+B197+B198+B199+B200+B201+B202</f>
        <v>4984</v>
      </c>
      <c r="C203" s="5">
        <f>C187+C192+C197+C198+C199+C200+C201+C202</f>
        <v>0</v>
      </c>
      <c r="D203" s="5">
        <f>D187+D192+D197+D198+D199+D200+D201+D202</f>
        <v>0</v>
      </c>
      <c r="E203" s="5">
        <f>E187+E192+E197+E198+E199+E200+E201+E202</f>
        <v>10788</v>
      </c>
    </row>
    <row r="204" spans="1:5" ht="15.75">
      <c r="A204" s="4" t="s">
        <v>236</v>
      </c>
      <c r="B204" s="5">
        <v>0</v>
      </c>
      <c r="C204" s="5">
        <v>0</v>
      </c>
      <c r="D204" s="5">
        <v>0</v>
      </c>
      <c r="E204" s="5">
        <v>0</v>
      </c>
    </row>
    <row r="205" spans="1:5" ht="15.75">
      <c r="A205" s="4" t="s">
        <v>237</v>
      </c>
      <c r="B205" s="5">
        <v>0</v>
      </c>
      <c r="C205" s="5">
        <v>0</v>
      </c>
      <c r="D205" s="5">
        <v>0</v>
      </c>
      <c r="E205" s="5">
        <v>0</v>
      </c>
    </row>
    <row r="206" spans="1:5" ht="15.75">
      <c r="A206" s="4" t="s">
        <v>238</v>
      </c>
      <c r="B206" s="5">
        <v>0</v>
      </c>
      <c r="C206" s="5">
        <v>0</v>
      </c>
      <c r="D206" s="5">
        <v>0</v>
      </c>
      <c r="E206" s="5">
        <v>0</v>
      </c>
    </row>
    <row r="207" spans="1:5" ht="15.75">
      <c r="A207" s="4" t="s">
        <v>239</v>
      </c>
      <c r="B207" s="5">
        <v>0</v>
      </c>
      <c r="C207" s="5">
        <v>0</v>
      </c>
      <c r="D207" s="5">
        <v>0</v>
      </c>
      <c r="E207" s="5">
        <v>0</v>
      </c>
    </row>
    <row r="208" spans="1:5" ht="15.75">
      <c r="A208" s="4" t="s">
        <v>240</v>
      </c>
      <c r="B208" s="5">
        <v>0</v>
      </c>
      <c r="C208" s="5">
        <v>0</v>
      </c>
      <c r="D208" s="5">
        <v>0</v>
      </c>
      <c r="E208" s="5">
        <v>0</v>
      </c>
    </row>
    <row r="209" spans="1:5" ht="15.75">
      <c r="A209" s="4" t="s">
        <v>241</v>
      </c>
      <c r="B209" s="5">
        <v>0</v>
      </c>
      <c r="C209" s="5">
        <v>0</v>
      </c>
      <c r="D209" s="5">
        <v>0</v>
      </c>
      <c r="E209" s="5">
        <v>0</v>
      </c>
    </row>
    <row r="210" spans="1:5" ht="15.75">
      <c r="A210" s="27" t="s">
        <v>242</v>
      </c>
      <c r="B210" s="30">
        <f>B203+B208+B209</f>
        <v>4984</v>
      </c>
      <c r="C210" s="30">
        <f>C203+C208+C209</f>
        <v>0</v>
      </c>
      <c r="D210" s="30">
        <f>D203+D208+D209</f>
        <v>0</v>
      </c>
      <c r="E210" s="30">
        <f>E203+E208+E209</f>
        <v>10788</v>
      </c>
    </row>
    <row r="211" spans="1:5" ht="20.25">
      <c r="A211" s="29" t="s">
        <v>243</v>
      </c>
      <c r="B211" s="32">
        <f>B181+B210</f>
        <v>57831</v>
      </c>
      <c r="C211" s="32">
        <f>C181+C210</f>
        <v>69117</v>
      </c>
      <c r="D211" s="32">
        <f>D181+D210</f>
        <v>79717</v>
      </c>
      <c r="E211" s="32">
        <f>E181+E210</f>
        <v>92999</v>
      </c>
    </row>
  </sheetData>
  <phoneticPr fontId="6" type="noConversion"/>
  <hyperlinks>
    <hyperlink ref="A37" r:id="rId1" location="sup194" display="http://www.opten.hu/loadpage.php - sup194"/>
    <hyperlink ref="A42" r:id="rId2" location="sup195" display="http://www.opten.hu/loadpage.php - sup195"/>
    <hyperlink ref="A50" r:id="rId3" location="sup203" display="http://www.opten.hu/loadpage.php?dest=OISZ&amp;twhich=214774&amp;srcid=ol4366 - sup203"/>
  </hyperlinks>
  <pageMargins left="0.35433070866141736" right="0.35433070866141736" top="0.98425196850393704" bottom="0.98425196850393704" header="0.51181102362204722" footer="0.51181102362204722"/>
  <pageSetup paperSize="9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rovatkódok</vt:lpstr>
      <vt:lpstr>1 számú melléklet</vt:lpstr>
      <vt:lpstr>2 számú melléklet</vt:lpstr>
      <vt:lpstr>3 számú melléklet</vt:lpstr>
      <vt:lpstr>4 számú melléklet</vt:lpstr>
      <vt:lpstr>5 számú melléklet</vt:lpstr>
      <vt:lpstr>9 számú melléklet</vt:lpstr>
      <vt:lpstr>10 számú melléklet</vt:lpstr>
      <vt:lpstr>13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User</cp:lastModifiedBy>
  <cp:lastPrinted>2014-09-19T06:26:35Z</cp:lastPrinted>
  <dcterms:created xsi:type="dcterms:W3CDTF">2014-02-16T16:34:25Z</dcterms:created>
  <dcterms:modified xsi:type="dcterms:W3CDTF">2015-05-18T12:22:51Z</dcterms:modified>
</cp:coreProperties>
</file>