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tabRatio="590" firstSheet="11" activeTab="15"/>
  </bookViews>
  <sheets>
    <sheet name="1.Bevételek" sheetId="1" r:id="rId1"/>
    <sheet name="2.Kiadások" sheetId="2" r:id="rId2"/>
    <sheet name="3.Mérleg" sheetId="3" r:id="rId3"/>
    <sheet name="4.Felújítás" sheetId="4" r:id="rId4"/>
    <sheet name="5.Beruházás" sheetId="5" r:id="rId5"/>
    <sheet name="6.Létszám" sheetId="6" r:id="rId6"/>
    <sheet name="7.Közf.létsz." sheetId="7" r:id="rId7"/>
    <sheet name="8.EU projektek" sheetId="8" r:id="rId8"/>
    <sheet name="9.Lak.szolg.tám." sheetId="9" r:id="rId9"/>
    <sheet name="10.Adósság" sheetId="10" r:id="rId10"/>
    <sheet name="11.Közvetett tám." sheetId="11" r:id="rId11"/>
    <sheet name="12. Egyéb működési tám" sheetId="12" r:id="rId12"/>
    <sheet name="13.Maradvány" sheetId="13" r:id="rId13"/>
    <sheet name="14.AB vagyon" sheetId="14" r:id="rId14"/>
    <sheet name="15.Többéves köt." sheetId="15" r:id="rId15"/>
    <sheet name="16.Részesedés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<sst xmlns="http://schemas.openxmlformats.org/spreadsheetml/2006/main" count="944" uniqueCount="727">
  <si>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</si>
  <si>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</si>
  <si>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</si>
  <si>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</si>
  <si>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</si>
  <si>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</si>
  <si>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</si>
  <si>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</si>
  <si>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</si>
  <si>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</si>
  <si>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</si>
  <si>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</si>
  <si>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</si>
  <si>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</si>
  <si>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</si>
  <si>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</si>
  <si>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</si>
  <si>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</si>
  <si>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</si>
  <si>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</si>
  <si>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</si>
  <si>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</si>
  <si>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</si>
  <si>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</si>
  <si>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</si>
  <si>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</si>
  <si>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</si>
  <si>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</si>
  <si>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</si>
  <si>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</si>
  <si>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</si>
  <si>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</si>
  <si>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</si>
  <si>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</si>
  <si>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</si>
  <si>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</si>
  <si>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</si>
  <si>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</si>
  <si>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</si>
  <si>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</si>
  <si>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</si>
  <si>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</si>
  <si>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</si>
  <si>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</si>
  <si>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</si>
  <si>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</si>
  <si>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</si>
  <si>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</si>
  <si>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</si>
  <si>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</si>
  <si>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</si>
  <si>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</si>
  <si>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</si>
  <si>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</si>
  <si>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</si>
  <si>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</si>
  <si>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</si>
  <si>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</si>
  <si>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</si>
  <si>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</si>
  <si>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</si>
  <si>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</si>
  <si>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</si>
  <si>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</si>
  <si>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</si>
  <si>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</si>
  <si>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</si>
  <si>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</si>
  <si>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</si>
  <si>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</si>
  <si>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</si>
  <si>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</si>
  <si>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</si>
  <si>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</si>
  <si>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</si>
  <si>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</si>
  <si>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</si>
  <si>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</si>
  <si>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</si>
  <si>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</si>
  <si>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</si>
  <si>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</si>
  <si>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</si>
  <si>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</si>
  <si>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</si>
  <si>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</si>
  <si>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</si>
  <si>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</si>
  <si>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</si>
  <si>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>kötelező</t>
  </si>
  <si>
    <t>állami</t>
  </si>
  <si>
    <t>önként</t>
  </si>
  <si>
    <t xml:space="preserve">1. Összesen: 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</si>
  <si>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</si>
  <si>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</si>
  <si>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</si>
  <si>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</si>
  <si>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</si>
  <si>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</si>
  <si>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</si>
  <si>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</si>
  <si>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</si>
  <si>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</si>
  <si>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</si>
  <si>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</si>
  <si>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</si>
  <si>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</si>
  <si>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</si>
  <si>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</si>
  <si>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 xml:space="preserve">Az önkormányzat  költségvetési mérlege </t>
  </si>
  <si>
    <t xml:space="preserve">Ssz. </t>
  </si>
  <si>
    <t>Közhatalmi bevétel</t>
  </si>
  <si>
    <t>Ft-ban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</si>
  <si>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</si>
  <si>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</si>
  <si>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</si>
  <si>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</si>
  <si>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</si>
  <si>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</si>
  <si>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064010 - Közvilágítás</t>
  </si>
  <si>
    <t>082044 - Könyvtári szolgáltatás</t>
  </si>
  <si>
    <t>Működési bevétel</t>
  </si>
  <si>
    <t>Működési célú átvett pénzeszköz</t>
  </si>
  <si>
    <t>I. Támogatások, támogatásértékű kiadások működési</t>
  </si>
  <si>
    <t>084031 - Civil szervezetek támogatás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</si>
  <si>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</si>
  <si>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</si>
  <si>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</si>
  <si>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</si>
  <si>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</si>
  <si>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</si>
  <si>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</si>
  <si>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</si>
  <si>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</si>
  <si>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</si>
  <si>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</si>
  <si>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Államháztartáson belüli megelőleg.visszafiz.</t>
  </si>
  <si>
    <t xml:space="preserve"> - Kaposmenti Hull.gaz.Önk.Társulási tagdíj</t>
  </si>
  <si>
    <t>Zselici Lámpások</t>
  </si>
  <si>
    <t xml:space="preserve"> -  Védőnői szolgálat Szentbalázs</t>
  </si>
  <si>
    <t xml:space="preserve"> - Tagdíj Kaposvári Belső Ellenőrzési Társulás</t>
  </si>
  <si>
    <t xml:space="preserve"> -  Szociális Társulás tagdíj</t>
  </si>
  <si>
    <t>Kaposgyarmat</t>
  </si>
  <si>
    <t xml:space="preserve"> - Batéi Közös Önk. Hivatal</t>
  </si>
  <si>
    <t>Önkormányzat költségvetési kiadásai önkormányzati szakfeladatok szerinti bontásban, kiemelt előirányzatonként Ft-ban</t>
  </si>
  <si>
    <t>Faluturizmus</t>
  </si>
  <si>
    <t>S.M. Katasztrófavéd.</t>
  </si>
  <si>
    <t>Bursa</t>
  </si>
  <si>
    <t>Kaposvölgyi Vizitársulat</t>
  </si>
  <si>
    <t>D.</t>
  </si>
  <si>
    <t>Kavíz</t>
  </si>
  <si>
    <t>Zselici Ezüsthárs Natúrpark Egyesület</t>
  </si>
  <si>
    <t>Bevételek kötelező, önként vállalt és államigazgatási feladatok megosztásában forintban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</si>
  <si>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</si>
  <si>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</si>
  <si>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</si>
  <si>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</si>
  <si>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</si>
  <si>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</si>
  <si>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</si>
  <si>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</si>
  <si>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</si>
  <si>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</si>
  <si>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</si>
  <si>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</si>
  <si>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</si>
  <si>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</si>
  <si>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</si>
  <si>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</si>
  <si>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</si>
  <si>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</si>
  <si>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</si>
  <si>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</si>
  <si>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</si>
  <si>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</si>
  <si>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1- ből Üdülühelyi feladatok</t>
  </si>
  <si>
    <t>g</t>
  </si>
  <si>
    <t>1- ből Polgármesteri illetmény támogatás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</si>
  <si>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</si>
  <si>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</si>
  <si>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</si>
  <si>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</si>
  <si>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</si>
  <si>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</si>
  <si>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étkeztetése</t>
  </si>
  <si>
    <t>3-ból szoc.ágazati pótlék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</si>
  <si>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</si>
  <si>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</si>
  <si>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</si>
  <si>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</si>
  <si>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</si>
  <si>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</si>
  <si>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</si>
  <si>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</si>
  <si>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</si>
  <si>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</si>
  <si>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</si>
  <si>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</si>
  <si>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</si>
  <si>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</si>
  <si>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</si>
  <si>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</si>
  <si>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</si>
  <si>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</si>
  <si>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</si>
  <si>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</si>
  <si>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</si>
  <si>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</si>
  <si>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</si>
  <si>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</si>
  <si>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</si>
  <si>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</si>
  <si>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</si>
  <si>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</si>
  <si>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</si>
  <si>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</si>
  <si>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</si>
  <si>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</si>
  <si>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</si>
  <si>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</si>
  <si>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</si>
  <si>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</si>
  <si>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</si>
  <si>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</si>
  <si>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</si>
  <si>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</si>
  <si>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</si>
  <si>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</si>
  <si>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</si>
  <si>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</si>
  <si>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</si>
  <si>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</si>
  <si>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</si>
  <si>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</si>
  <si>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</si>
  <si>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</si>
  <si>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</si>
  <si>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</si>
  <si>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</si>
  <si>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 - idegenforgalmi adó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</si>
  <si>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</si>
  <si>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</si>
  <si>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</si>
  <si>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</si>
  <si>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</si>
  <si>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</si>
  <si>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</si>
  <si>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</si>
  <si>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</si>
  <si>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</si>
  <si>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</si>
  <si>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</si>
  <si>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</si>
  <si>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</si>
  <si>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</si>
  <si>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</si>
  <si>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</si>
  <si>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</si>
  <si>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</si>
  <si>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</si>
  <si>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</si>
  <si>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</si>
  <si>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</si>
  <si>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</si>
  <si>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</si>
  <si>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</si>
  <si>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</si>
  <si>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</si>
  <si>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</si>
  <si>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</si>
  <si>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</si>
  <si>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</si>
  <si>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</si>
  <si>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</si>
  <si>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</si>
  <si>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</si>
  <si>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</si>
  <si>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</si>
  <si>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</si>
  <si>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</si>
  <si>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</si>
  <si>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</si>
  <si>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</si>
  <si>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</si>
  <si>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</si>
  <si>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</si>
  <si>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</si>
  <si>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</si>
  <si>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</si>
  <si>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</si>
  <si>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</si>
  <si>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</si>
  <si>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</si>
  <si>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</si>
  <si>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</si>
  <si>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</si>
  <si>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</si>
  <si>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</si>
  <si>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</si>
  <si>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</si>
  <si>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</si>
  <si>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</si>
  <si>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</si>
  <si>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</si>
  <si>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</si>
  <si>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</si>
  <si>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</si>
  <si>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</si>
  <si>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</si>
  <si>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</si>
  <si>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</si>
  <si>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</si>
  <si>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</si>
  <si>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</si>
  <si>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</si>
  <si>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</si>
  <si>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</si>
  <si>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</si>
  <si>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</si>
  <si>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</si>
  <si>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</si>
  <si>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</si>
  <si>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</si>
  <si>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</si>
  <si>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</si>
  <si>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</si>
  <si>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</si>
  <si>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</si>
  <si>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</si>
  <si>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</si>
  <si>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</si>
  <si>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</si>
  <si>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</si>
  <si>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</si>
  <si>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</si>
  <si>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</si>
  <si>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</si>
  <si>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</si>
  <si>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</si>
  <si>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</si>
  <si>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</si>
  <si>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</si>
  <si>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</si>
  <si>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</si>
  <si>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</si>
  <si>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</si>
  <si>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</si>
  <si>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</si>
  <si>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</si>
  <si>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</si>
  <si>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</si>
  <si>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</si>
  <si>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</si>
  <si>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</si>
  <si>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</si>
  <si>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</si>
  <si>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</si>
  <si>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</si>
  <si>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</si>
  <si>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</si>
  <si>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</si>
  <si>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</si>
  <si>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</si>
  <si>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</si>
  <si>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</si>
  <si>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</si>
  <si>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</si>
  <si>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</si>
  <si>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</si>
  <si>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</si>
  <si>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</si>
  <si>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</si>
  <si>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</si>
  <si>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</si>
  <si>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</si>
  <si>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</si>
  <si>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</si>
  <si>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</si>
  <si>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</si>
  <si>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</si>
  <si>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</si>
  <si>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</si>
  <si>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</si>
  <si>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</si>
  <si>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</si>
  <si>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</si>
  <si>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</si>
  <si>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</si>
  <si>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</si>
  <si>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Lakosságnak juttatott támogatások , szociális ellátások</t>
  </si>
  <si>
    <t>107060 Egyéb szociális pénzbeni és természetbeni ellátások, támogatások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</si>
  <si>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</si>
  <si>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</si>
  <si>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</si>
  <si>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</si>
  <si>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Önként vállalt</t>
  </si>
  <si>
    <t>Állami</t>
  </si>
  <si>
    <t>Polgármesteri hivatal TOP-3.2.1-16-SO1-2017-00006 pályázat</t>
  </si>
  <si>
    <t>áfa</t>
  </si>
  <si>
    <t>Belterületi utak, járdák, hidak támogatás</t>
  </si>
  <si>
    <t>Ravatalozó felújítás (Léder pályázat)</t>
  </si>
  <si>
    <t>ÖSSZESEN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</si>
  <si>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</si>
  <si>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Kötelező feladat</t>
  </si>
  <si>
    <t>TOP-5.3.1-16-SO1 - A helyi identitás és kohézió erősítése</t>
  </si>
  <si>
    <t xml:space="preserve">Beruházások összesen: 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</si>
  <si>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</si>
  <si>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</si>
  <si>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</si>
  <si>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</si>
  <si>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</si>
  <si>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</si>
  <si>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</si>
  <si>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</si>
  <si>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</si>
  <si>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Kiadások</t>
  </si>
  <si>
    <t>Eredeti ei.</t>
  </si>
  <si>
    <t>Módosított ei.</t>
  </si>
  <si>
    <t>Előirányzat</t>
  </si>
  <si>
    <t>Eredeti</t>
  </si>
  <si>
    <t>Módosított</t>
  </si>
  <si>
    <t>I.</t>
  </si>
  <si>
    <t>Összes ei.</t>
  </si>
  <si>
    <t xml:space="preserve">            Feladatok vállalása </t>
  </si>
  <si>
    <t>Mód.ei.</t>
  </si>
  <si>
    <t xml:space="preserve"> I. Saját bevételek</t>
  </si>
  <si>
    <t>Helyi adók</t>
  </si>
  <si>
    <t>Osztalék, koncsessziós díjak</t>
  </si>
  <si>
    <t>Díjak, pótloékok, bírságok</t>
  </si>
  <si>
    <t>Vállalat értékesítéséből, privazitációból származó bev.</t>
  </si>
  <si>
    <t>Saját bevételek összesen:</t>
  </si>
  <si>
    <t>Saját bevételek 50%-a</t>
  </si>
  <si>
    <t>hitel előző években felvett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</si>
  <si>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</si>
  <si>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</si>
  <si>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</si>
  <si>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</si>
  <si>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</si>
  <si>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</si>
  <si>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Fejlesztési célok megnevezése</t>
  </si>
  <si>
    <t>Adósságot keletkeztető ügylet összege</t>
  </si>
  <si>
    <t>2019.</t>
  </si>
  <si>
    <t>2020.</t>
  </si>
  <si>
    <t>2021.</t>
  </si>
  <si>
    <t>2022.</t>
  </si>
  <si>
    <t>2023.</t>
  </si>
  <si>
    <t>018010 - Önk.elsz. a központi költségvetéssel</t>
  </si>
  <si>
    <t>018030 - Támogatási célú finanszírozási műveletek</t>
  </si>
  <si>
    <t>G.</t>
  </si>
  <si>
    <t>H.</t>
  </si>
  <si>
    <t>J.</t>
  </si>
  <si>
    <t>K.</t>
  </si>
  <si>
    <t>Árok burkolás</t>
  </si>
  <si>
    <t>Mobil garázs</t>
  </si>
  <si>
    <t>Értéknövelő felújítás (Kavíz Kft)</t>
  </si>
  <si>
    <t>Mobil telefon (2db)</t>
  </si>
  <si>
    <t>Fűnyíró traktor (Rider 214 TC)</t>
  </si>
  <si>
    <t>Fűgyűjtő (traktor után szerelhető)</t>
  </si>
  <si>
    <t>Program (sz.gép)</t>
  </si>
  <si>
    <t>Laptop DELL (2db)</t>
  </si>
  <si>
    <t>Asztali számítógép (1db)</t>
  </si>
  <si>
    <t>TOP-3.2.1-16-SO1-2017-00006 - Önkormányzati épületek energetikai korszerűsítése</t>
  </si>
  <si>
    <t>TOP-5.3.1-16-SO1-2017-00007 - Helyi identitás és kohézió erősítése</t>
  </si>
  <si>
    <t>TÖOSZ tagdíj</t>
  </si>
  <si>
    <t>NEFELA jégesőelhárítás tagjdíj</t>
  </si>
  <si>
    <t xml:space="preserve"> - EEM. Bursa</t>
  </si>
  <si>
    <t>Teljesítés</t>
  </si>
  <si>
    <t>5 - ből helyi önk.és intézményei</t>
  </si>
  <si>
    <t>5 - ből Magyar Falu program</t>
  </si>
  <si>
    <t xml:space="preserve">Egyéb működési bevételek: </t>
  </si>
  <si>
    <t>Áht-on belüli megelőlegezés</t>
  </si>
  <si>
    <t>Létszám-előirányzat</t>
  </si>
  <si>
    <t>fő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</si>
  <si>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</si>
  <si>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</si>
  <si>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</si>
  <si>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</si>
  <si>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</si>
  <si>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</si>
  <si>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>Foglalkoztatás módja- programonként</t>
  </si>
  <si>
    <t>hónap</t>
  </si>
  <si>
    <t>átlag fő/év</t>
  </si>
  <si>
    <t>Önkormányzatnál</t>
  </si>
  <si>
    <t>BxC/12</t>
  </si>
  <si>
    <t>Hosszabb időtartamú</t>
  </si>
  <si>
    <t>összesen:</t>
  </si>
  <si>
    <t>TOP-3.2.1-16-SO1-20177-00006 - Önkormányzati épületek energetikai korszerűsítése</t>
  </si>
  <si>
    <t>C</t>
  </si>
  <si>
    <t>D</t>
  </si>
  <si>
    <t>Tárgyi eszközök, immateriális javask, vagyoni értékű jog értékestése és hasznosítása, vagyonhasznosításból származó bevétel</t>
  </si>
  <si>
    <t>Részvények , részesedeések értékesítés</t>
  </si>
  <si>
    <t>a kezességvállalással kapcsolatos megtérülés.</t>
  </si>
  <si>
    <t>II: Adósságot keletkeztető ügyletek</t>
  </si>
  <si>
    <t xml:space="preserve"> pénzügyi lízing </t>
  </si>
  <si>
    <t>fizetési kötelezettséggel csökkentett saját bevétel</t>
  </si>
  <si>
    <t xml:space="preserve">III.  Az adósságot keletk. ügylet megkötését igénylő fejlesztési célok, valamint az adósságot kelet. ügyletek várható eü. összege </t>
  </si>
  <si>
    <t>Nincs tervezve fejlesztési hitel felvétele nincs tervezve</t>
  </si>
  <si>
    <t>Működési hitel felvétele,  nincs tervezve</t>
  </si>
  <si>
    <t>2019. teljesítés</t>
  </si>
  <si>
    <t>Közvetett és közvetlen támogatások   ft-ban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</si>
  <si>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</si>
  <si>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</si>
  <si>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</si>
  <si>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</si>
  <si>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</si>
  <si>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</si>
  <si>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</si>
  <si>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</si>
  <si>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 xml:space="preserve">Kaposgyarmat </t>
  </si>
  <si>
    <t>Kaposgyarmat Község Önkormányzat maradványkimutatása</t>
  </si>
  <si>
    <t>A</t>
  </si>
  <si>
    <t>B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</si>
  <si>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</si>
  <si>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</si>
  <si>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</si>
  <si>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</si>
  <si>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</si>
  <si>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</si>
  <si>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</si>
  <si>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</si>
  <si>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</si>
  <si>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</si>
  <si>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</si>
  <si>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</si>
  <si>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</si>
  <si>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</si>
  <si>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</si>
  <si>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</si>
  <si>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</si>
  <si>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</si>
  <si>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</si>
  <si>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14./A</t>
  </si>
  <si>
    <t>Kaposgyarmat Községi Önkormányzat vagyonmérlege</t>
  </si>
  <si>
    <t>adatok  forintban</t>
  </si>
  <si>
    <t>Mérleg
sor</t>
  </si>
  <si>
    <t>Önkormányzat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</si>
  <si>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</si>
  <si>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</si>
  <si>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</si>
  <si>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</si>
  <si>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</si>
  <si>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</si>
  <si>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</si>
  <si>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</si>
  <si>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</si>
  <si>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</si>
  <si>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</si>
  <si>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</si>
  <si>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</si>
  <si>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</si>
  <si>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</si>
  <si>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</si>
  <si>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</si>
  <si>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</si>
  <si>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</si>
  <si>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</si>
  <si>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</si>
  <si>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</si>
  <si>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</si>
  <si>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</si>
  <si>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</si>
  <si>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</si>
  <si>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</si>
  <si>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</si>
  <si>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</si>
  <si>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</si>
  <si>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</si>
  <si>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</si>
  <si>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</si>
  <si>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</si>
  <si>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</si>
  <si>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</si>
  <si>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</si>
  <si>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</si>
  <si>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</si>
  <si>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</si>
  <si>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</si>
  <si>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</si>
  <si>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</si>
  <si>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</si>
  <si>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</si>
  <si>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</si>
  <si>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</si>
  <si>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</si>
  <si>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</si>
  <si>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</si>
  <si>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</si>
  <si>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</si>
  <si>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</si>
  <si>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</si>
  <si>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</si>
  <si>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</si>
  <si>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</si>
  <si>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</si>
  <si>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</si>
  <si>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</si>
  <si>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</si>
  <si>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</si>
  <si>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</si>
  <si>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</si>
  <si>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</si>
  <si>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</si>
  <si>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</si>
  <si>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</si>
  <si>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</si>
  <si>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</si>
  <si>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</si>
  <si>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</si>
  <si>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</si>
  <si>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</si>
  <si>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</si>
  <si>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</si>
  <si>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</si>
  <si>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</si>
  <si>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</si>
  <si>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</si>
  <si>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</si>
  <si>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</si>
  <si>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</si>
  <si>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</si>
  <si>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</si>
  <si>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</si>
  <si>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</si>
  <si>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</si>
  <si>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</si>
  <si>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</si>
  <si>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</si>
  <si>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</si>
  <si>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</si>
  <si>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</si>
  <si>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</si>
  <si>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</si>
  <si>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</si>
  <si>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</si>
  <si>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</si>
  <si>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</si>
  <si>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</si>
  <si>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</si>
  <si>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</si>
  <si>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</si>
  <si>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</si>
  <si>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</si>
  <si>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</si>
  <si>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</si>
  <si>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</si>
  <si>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</si>
  <si>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</si>
  <si>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</si>
  <si>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</si>
  <si>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</si>
  <si>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</si>
  <si>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</si>
  <si>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</si>
  <si>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</si>
  <si>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</si>
  <si>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</si>
  <si>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</si>
  <si>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</si>
  <si>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</si>
  <si>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</si>
  <si>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</si>
  <si>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</si>
  <si>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</si>
  <si>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</si>
  <si>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</si>
  <si>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</si>
  <si>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</si>
  <si>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</si>
  <si>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</si>
  <si>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</si>
  <si>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14/B  melléklet a(z)    4/2019.(V.29.)  önkormányzati rendelethez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</si>
  <si>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</si>
  <si>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</si>
  <si>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</si>
  <si>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</si>
  <si>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</si>
  <si>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</si>
  <si>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</si>
  <si>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</si>
  <si>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</si>
  <si>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</si>
  <si>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</si>
  <si>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</si>
  <si>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</si>
  <si>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</si>
  <si>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</si>
  <si>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</si>
  <si>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</si>
  <si>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</si>
  <si>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 a(z)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</si>
  <si>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</si>
  <si>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</si>
  <si>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</si>
  <si>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</si>
  <si>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</si>
  <si>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</si>
  <si>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</si>
  <si>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</si>
  <si>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</si>
  <si>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 /2020.()   önkormányzati rendelethez</t>
  </si>
  <si>
    <t>Kaposgyarmat Község Önkormányzat tulajdonában álló gazdálkodó szervezetek működéséből származó kötelezettségek és a részesedések alakulása 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</si>
  <si>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</si>
  <si>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</si>
  <si>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</si>
  <si>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</si>
  <si>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KÖZVIL</t>
  </si>
  <si>
    <t xml:space="preserve">                                     16.</t>
  </si>
  <si>
    <t>Előző időszak (2018. év)</t>
  </si>
  <si>
    <t>Tárgy időszak (2019. év)</t>
  </si>
  <si>
    <t>I.  A saját bevételek és az adósságot keletkeztető ügyletekből és kezességvállalásokból fennálló kötelezettségek aránya</t>
  </si>
  <si>
    <t>2019. előirányzat</t>
  </si>
  <si>
    <t>2019. évben nyújtott önkormányzati működési célú támogatás</t>
  </si>
  <si>
    <t xml:space="preserve">1. melléklet a(z)   5/2020.(VI.16.) önkormányzati rendelethez:  Az önkormányzat  bevételei összesítve  </t>
  </si>
  <si>
    <t>2.  melléklet a(z) 5/2020.(VI.16.) önkormányzati rendelethez</t>
  </si>
  <si>
    <t>3. melléklet a(z)  5/2020.(VI.16.) önkormányzati rendelethez</t>
  </si>
  <si>
    <t>4. melléklet a(z) 5/2020.(VI.16.) önkormányzati rendelethez</t>
  </si>
  <si>
    <t>5. melléklet a(z) 5/2020.(VI.16.) önkormányzati rendelethez</t>
  </si>
  <si>
    <t>6. melléklet a(z)  5/2020.(VI.16.) önkormányzati rendelethez</t>
  </si>
  <si>
    <t>7. melléklet a(z) 5/2020.(VI.16.) önkormányzati rendelethez</t>
  </si>
  <si>
    <t>8. melléklet a(z) 5/2020.(VI.16.) önkormányzati rendelethez</t>
  </si>
  <si>
    <t>9.  melléklet a(z) 5/2020.(VI.16.) önkormányzati rendelethez</t>
  </si>
  <si>
    <r>
      <t>10. melléklet a(z)</t>
    </r>
    <r>
      <rPr>
        <sz val="10"/>
        <color indexed="10"/>
        <rFont val="Arial"/>
        <family val="2"/>
      </rPr>
      <t xml:space="preserve"> 5/2020.(VI.16.) önkormányzati rendelethez</t>
    </r>
  </si>
  <si>
    <t>11. melléklet a(z) 5/2020.(VI.16.) önkormányzati rendelethez</t>
  </si>
  <si>
    <t>12. melléklet a  5/2020.(VI.16.) önkormányzati rendelethez</t>
  </si>
  <si>
    <t>13. melléklet a(z) 5/2020.(VI.16.) önkormányzati rendelethez</t>
  </si>
  <si>
    <t>melléklet a(z) 5/2020.(VI.16.) önkormányzati rendelethez</t>
  </si>
  <si>
    <t>15/A melléklet a(z)   5/2020.(VI.16.)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</si>
</sst>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_-* #,##0.000\ _F_t_-;\-* #,##0.000\ _F_t_-;_-* &quot;-&quot;??\ _F_t_-;_-@_-"/>
    <numFmt numFmtId="175" formatCode="#,##0_ ;\-#,##0\ "/>
    <numFmt numFmtId="176" formatCode="[$-40E]yyyy\.\ mmmm\ d\.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Font="1" applyBorder="1" applyAlignment="1">
      <alignment horizontal="left"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8" fillId="0" borderId="10" xfId="54" applyFont="1" applyBorder="1">
      <alignment/>
      <protection/>
    </xf>
    <xf numFmtId="3" fontId="15" fillId="0" borderId="10" xfId="54" applyNumberFormat="1" applyFont="1" applyBorder="1">
      <alignment/>
      <protection/>
    </xf>
    <xf numFmtId="0" fontId="9" fillId="0" borderId="1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0" fontId="0" fillId="0" borderId="10" xfId="56" applyFont="1" applyBorder="1">
      <alignment/>
      <protection/>
    </xf>
    <xf numFmtId="3" fontId="0" fillId="0" borderId="10" xfId="54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13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12" xfId="54" applyFont="1" applyBorder="1" applyAlignment="1">
      <alignment horizontal="center" vertical="center"/>
      <protection/>
    </xf>
    <xf numFmtId="0" fontId="2" fillId="0" borderId="12" xfId="54" applyFont="1" applyBorder="1">
      <alignment/>
      <protection/>
    </xf>
    <xf numFmtId="0" fontId="8" fillId="0" borderId="12" xfId="54" applyFont="1" applyBorder="1">
      <alignment/>
      <protection/>
    </xf>
    <xf numFmtId="0" fontId="9" fillId="0" borderId="12" xfId="54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12" xfId="56" applyFont="1" applyBorder="1" applyAlignment="1">
      <alignment horizontal="left"/>
      <protection/>
    </xf>
    <xf numFmtId="0" fontId="10" fillId="0" borderId="12" xfId="54" applyFont="1" applyBorder="1">
      <alignment/>
      <protection/>
    </xf>
    <xf numFmtId="0" fontId="16" fillId="0" borderId="12" xfId="54" applyFont="1" applyBorder="1">
      <alignment/>
      <protection/>
    </xf>
    <xf numFmtId="0" fontId="3" fillId="0" borderId="12" xfId="54" applyFont="1" applyBorder="1" applyAlignment="1">
      <alignment wrapText="1"/>
      <protection/>
    </xf>
    <xf numFmtId="0" fontId="3" fillId="0" borderId="12" xfId="54" applyFont="1" applyBorder="1">
      <alignment/>
      <protection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7" fillId="0" borderId="10" xfId="56" applyFont="1" applyBorder="1">
      <alignment/>
      <protection/>
    </xf>
    <xf numFmtId="0" fontId="0" fillId="0" borderId="0" xfId="0" applyAlignment="1">
      <alignment horizontal="right"/>
    </xf>
    <xf numFmtId="0" fontId="17" fillId="0" borderId="12" xfId="56" applyFont="1" applyBorder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3" fontId="59" fillId="0" borderId="10" xfId="0" applyNumberFormat="1" applyFont="1" applyBorder="1" applyAlignment="1">
      <alignment/>
    </xf>
    <xf numFmtId="0" fontId="14" fillId="0" borderId="16" xfId="54" applyFont="1" applyBorder="1" applyAlignment="1">
      <alignment horizontal="center"/>
      <protection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57" applyFont="1" applyBorder="1" applyAlignment="1">
      <alignment horizontal="left"/>
    </xf>
    <xf numFmtId="0" fontId="0" fillId="0" borderId="12" xfId="57" applyBorder="1" applyAlignment="1">
      <alignment horizontal="left"/>
    </xf>
    <xf numFmtId="0" fontId="0" fillId="0" borderId="11" xfId="0" applyFont="1" applyBorder="1" applyAlignment="1">
      <alignment horizontal="left"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57" applyBorder="1" applyAlignment="1">
      <alignment/>
    </xf>
    <xf numFmtId="0" fontId="0" fillId="0" borderId="11" xfId="57" applyBorder="1" applyAlignment="1">
      <alignment/>
    </xf>
    <xf numFmtId="0" fontId="0" fillId="0" borderId="16" xfId="57" applyBorder="1" applyAlignment="1">
      <alignment/>
    </xf>
    <xf numFmtId="0" fontId="0" fillId="0" borderId="0" xfId="57" applyAlignment="1">
      <alignment/>
    </xf>
    <xf numFmtId="0" fontId="1" fillId="0" borderId="11" xfId="57" applyFont="1" applyBorder="1" applyAlignment="1">
      <alignment/>
    </xf>
    <xf numFmtId="0" fontId="0" fillId="0" borderId="12" xfId="57" applyBorder="1" applyAlignment="1">
      <alignment/>
    </xf>
    <xf numFmtId="0" fontId="19" fillId="0" borderId="12" xfId="57" applyFont="1" applyBorder="1" applyAlignment="1">
      <alignment/>
    </xf>
    <xf numFmtId="0" fontId="0" fillId="0" borderId="17" xfId="57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57" applyFont="1" applyBorder="1" applyAlignment="1">
      <alignment horizontal="left"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1" fillId="0" borderId="24" xfId="0" applyFont="1" applyBorder="1" applyAlignment="1">
      <alignment/>
    </xf>
    <xf numFmtId="0" fontId="0" fillId="0" borderId="0" xfId="0" applyFont="1" applyAlignment="1">
      <alignment horizontal="justify"/>
    </xf>
    <xf numFmtId="0" fontId="1" fillId="0" borderId="19" xfId="0" applyFont="1" applyBorder="1" applyAlignment="1">
      <alignment horizontal="justify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8" fontId="0" fillId="0" borderId="10" xfId="40" applyNumberFormat="1" applyFont="1" applyBorder="1" applyAlignment="1">
      <alignment horizontal="right"/>
    </xf>
    <xf numFmtId="168" fontId="1" fillId="0" borderId="10" xfId="40" applyNumberFormat="1" applyFont="1" applyBorder="1" applyAlignment="1">
      <alignment horizontal="right"/>
    </xf>
    <xf numFmtId="0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21" xfId="0" applyFont="1" applyBorder="1" applyAlignment="1">
      <alignment horizontal="justify" wrapText="1"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1" fillId="0" borderId="0" xfId="55" applyFont="1" applyAlignment="1">
      <alignment horizontal="left"/>
      <protection/>
    </xf>
    <xf numFmtId="0" fontId="21" fillId="0" borderId="10" xfId="55" applyFont="1" applyBorder="1" applyAlignment="1">
      <alignment horizontal="center"/>
      <protection/>
    </xf>
    <xf numFmtId="0" fontId="21" fillId="0" borderId="13" xfId="55" applyFont="1" applyBorder="1" applyAlignment="1">
      <alignment horizontal="center"/>
      <protection/>
    </xf>
    <xf numFmtId="0" fontId="0" fillId="0" borderId="36" xfId="55" applyBorder="1" applyAlignment="1">
      <alignment horizontal="center" vertical="center" wrapText="1"/>
      <protection/>
    </xf>
    <xf numFmtId="0" fontId="0" fillId="0" borderId="37" xfId="55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/>
      <protection/>
    </xf>
    <xf numFmtId="0" fontId="0" fillId="0" borderId="11" xfId="55" applyBorder="1">
      <alignment/>
      <protection/>
    </xf>
    <xf numFmtId="3" fontId="0" fillId="0" borderId="37" xfId="55" applyNumberFormat="1" applyBorder="1">
      <alignment/>
      <protection/>
    </xf>
    <xf numFmtId="3" fontId="1" fillId="0" borderId="36" xfId="55" applyNumberFormat="1" applyFont="1" applyBorder="1">
      <alignment/>
      <protection/>
    </xf>
    <xf numFmtId="0" fontId="1" fillId="0" borderId="11" xfId="55" applyFont="1" applyBorder="1">
      <alignment/>
      <protection/>
    </xf>
    <xf numFmtId="3" fontId="1" fillId="0" borderId="38" xfId="55" applyNumberFormat="1" applyFont="1" applyBorder="1">
      <alignment/>
      <protection/>
    </xf>
    <xf numFmtId="3" fontId="0" fillId="0" borderId="0" xfId="55" applyNumberFormat="1">
      <alignment/>
      <protection/>
    </xf>
    <xf numFmtId="0" fontId="23" fillId="0" borderId="0" xfId="55" applyFont="1">
      <alignment/>
      <protection/>
    </xf>
    <xf numFmtId="0" fontId="1" fillId="0" borderId="0" xfId="55" applyFont="1">
      <alignment/>
      <protection/>
    </xf>
    <xf numFmtId="0" fontId="1" fillId="0" borderId="10" xfId="55" applyFont="1" applyBorder="1" applyAlignment="1">
      <alignment wrapText="1"/>
      <protection/>
    </xf>
    <xf numFmtId="0" fontId="1" fillId="0" borderId="12" xfId="55" applyFont="1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10" xfId="55" applyBorder="1" applyAlignment="1">
      <alignment wrapText="1"/>
      <protection/>
    </xf>
    <xf numFmtId="14" fontId="0" fillId="0" borderId="10" xfId="55" applyNumberFormat="1" applyBorder="1">
      <alignment/>
      <protection/>
    </xf>
    <xf numFmtId="0" fontId="0" fillId="0" borderId="16" xfId="0" applyFont="1" applyBorder="1" applyAlignment="1">
      <alignment horizontal="justify"/>
    </xf>
    <xf numFmtId="0" fontId="0" fillId="0" borderId="16" xfId="0" applyFont="1" applyBorder="1" applyAlignment="1">
      <alignment horizontal="justify" wrapText="1"/>
    </xf>
    <xf numFmtId="0" fontId="0" fillId="0" borderId="0" xfId="0" applyFont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1" fillId="0" borderId="34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5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/>
      <protection/>
    </xf>
    <xf numFmtId="0" fontId="14" fillId="0" borderId="16" xfId="54" applyFont="1" applyBorder="1" applyAlignment="1">
      <alignment horizontal="center"/>
      <protection/>
    </xf>
    <xf numFmtId="0" fontId="14" fillId="0" borderId="12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0" fontId="22" fillId="0" borderId="18" xfId="55" applyFont="1" applyBorder="1" applyAlignment="1">
      <alignment horizontal="right"/>
      <protection/>
    </xf>
    <xf numFmtId="0" fontId="21" fillId="0" borderId="13" xfId="55" applyFont="1" applyBorder="1" applyAlignment="1">
      <alignment horizontal="center" vertical="center" wrapText="1"/>
      <protection/>
    </xf>
    <xf numFmtId="0" fontId="21" fillId="0" borderId="14" xfId="55" applyFont="1" applyBorder="1" applyAlignment="1">
      <alignment horizontal="center" vertical="center"/>
      <protection/>
    </xf>
    <xf numFmtId="0" fontId="0" fillId="0" borderId="39" xfId="55" applyBorder="1" applyAlignment="1">
      <alignment horizontal="center" vertical="center"/>
      <protection/>
    </xf>
    <xf numFmtId="0" fontId="0" fillId="0" borderId="30" xfId="55" applyBorder="1" applyAlignment="1">
      <alignment horizontal="center" vertical="center"/>
      <protection/>
    </xf>
    <xf numFmtId="0" fontId="1" fillId="0" borderId="40" xfId="55" applyFont="1" applyBorder="1" applyAlignment="1">
      <alignment horizontal="center"/>
      <protection/>
    </xf>
    <xf numFmtId="0" fontId="1" fillId="0" borderId="41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0" fillId="0" borderId="11" xfId="55" applyBorder="1" applyAlignment="1">
      <alignment horizontal="left"/>
      <protection/>
    </xf>
    <xf numFmtId="0" fontId="0" fillId="0" borderId="12" xfId="55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ajdonos\Documents\kgy\2019\1551445322_1-2019%20gyarmat%20rendelet%20mellekletei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. címrend"/>
      <sheetName val="2. 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  <sheetDataSet>
      <sheetData sheetId="1">
        <row r="8">
          <cell r="C8">
            <v>2352830</v>
          </cell>
        </row>
        <row r="13">
          <cell r="C13">
            <v>40310418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6.28125" style="0" bestFit="1" customWidth="1"/>
    <col min="4" max="4" width="6.8515625" style="0" bestFit="1" customWidth="1"/>
    <col min="5" max="5" width="13.7109375" style="0" bestFit="1" customWidth="1"/>
    <col min="6" max="6" width="12.57421875" style="0" bestFit="1" customWidth="1"/>
    <col min="7" max="7" width="10.00390625" style="0" customWidth="1"/>
    <col min="8" max="9" width="13.7109375" style="0" bestFit="1" customWidth="1"/>
    <col min="10" max="10" width="13.7109375" style="0" customWidth="1"/>
  </cols>
  <sheetData>
    <row r="1" spans="1:2" ht="12.75">
      <c r="A1" s="1" t="s">
        <v>712</v>
      </c>
      <c r="B1" s="1"/>
    </row>
    <row r="2" spans="1:8" ht="15">
      <c r="A2" s="1" t="s">
        <v>152</v>
      </c>
      <c r="B2" s="1"/>
      <c r="C2" s="61"/>
      <c r="E2" s="61"/>
      <c r="F2" s="61"/>
      <c r="G2" s="61"/>
      <c r="H2" s="61"/>
    </row>
    <row r="3" spans="1:10" ht="12.75">
      <c r="A3" s="6" t="s">
        <v>60</v>
      </c>
      <c r="B3" s="6" t="s">
        <v>81</v>
      </c>
      <c r="C3" s="6" t="s">
        <v>82</v>
      </c>
      <c r="D3" s="6" t="s">
        <v>63</v>
      </c>
      <c r="E3" s="4" t="s">
        <v>83</v>
      </c>
      <c r="F3" s="6" t="s">
        <v>85</v>
      </c>
      <c r="G3" s="4" t="s">
        <v>86</v>
      </c>
      <c r="H3" s="4" t="s">
        <v>87</v>
      </c>
      <c r="I3" s="4" t="s">
        <v>421</v>
      </c>
      <c r="J3" s="4" t="s">
        <v>450</v>
      </c>
    </row>
    <row r="4" spans="1:10" ht="25.5">
      <c r="A4" s="62" t="s">
        <v>153</v>
      </c>
      <c r="B4" s="23" t="s">
        <v>154</v>
      </c>
      <c r="C4" s="7" t="s">
        <v>155</v>
      </c>
      <c r="D4" s="63" t="s">
        <v>156</v>
      </c>
      <c r="E4" s="89" t="s">
        <v>157</v>
      </c>
      <c r="F4" s="89" t="s">
        <v>158</v>
      </c>
      <c r="G4" s="90" t="s">
        <v>159</v>
      </c>
      <c r="H4" s="90" t="s">
        <v>160</v>
      </c>
      <c r="I4" s="90" t="s">
        <v>417</v>
      </c>
      <c r="J4" s="89" t="s">
        <v>466</v>
      </c>
    </row>
    <row r="5" spans="1:10" ht="15.75">
      <c r="A5" s="4">
        <v>1</v>
      </c>
      <c r="B5" s="23">
        <v>1</v>
      </c>
      <c r="C5" s="64" t="s">
        <v>161</v>
      </c>
      <c r="D5" s="4" t="s">
        <v>162</v>
      </c>
      <c r="E5" s="44"/>
      <c r="F5" s="38"/>
      <c r="G5" s="39"/>
      <c r="H5" s="44"/>
      <c r="I5" s="4"/>
      <c r="J5" s="4"/>
    </row>
    <row r="6" spans="1:10" ht="12.75">
      <c r="A6" s="4">
        <v>2</v>
      </c>
      <c r="B6" s="65" t="s">
        <v>163</v>
      </c>
      <c r="C6" s="66" t="s">
        <v>164</v>
      </c>
      <c r="D6" s="4"/>
      <c r="E6" s="44">
        <v>459380</v>
      </c>
      <c r="F6" s="38"/>
      <c r="G6" s="67"/>
      <c r="H6" s="44">
        <f>E6+F6+G6</f>
        <v>459380</v>
      </c>
      <c r="I6" s="4">
        <v>459380</v>
      </c>
      <c r="J6" s="4">
        <v>459380</v>
      </c>
    </row>
    <row r="7" spans="1:10" ht="12.75">
      <c r="A7" s="4">
        <v>3</v>
      </c>
      <c r="B7" s="23" t="s">
        <v>165</v>
      </c>
      <c r="C7" s="20" t="s">
        <v>166</v>
      </c>
      <c r="D7" s="4"/>
      <c r="E7" s="38">
        <v>256000</v>
      </c>
      <c r="F7" s="38"/>
      <c r="G7" s="68"/>
      <c r="H7" s="44">
        <f aca="true" t="shared" si="0" ref="H7:H22">E7+F7+G7</f>
        <v>256000</v>
      </c>
      <c r="I7" s="4">
        <v>256000</v>
      </c>
      <c r="J7" s="4">
        <v>256000</v>
      </c>
    </row>
    <row r="8" spans="1:10" ht="12.75">
      <c r="A8" s="4">
        <v>4</v>
      </c>
      <c r="B8" s="23" t="s">
        <v>167</v>
      </c>
      <c r="C8" s="20" t="s">
        <v>168</v>
      </c>
      <c r="D8" s="4"/>
      <c r="E8" s="38">
        <v>100000</v>
      </c>
      <c r="F8" s="38"/>
      <c r="G8" s="68"/>
      <c r="H8" s="44">
        <f t="shared" si="0"/>
        <v>100000</v>
      </c>
      <c r="I8" s="4">
        <v>100000</v>
      </c>
      <c r="J8" s="4">
        <v>100000</v>
      </c>
    </row>
    <row r="9" spans="1:10" ht="12.75">
      <c r="A9" s="4">
        <v>5</v>
      </c>
      <c r="B9" s="23" t="s">
        <v>169</v>
      </c>
      <c r="C9" s="20" t="s">
        <v>170</v>
      </c>
      <c r="D9" s="4"/>
      <c r="E9" s="38">
        <v>279210</v>
      </c>
      <c r="F9" s="38"/>
      <c r="G9" s="68"/>
      <c r="H9" s="44">
        <f t="shared" si="0"/>
        <v>279210</v>
      </c>
      <c r="I9" s="4">
        <v>279210</v>
      </c>
      <c r="J9" s="4">
        <v>279210</v>
      </c>
    </row>
    <row r="10" spans="1:10" ht="12.75">
      <c r="A10" s="4">
        <v>6</v>
      </c>
      <c r="B10" s="23" t="s">
        <v>171</v>
      </c>
      <c r="C10" s="4" t="s">
        <v>172</v>
      </c>
      <c r="D10" s="4"/>
      <c r="E10" s="38">
        <v>4790095</v>
      </c>
      <c r="F10" s="38"/>
      <c r="G10" s="68"/>
      <c r="H10" s="44">
        <f t="shared" si="0"/>
        <v>4790095</v>
      </c>
      <c r="I10" s="4">
        <v>4790095</v>
      </c>
      <c r="J10" s="4">
        <v>4790095</v>
      </c>
    </row>
    <row r="11" spans="1:10" ht="12.75">
      <c r="A11" s="4">
        <v>7</v>
      </c>
      <c r="B11" s="23" t="s">
        <v>173</v>
      </c>
      <c r="C11" s="6" t="s">
        <v>174</v>
      </c>
      <c r="D11" s="4"/>
      <c r="E11" s="38">
        <v>12750</v>
      </c>
      <c r="F11" s="38"/>
      <c r="G11" s="68"/>
      <c r="H11" s="44">
        <f t="shared" si="0"/>
        <v>12750</v>
      </c>
      <c r="I11" s="4">
        <v>12750</v>
      </c>
      <c r="J11" s="4">
        <v>12750</v>
      </c>
    </row>
    <row r="12" spans="1:10" ht="12.75">
      <c r="A12" s="4"/>
      <c r="B12" s="23"/>
      <c r="C12" s="6" t="s">
        <v>175</v>
      </c>
      <c r="D12" s="4"/>
      <c r="E12" s="38">
        <v>226100</v>
      </c>
      <c r="F12" s="38"/>
      <c r="G12" s="68"/>
      <c r="H12" s="44">
        <f t="shared" si="0"/>
        <v>226100</v>
      </c>
      <c r="I12" s="4">
        <v>226100</v>
      </c>
      <c r="J12" s="4">
        <v>226100</v>
      </c>
    </row>
    <row r="13" spans="1:10" ht="12.75">
      <c r="A13" s="4">
        <v>8</v>
      </c>
      <c r="B13" s="23" t="s">
        <v>176</v>
      </c>
      <c r="C13" s="4" t="s">
        <v>177</v>
      </c>
      <c r="D13" s="4"/>
      <c r="E13" s="38">
        <v>1980700</v>
      </c>
      <c r="F13" s="38"/>
      <c r="G13" s="68"/>
      <c r="H13" s="44">
        <f t="shared" si="0"/>
        <v>1980700</v>
      </c>
      <c r="I13" s="4">
        <v>1980700</v>
      </c>
      <c r="J13" s="4">
        <v>1980700</v>
      </c>
    </row>
    <row r="14" spans="1:10" ht="12.75">
      <c r="A14" s="4">
        <v>9</v>
      </c>
      <c r="B14" s="23">
        <v>2</v>
      </c>
      <c r="C14" s="4" t="s">
        <v>178</v>
      </c>
      <c r="D14" s="4" t="s">
        <v>179</v>
      </c>
      <c r="E14" s="38"/>
      <c r="F14" s="38"/>
      <c r="G14" s="68"/>
      <c r="H14" s="44">
        <f t="shared" si="0"/>
        <v>0</v>
      </c>
      <c r="I14" s="4"/>
      <c r="J14" s="4"/>
    </row>
    <row r="15" spans="1:10" ht="12.75">
      <c r="A15" s="4">
        <v>10</v>
      </c>
      <c r="B15" s="23">
        <v>3</v>
      </c>
      <c r="C15" s="6" t="s">
        <v>180</v>
      </c>
      <c r="D15" s="4" t="s">
        <v>181</v>
      </c>
      <c r="E15" s="38"/>
      <c r="F15" s="38"/>
      <c r="G15" s="68"/>
      <c r="H15" s="44">
        <f t="shared" si="0"/>
        <v>0</v>
      </c>
      <c r="I15" s="4"/>
      <c r="J15" s="4"/>
    </row>
    <row r="16" spans="1:10" ht="12.75">
      <c r="A16" s="4">
        <v>11</v>
      </c>
      <c r="B16" s="23" t="s">
        <v>163</v>
      </c>
      <c r="C16" s="6" t="s">
        <v>182</v>
      </c>
      <c r="D16" s="4"/>
      <c r="E16" s="38">
        <v>2292272</v>
      </c>
      <c r="F16" s="38"/>
      <c r="G16" s="68"/>
      <c r="H16" s="44">
        <f t="shared" si="0"/>
        <v>2292272</v>
      </c>
      <c r="I16" s="4">
        <v>2292272</v>
      </c>
      <c r="J16" s="4">
        <v>2292272</v>
      </c>
    </row>
    <row r="17" spans="1:10" ht="12.75">
      <c r="A17" s="4">
        <v>12</v>
      </c>
      <c r="B17" s="23" t="s">
        <v>165</v>
      </c>
      <c r="C17" s="6" t="s">
        <v>183</v>
      </c>
      <c r="D17" s="4"/>
      <c r="E17" s="38">
        <v>3100000</v>
      </c>
      <c r="F17" s="38"/>
      <c r="G17" s="68"/>
      <c r="H17" s="44">
        <f t="shared" si="0"/>
        <v>3100000</v>
      </c>
      <c r="I17" s="4">
        <v>4250000</v>
      </c>
      <c r="J17" s="4">
        <v>4250000</v>
      </c>
    </row>
    <row r="18" spans="1:10" ht="12.75">
      <c r="A18" s="4">
        <v>13</v>
      </c>
      <c r="B18" s="23" t="s">
        <v>167</v>
      </c>
      <c r="C18" s="6" t="s">
        <v>184</v>
      </c>
      <c r="D18" s="4"/>
      <c r="E18" s="38">
        <v>72960</v>
      </c>
      <c r="F18" s="38"/>
      <c r="G18" s="68"/>
      <c r="H18" s="44">
        <f t="shared" si="0"/>
        <v>72960</v>
      </c>
      <c r="I18" s="4">
        <v>60990</v>
      </c>
      <c r="J18" s="4">
        <v>60990</v>
      </c>
    </row>
    <row r="19" spans="1:10" ht="12.75">
      <c r="A19" s="4"/>
      <c r="B19" s="23"/>
      <c r="C19" s="6" t="s">
        <v>185</v>
      </c>
      <c r="D19" s="4"/>
      <c r="E19" s="38">
        <v>0</v>
      </c>
      <c r="F19" s="38"/>
      <c r="G19" s="68"/>
      <c r="H19" s="44">
        <f t="shared" si="0"/>
        <v>0</v>
      </c>
      <c r="I19" s="4">
        <v>356563</v>
      </c>
      <c r="J19" s="4">
        <v>356563</v>
      </c>
    </row>
    <row r="20" spans="1:10" ht="12.75">
      <c r="A20" s="4">
        <v>14</v>
      </c>
      <c r="B20" s="23">
        <v>4</v>
      </c>
      <c r="C20" s="4" t="s">
        <v>186</v>
      </c>
      <c r="D20" s="4" t="s">
        <v>187</v>
      </c>
      <c r="E20" s="38">
        <v>1800000</v>
      </c>
      <c r="F20" s="38"/>
      <c r="G20" s="68"/>
      <c r="H20" s="44">
        <f t="shared" si="0"/>
        <v>1800000</v>
      </c>
      <c r="I20" s="4">
        <v>1800000</v>
      </c>
      <c r="J20" s="4">
        <v>1800000</v>
      </c>
    </row>
    <row r="21" spans="1:10" ht="12.75">
      <c r="A21" s="4">
        <v>15</v>
      </c>
      <c r="B21" s="23">
        <v>5</v>
      </c>
      <c r="C21" s="4" t="s">
        <v>188</v>
      </c>
      <c r="D21" s="4" t="s">
        <v>189</v>
      </c>
      <c r="E21" s="38">
        <v>0</v>
      </c>
      <c r="F21" s="38"/>
      <c r="G21" s="68"/>
      <c r="H21" s="44">
        <f t="shared" si="0"/>
        <v>0</v>
      </c>
      <c r="I21" s="4">
        <v>431800</v>
      </c>
      <c r="J21" s="4">
        <v>431800</v>
      </c>
    </row>
    <row r="22" spans="1:10" ht="12.75">
      <c r="A22" s="4">
        <v>16</v>
      </c>
      <c r="B22" s="23">
        <v>6</v>
      </c>
      <c r="C22" s="4" t="s">
        <v>190</v>
      </c>
      <c r="D22" s="4" t="s">
        <v>191</v>
      </c>
      <c r="E22" s="38">
        <v>0</v>
      </c>
      <c r="F22" s="38"/>
      <c r="G22" s="68"/>
      <c r="H22" s="44">
        <f t="shared" si="0"/>
        <v>0</v>
      </c>
      <c r="I22" s="4">
        <v>6840</v>
      </c>
      <c r="J22" s="4">
        <v>6840</v>
      </c>
    </row>
    <row r="23" spans="1:10" ht="12.75">
      <c r="A23" s="4">
        <v>17</v>
      </c>
      <c r="B23" s="23" t="s">
        <v>44</v>
      </c>
      <c r="C23" s="5" t="s">
        <v>192</v>
      </c>
      <c r="D23" s="4" t="s">
        <v>193</v>
      </c>
      <c r="E23" s="39">
        <f aca="true" t="shared" si="1" ref="E23:J23">SUM(E6:E22)</f>
        <v>15369467</v>
      </c>
      <c r="F23" s="39">
        <f t="shared" si="1"/>
        <v>0</v>
      </c>
      <c r="G23" s="39">
        <f t="shared" si="1"/>
        <v>0</v>
      </c>
      <c r="H23" s="39">
        <f t="shared" si="1"/>
        <v>15369467</v>
      </c>
      <c r="I23" s="39">
        <f t="shared" si="1"/>
        <v>17302700</v>
      </c>
      <c r="J23" s="110">
        <f t="shared" si="1"/>
        <v>17302700</v>
      </c>
    </row>
    <row r="24" spans="1:10" ht="12.75">
      <c r="A24" s="4">
        <v>18</v>
      </c>
      <c r="B24" s="23">
        <v>1</v>
      </c>
      <c r="C24" s="6" t="s">
        <v>194</v>
      </c>
      <c r="D24" s="4" t="s">
        <v>195</v>
      </c>
      <c r="E24" s="38"/>
      <c r="F24" s="38"/>
      <c r="G24" s="68"/>
      <c r="H24" s="38">
        <v>0</v>
      </c>
      <c r="I24" s="4"/>
      <c r="J24" s="4"/>
    </row>
    <row r="25" spans="1:10" ht="12.75">
      <c r="A25" s="4">
        <v>19</v>
      </c>
      <c r="B25" s="23">
        <v>2</v>
      </c>
      <c r="C25" s="6" t="s">
        <v>196</v>
      </c>
      <c r="D25" s="4" t="s">
        <v>197</v>
      </c>
      <c r="E25" s="38"/>
      <c r="F25" s="38"/>
      <c r="G25" s="68"/>
      <c r="H25" s="38">
        <v>0</v>
      </c>
      <c r="I25" s="4"/>
      <c r="J25" s="4"/>
    </row>
    <row r="26" spans="1:10" ht="12.75">
      <c r="A26" s="4">
        <v>20</v>
      </c>
      <c r="B26" s="23">
        <v>3</v>
      </c>
      <c r="C26" s="6" t="s">
        <v>198</v>
      </c>
      <c r="D26" s="4" t="s">
        <v>199</v>
      </c>
      <c r="E26" s="38"/>
      <c r="F26" s="38"/>
      <c r="G26" s="68"/>
      <c r="H26" s="38">
        <v>0</v>
      </c>
      <c r="I26" s="4"/>
      <c r="J26" s="4"/>
    </row>
    <row r="27" spans="1:10" ht="12.75">
      <c r="A27" s="4">
        <v>21</v>
      </c>
      <c r="B27" s="23">
        <v>4</v>
      </c>
      <c r="C27" s="6" t="s">
        <v>200</v>
      </c>
      <c r="D27" s="6" t="s">
        <v>201</v>
      </c>
      <c r="E27" s="39"/>
      <c r="F27" s="39"/>
      <c r="G27" s="69"/>
      <c r="H27" s="38">
        <v>0</v>
      </c>
      <c r="I27" s="4"/>
      <c r="J27" s="4"/>
    </row>
    <row r="28" spans="1:10" ht="12.75">
      <c r="A28" s="4">
        <v>22</v>
      </c>
      <c r="B28" s="23">
        <v>5</v>
      </c>
      <c r="C28" s="4" t="s">
        <v>202</v>
      </c>
      <c r="D28" s="4" t="s">
        <v>203</v>
      </c>
      <c r="E28" s="38"/>
      <c r="F28" s="38"/>
      <c r="G28" s="68"/>
      <c r="H28" s="38">
        <f>E28</f>
        <v>0</v>
      </c>
      <c r="I28" s="4"/>
      <c r="J28" s="4"/>
    </row>
    <row r="29" spans="1:10" ht="12.75">
      <c r="A29" s="4">
        <v>23</v>
      </c>
      <c r="B29" s="23" t="s">
        <v>163</v>
      </c>
      <c r="C29" s="20" t="s">
        <v>204</v>
      </c>
      <c r="D29" s="4"/>
      <c r="E29" s="38">
        <v>1472879</v>
      </c>
      <c r="F29" s="38"/>
      <c r="G29" s="68"/>
      <c r="H29" s="38">
        <f>E29+F29+G29</f>
        <v>1472879</v>
      </c>
      <c r="I29" s="4">
        <v>1902393</v>
      </c>
      <c r="J29" s="4">
        <v>2030021</v>
      </c>
    </row>
    <row r="30" spans="1:10" ht="12.75">
      <c r="A30" s="4">
        <v>24</v>
      </c>
      <c r="B30" s="23" t="s">
        <v>165</v>
      </c>
      <c r="C30" s="20" t="s">
        <v>205</v>
      </c>
      <c r="D30" s="4"/>
      <c r="E30" s="38">
        <v>0</v>
      </c>
      <c r="F30" s="38"/>
      <c r="G30" s="68"/>
      <c r="H30" s="38">
        <f>E30+F30+G30</f>
        <v>0</v>
      </c>
      <c r="I30" s="4"/>
      <c r="J30" s="4"/>
    </row>
    <row r="31" spans="1:10" ht="12.75">
      <c r="A31" s="4">
        <v>25</v>
      </c>
      <c r="B31" s="23" t="s">
        <v>167</v>
      </c>
      <c r="C31" s="20" t="s">
        <v>206</v>
      </c>
      <c r="D31" s="4"/>
      <c r="E31" s="38">
        <v>0</v>
      </c>
      <c r="F31" s="38"/>
      <c r="G31" s="68"/>
      <c r="H31" s="38">
        <f>E31+F31+G31</f>
        <v>0</v>
      </c>
      <c r="I31" s="4"/>
      <c r="J31" s="4"/>
    </row>
    <row r="32" spans="1:10" ht="12.75">
      <c r="A32" s="4">
        <v>26</v>
      </c>
      <c r="B32" s="23" t="s">
        <v>169</v>
      </c>
      <c r="C32" s="70" t="s">
        <v>467</v>
      </c>
      <c r="D32" s="4"/>
      <c r="E32" s="38">
        <v>0</v>
      </c>
      <c r="F32" s="38"/>
      <c r="G32" s="68"/>
      <c r="H32" s="38">
        <f>E32+F32+G32</f>
        <v>0</v>
      </c>
      <c r="I32" s="4"/>
      <c r="J32" s="4">
        <v>95000</v>
      </c>
    </row>
    <row r="33" spans="1:10" ht="12.75">
      <c r="A33" s="4">
        <v>27</v>
      </c>
      <c r="B33" s="23" t="s">
        <v>207</v>
      </c>
      <c r="C33" s="25" t="s">
        <v>208</v>
      </c>
      <c r="D33" s="4" t="s">
        <v>209</v>
      </c>
      <c r="E33" s="39">
        <f aca="true" t="shared" si="2" ref="E33:J33">SUM(E24:E32)</f>
        <v>1472879</v>
      </c>
      <c r="F33" s="39">
        <f t="shared" si="2"/>
        <v>0</v>
      </c>
      <c r="G33" s="39">
        <f t="shared" si="2"/>
        <v>0</v>
      </c>
      <c r="H33" s="39">
        <f t="shared" si="2"/>
        <v>1472879</v>
      </c>
      <c r="I33" s="110">
        <f t="shared" si="2"/>
        <v>1902393</v>
      </c>
      <c r="J33" s="110">
        <f t="shared" si="2"/>
        <v>2125021</v>
      </c>
    </row>
    <row r="34" spans="1:10" ht="12.75">
      <c r="A34" s="4">
        <v>28</v>
      </c>
      <c r="B34" s="23">
        <v>1</v>
      </c>
      <c r="C34" s="20" t="s">
        <v>210</v>
      </c>
      <c r="D34" s="4" t="s">
        <v>211</v>
      </c>
      <c r="E34" s="38">
        <v>0</v>
      </c>
      <c r="F34" s="38"/>
      <c r="G34" s="68"/>
      <c r="H34" s="38">
        <f aca="true" t="shared" si="3" ref="H34:H39">SUM(E34:G34)</f>
        <v>0</v>
      </c>
      <c r="I34" s="4"/>
      <c r="J34" s="4"/>
    </row>
    <row r="35" spans="1:10" ht="12.75">
      <c r="A35" s="4">
        <v>29</v>
      </c>
      <c r="B35" s="23">
        <v>2</v>
      </c>
      <c r="C35" s="70" t="s">
        <v>212</v>
      </c>
      <c r="D35" s="6" t="s">
        <v>213</v>
      </c>
      <c r="E35" s="39"/>
      <c r="F35" s="39"/>
      <c r="G35" s="69"/>
      <c r="H35" s="38">
        <f t="shared" si="3"/>
        <v>0</v>
      </c>
      <c r="I35" s="4"/>
      <c r="J35" s="4"/>
    </row>
    <row r="36" spans="1:10" ht="12.75">
      <c r="A36" s="4">
        <v>30</v>
      </c>
      <c r="B36" s="23">
        <v>3</v>
      </c>
      <c r="C36" s="20" t="s">
        <v>214</v>
      </c>
      <c r="D36" s="4" t="s">
        <v>215</v>
      </c>
      <c r="E36" s="38"/>
      <c r="F36" s="38"/>
      <c r="G36" s="68"/>
      <c r="H36" s="38">
        <f t="shared" si="3"/>
        <v>0</v>
      </c>
      <c r="I36" s="4"/>
      <c r="J36" s="4"/>
    </row>
    <row r="37" spans="1:10" ht="12.75">
      <c r="A37" s="4">
        <v>31</v>
      </c>
      <c r="B37" s="23">
        <v>4</v>
      </c>
      <c r="C37" s="20" t="s">
        <v>216</v>
      </c>
      <c r="D37" s="4" t="s">
        <v>217</v>
      </c>
      <c r="E37" s="38"/>
      <c r="F37" s="38"/>
      <c r="G37" s="68"/>
      <c r="H37" s="38">
        <f t="shared" si="3"/>
        <v>0</v>
      </c>
      <c r="I37" s="4"/>
      <c r="J37" s="4"/>
    </row>
    <row r="38" spans="1:10" ht="12.75">
      <c r="A38" s="4">
        <v>32</v>
      </c>
      <c r="B38" s="71">
        <v>5</v>
      </c>
      <c r="C38" s="70" t="s">
        <v>218</v>
      </c>
      <c r="D38" s="4" t="s">
        <v>219</v>
      </c>
      <c r="E38" s="38">
        <v>4000000</v>
      </c>
      <c r="F38" s="38">
        <f>F39</f>
        <v>0</v>
      </c>
      <c r="G38" s="38">
        <f>G39</f>
        <v>0</v>
      </c>
      <c r="H38" s="38">
        <f t="shared" si="3"/>
        <v>4000000</v>
      </c>
      <c r="I38" s="4">
        <v>4000000</v>
      </c>
      <c r="J38" s="4"/>
    </row>
    <row r="39" spans="1:10" ht="12.75">
      <c r="A39" s="4">
        <v>33</v>
      </c>
      <c r="B39" s="23" t="s">
        <v>163</v>
      </c>
      <c r="C39" s="70" t="s">
        <v>468</v>
      </c>
      <c r="D39" s="4"/>
      <c r="E39" s="38">
        <v>0</v>
      </c>
      <c r="F39" s="38"/>
      <c r="G39" s="68"/>
      <c r="H39" s="38">
        <f t="shared" si="3"/>
        <v>0</v>
      </c>
      <c r="I39" s="4"/>
      <c r="J39" s="4">
        <v>14259032</v>
      </c>
    </row>
    <row r="40" spans="1:10" ht="12.75">
      <c r="A40" s="4">
        <v>34</v>
      </c>
      <c r="B40" s="23" t="s">
        <v>220</v>
      </c>
      <c r="C40" s="25" t="s">
        <v>221</v>
      </c>
      <c r="D40" s="4" t="s">
        <v>222</v>
      </c>
      <c r="E40" s="39">
        <f>SUM(E34:E38)</f>
        <v>4000000</v>
      </c>
      <c r="F40" s="39">
        <f>SUM(F34:F38)</f>
        <v>0</v>
      </c>
      <c r="G40" s="39">
        <f>SUM(G34:G38)</f>
        <v>0</v>
      </c>
      <c r="H40" s="39">
        <f>SUM(H34:H38)</f>
        <v>4000000</v>
      </c>
      <c r="I40" s="39">
        <f>SUM(I34:I38)</f>
        <v>4000000</v>
      </c>
      <c r="J40" s="110">
        <f>SUM(J34:J39)</f>
        <v>14259032</v>
      </c>
    </row>
    <row r="41" spans="1:10" ht="12.75">
      <c r="A41" s="4">
        <v>35</v>
      </c>
      <c r="B41" s="23">
        <v>1</v>
      </c>
      <c r="C41" s="20" t="s">
        <v>223</v>
      </c>
      <c r="D41" s="4" t="s">
        <v>224</v>
      </c>
      <c r="E41" s="38"/>
      <c r="F41" s="38"/>
      <c r="G41" s="68"/>
      <c r="H41" s="38">
        <f>E41+F41+G41</f>
        <v>0</v>
      </c>
      <c r="I41" s="4"/>
      <c r="J41" s="4"/>
    </row>
    <row r="42" spans="1:10" ht="12.75">
      <c r="A42" s="4">
        <v>36</v>
      </c>
      <c r="B42" s="6">
        <v>2</v>
      </c>
      <c r="C42" s="4" t="s">
        <v>225</v>
      </c>
      <c r="D42" s="4" t="s">
        <v>226</v>
      </c>
      <c r="E42" s="38"/>
      <c r="F42" s="38"/>
      <c r="G42" s="68"/>
      <c r="H42" s="38">
        <f>E42+F42+G42</f>
        <v>0</v>
      </c>
      <c r="I42" s="4"/>
      <c r="J42" s="4"/>
    </row>
    <row r="43" spans="1:10" ht="12.75">
      <c r="A43" s="4">
        <v>37</v>
      </c>
      <c r="B43" s="72" t="s">
        <v>227</v>
      </c>
      <c r="C43" s="5" t="s">
        <v>228</v>
      </c>
      <c r="D43" s="4" t="s">
        <v>229</v>
      </c>
      <c r="E43" s="44">
        <f>SUM(E41:E42)</f>
        <v>0</v>
      </c>
      <c r="F43" s="44">
        <f>SUM(F41:F42)</f>
        <v>0</v>
      </c>
      <c r="G43" s="44">
        <f>SUM(G41:G42)</f>
        <v>0</v>
      </c>
      <c r="H43" s="44">
        <f>SUM(H41:H42)</f>
        <v>0</v>
      </c>
      <c r="I43" s="4"/>
      <c r="J43" s="4"/>
    </row>
    <row r="44" spans="1:10" ht="12.75">
      <c r="A44" s="4">
        <v>38</v>
      </c>
      <c r="B44" s="23">
        <v>1</v>
      </c>
      <c r="C44" s="20" t="s">
        <v>230</v>
      </c>
      <c r="D44" s="4" t="s">
        <v>231</v>
      </c>
      <c r="E44" s="38"/>
      <c r="F44" s="38"/>
      <c r="G44" s="68"/>
      <c r="H44" s="44">
        <f>SUM(E44:G44)</f>
        <v>0</v>
      </c>
      <c r="I44" s="4"/>
      <c r="J44" s="4"/>
    </row>
    <row r="45" spans="1:10" ht="12.75">
      <c r="A45" s="4">
        <v>39</v>
      </c>
      <c r="B45" s="23">
        <v>2</v>
      </c>
      <c r="C45" s="73" t="s">
        <v>232</v>
      </c>
      <c r="D45" s="4" t="s">
        <v>233</v>
      </c>
      <c r="E45" s="38"/>
      <c r="F45" s="38"/>
      <c r="G45" s="68"/>
      <c r="H45" s="44">
        <f aca="true" t="shared" si="4" ref="H45:H52">SUM(E45:G45)</f>
        <v>0</v>
      </c>
      <c r="I45" s="4"/>
      <c r="J45" s="4"/>
    </row>
    <row r="46" spans="1:10" ht="12.75">
      <c r="A46" s="4">
        <v>40</v>
      </c>
      <c r="B46" s="23">
        <v>3</v>
      </c>
      <c r="C46" s="4" t="s">
        <v>234</v>
      </c>
      <c r="D46" s="4" t="s">
        <v>235</v>
      </c>
      <c r="E46" s="38"/>
      <c r="F46" s="38">
        <v>350000</v>
      </c>
      <c r="G46" s="68"/>
      <c r="H46" s="44">
        <f t="shared" si="4"/>
        <v>350000</v>
      </c>
      <c r="I46" s="4">
        <v>350000</v>
      </c>
      <c r="J46" s="4">
        <v>220000</v>
      </c>
    </row>
    <row r="47" spans="1:10" ht="12.75">
      <c r="A47" s="4">
        <v>41</v>
      </c>
      <c r="B47" s="23">
        <v>4</v>
      </c>
      <c r="C47" s="4" t="s">
        <v>236</v>
      </c>
      <c r="D47" s="4" t="s">
        <v>235</v>
      </c>
      <c r="E47" s="38"/>
      <c r="F47" s="38">
        <v>0</v>
      </c>
      <c r="G47" s="68"/>
      <c r="H47" s="44">
        <f t="shared" si="4"/>
        <v>0</v>
      </c>
      <c r="I47" s="4"/>
      <c r="J47" s="4"/>
    </row>
    <row r="48" spans="1:10" ht="12.75">
      <c r="A48" s="4">
        <v>42</v>
      </c>
      <c r="B48" s="23">
        <v>5</v>
      </c>
      <c r="C48" s="4" t="s">
        <v>237</v>
      </c>
      <c r="D48" s="4" t="s">
        <v>238</v>
      </c>
      <c r="E48" s="38"/>
      <c r="F48" s="38">
        <v>4000000</v>
      </c>
      <c r="G48" s="68"/>
      <c r="H48" s="44">
        <f t="shared" si="4"/>
        <v>4000000</v>
      </c>
      <c r="I48" s="4">
        <v>4000000</v>
      </c>
      <c r="J48" s="4">
        <v>2343198</v>
      </c>
    </row>
    <row r="49" spans="1:10" ht="12.75">
      <c r="A49" s="4">
        <v>43</v>
      </c>
      <c r="B49" s="23">
        <v>6</v>
      </c>
      <c r="C49" s="6" t="s">
        <v>239</v>
      </c>
      <c r="D49" s="4" t="s">
        <v>240</v>
      </c>
      <c r="E49" s="38"/>
      <c r="F49" s="38">
        <v>190000</v>
      </c>
      <c r="G49" s="68"/>
      <c r="H49" s="44">
        <f t="shared" si="4"/>
        <v>190000</v>
      </c>
      <c r="I49" s="4">
        <v>0</v>
      </c>
      <c r="J49" s="4"/>
    </row>
    <row r="50" spans="1:10" ht="12.75">
      <c r="A50" s="4">
        <v>44</v>
      </c>
      <c r="B50" s="23">
        <v>7</v>
      </c>
      <c r="C50" s="20" t="s">
        <v>241</v>
      </c>
      <c r="D50" s="4" t="s">
        <v>242</v>
      </c>
      <c r="E50" s="38"/>
      <c r="F50" s="38"/>
      <c r="G50" s="68"/>
      <c r="H50" s="44">
        <f t="shared" si="4"/>
        <v>0</v>
      </c>
      <c r="I50" s="4"/>
      <c r="J50" s="4"/>
    </row>
    <row r="51" spans="1:10" ht="12.75">
      <c r="A51" s="4">
        <v>45</v>
      </c>
      <c r="B51" s="23">
        <v>8</v>
      </c>
      <c r="C51" s="70" t="s">
        <v>243</v>
      </c>
      <c r="D51" s="4" t="s">
        <v>244</v>
      </c>
      <c r="E51" s="44">
        <v>330000</v>
      </c>
      <c r="F51" s="38"/>
      <c r="G51" s="67"/>
      <c r="H51" s="44">
        <f t="shared" si="4"/>
        <v>330000</v>
      </c>
      <c r="I51" s="4">
        <v>330000</v>
      </c>
      <c r="J51" s="4">
        <v>219978</v>
      </c>
    </row>
    <row r="52" spans="1:10" ht="12.75">
      <c r="A52" s="4">
        <v>46</v>
      </c>
      <c r="B52" s="23">
        <v>9</v>
      </c>
      <c r="C52" s="70" t="s">
        <v>245</v>
      </c>
      <c r="D52" s="6" t="s">
        <v>246</v>
      </c>
      <c r="E52" s="39"/>
      <c r="F52" s="39"/>
      <c r="G52" s="69"/>
      <c r="H52" s="44">
        <f t="shared" si="4"/>
        <v>0</v>
      </c>
      <c r="I52" s="4">
        <v>190000</v>
      </c>
      <c r="J52" s="4">
        <v>182700</v>
      </c>
    </row>
    <row r="53" spans="1:10" ht="12.75">
      <c r="A53" s="4">
        <v>47</v>
      </c>
      <c r="B53" s="74" t="s">
        <v>247</v>
      </c>
      <c r="C53" s="25" t="s">
        <v>248</v>
      </c>
      <c r="D53" s="4" t="s">
        <v>249</v>
      </c>
      <c r="E53" s="39">
        <f aca="true" t="shared" si="5" ref="E53:J53">SUM(E44:E52)</f>
        <v>330000</v>
      </c>
      <c r="F53" s="39">
        <f t="shared" si="5"/>
        <v>4540000</v>
      </c>
      <c r="G53" s="39">
        <f t="shared" si="5"/>
        <v>0</v>
      </c>
      <c r="H53" s="39">
        <f t="shared" si="5"/>
        <v>4870000</v>
      </c>
      <c r="I53" s="110">
        <f t="shared" si="5"/>
        <v>4870000</v>
      </c>
      <c r="J53" s="110">
        <f t="shared" si="5"/>
        <v>2965876</v>
      </c>
    </row>
    <row r="54" spans="1:10" ht="12.75">
      <c r="A54" s="4">
        <v>48</v>
      </c>
      <c r="B54" s="75">
        <v>1</v>
      </c>
      <c r="C54" s="25" t="s">
        <v>250</v>
      </c>
      <c r="D54" s="4" t="s">
        <v>251</v>
      </c>
      <c r="E54" s="39">
        <f>SUM(E55:E56)</f>
        <v>0</v>
      </c>
      <c r="F54" s="39">
        <v>5000</v>
      </c>
      <c r="G54" s="39">
        <f>SUM(G55:G56)</f>
        <v>0</v>
      </c>
      <c r="H54" s="39">
        <f>SUM(H55:H56)</f>
        <v>5000</v>
      </c>
      <c r="I54" s="39">
        <f>SUM(I55:I56)</f>
        <v>5000</v>
      </c>
      <c r="J54" s="4"/>
    </row>
    <row r="55" spans="1:10" ht="12.75">
      <c r="A55" s="4">
        <v>49</v>
      </c>
      <c r="B55" s="23" t="s">
        <v>163</v>
      </c>
      <c r="C55" s="70" t="s">
        <v>252</v>
      </c>
      <c r="D55" s="4"/>
      <c r="E55" s="38"/>
      <c r="F55" s="44">
        <v>5000</v>
      </c>
      <c r="G55" s="69"/>
      <c r="H55" s="44">
        <f>SUM(E55:G55)</f>
        <v>5000</v>
      </c>
      <c r="I55" s="4">
        <v>5000</v>
      </c>
      <c r="J55" s="4"/>
    </row>
    <row r="56" spans="1:10" ht="12.75">
      <c r="A56" s="4">
        <v>50</v>
      </c>
      <c r="B56" s="23" t="s">
        <v>165</v>
      </c>
      <c r="C56" s="20" t="s">
        <v>253</v>
      </c>
      <c r="D56" s="4"/>
      <c r="E56" s="38"/>
      <c r="F56" s="38"/>
      <c r="G56" s="68"/>
      <c r="H56" s="44">
        <f>SUM(E56:G56)</f>
        <v>0</v>
      </c>
      <c r="I56" s="4"/>
      <c r="J56" s="4"/>
    </row>
    <row r="57" spans="1:10" ht="12.75">
      <c r="A57" s="4">
        <v>51</v>
      </c>
      <c r="B57" s="23" t="s">
        <v>254</v>
      </c>
      <c r="C57" s="76" t="s">
        <v>255</v>
      </c>
      <c r="D57" s="5" t="s">
        <v>256</v>
      </c>
      <c r="E57" s="39">
        <f aca="true" t="shared" si="6" ref="E57:J57">E43+E53+E54</f>
        <v>330000</v>
      </c>
      <c r="F57" s="39">
        <f t="shared" si="6"/>
        <v>4545000</v>
      </c>
      <c r="G57" s="39">
        <f t="shared" si="6"/>
        <v>0</v>
      </c>
      <c r="H57" s="39">
        <f t="shared" si="6"/>
        <v>4875000</v>
      </c>
      <c r="I57" s="110">
        <f t="shared" si="6"/>
        <v>4875000</v>
      </c>
      <c r="J57" s="110">
        <f t="shared" si="6"/>
        <v>2965876</v>
      </c>
    </row>
    <row r="58" spans="1:10" ht="12.75">
      <c r="A58" s="4">
        <v>52</v>
      </c>
      <c r="B58" s="23">
        <v>1</v>
      </c>
      <c r="C58" s="73" t="s">
        <v>257</v>
      </c>
      <c r="D58" s="4" t="s">
        <v>258</v>
      </c>
      <c r="E58" s="44"/>
      <c r="F58" s="38">
        <v>0</v>
      </c>
      <c r="G58" s="67"/>
      <c r="H58" s="44">
        <f>SUM(E58:G58)</f>
        <v>0</v>
      </c>
      <c r="I58" s="4"/>
      <c r="J58" s="4"/>
    </row>
    <row r="59" spans="1:10" ht="12.75">
      <c r="A59" s="4">
        <v>53</v>
      </c>
      <c r="B59" s="23">
        <v>2</v>
      </c>
      <c r="C59" s="73" t="s">
        <v>259</v>
      </c>
      <c r="D59" s="4" t="s">
        <v>260</v>
      </c>
      <c r="E59" s="44"/>
      <c r="F59" s="38">
        <v>750000</v>
      </c>
      <c r="G59" s="67"/>
      <c r="H59" s="44">
        <f aca="true" t="shared" si="7" ref="H59:H68">SUM(E59:G59)</f>
        <v>750000</v>
      </c>
      <c r="I59" s="4">
        <v>750000</v>
      </c>
      <c r="J59" s="4"/>
    </row>
    <row r="60" spans="1:10" ht="12.75">
      <c r="A60" s="4">
        <v>54</v>
      </c>
      <c r="B60" s="23">
        <v>3</v>
      </c>
      <c r="C60" s="73" t="s">
        <v>261</v>
      </c>
      <c r="D60" s="4" t="s">
        <v>262</v>
      </c>
      <c r="E60" s="44"/>
      <c r="F60" s="38"/>
      <c r="G60" s="44"/>
      <c r="H60" s="44">
        <f t="shared" si="7"/>
        <v>0</v>
      </c>
      <c r="I60" s="4"/>
      <c r="J60" s="4"/>
    </row>
    <row r="61" spans="1:10" ht="12.75">
      <c r="A61" s="4">
        <v>55</v>
      </c>
      <c r="B61" s="23">
        <v>4</v>
      </c>
      <c r="C61" s="70" t="s">
        <v>263</v>
      </c>
      <c r="D61" s="6" t="s">
        <v>264</v>
      </c>
      <c r="E61" s="39"/>
      <c r="F61" s="44">
        <v>528000</v>
      </c>
      <c r="G61" s="44">
        <v>0</v>
      </c>
      <c r="H61" s="44">
        <f t="shared" si="7"/>
        <v>528000</v>
      </c>
      <c r="I61" s="4">
        <v>528000</v>
      </c>
      <c r="J61" s="4">
        <v>1252185</v>
      </c>
    </row>
    <row r="62" spans="1:10" ht="12.75">
      <c r="A62" s="4">
        <v>56</v>
      </c>
      <c r="B62" s="23">
        <v>5</v>
      </c>
      <c r="C62" s="73" t="s">
        <v>265</v>
      </c>
      <c r="D62" s="4" t="s">
        <v>266</v>
      </c>
      <c r="E62" s="44"/>
      <c r="F62" s="38"/>
      <c r="G62" s="44"/>
      <c r="H62" s="44">
        <f t="shared" si="7"/>
        <v>0</v>
      </c>
      <c r="I62" s="4"/>
      <c r="J62" s="4"/>
    </row>
    <row r="63" spans="1:10" ht="12.75">
      <c r="A63" s="4">
        <v>57</v>
      </c>
      <c r="B63" s="71">
        <v>6</v>
      </c>
      <c r="C63" s="70" t="s">
        <v>267</v>
      </c>
      <c r="D63" s="4" t="s">
        <v>268</v>
      </c>
      <c r="E63" s="44"/>
      <c r="F63" s="39"/>
      <c r="G63" s="67"/>
      <c r="H63" s="44">
        <f t="shared" si="7"/>
        <v>0</v>
      </c>
      <c r="I63" s="4"/>
      <c r="J63" s="4">
        <v>145964</v>
      </c>
    </row>
    <row r="64" spans="1:10" ht="12.75">
      <c r="A64" s="4">
        <v>58</v>
      </c>
      <c r="B64" s="77">
        <v>7</v>
      </c>
      <c r="C64" s="66" t="s">
        <v>269</v>
      </c>
      <c r="D64" s="4" t="s">
        <v>270</v>
      </c>
      <c r="E64" s="44"/>
      <c r="F64" s="38"/>
      <c r="G64" s="67"/>
      <c r="H64" s="44">
        <f t="shared" si="7"/>
        <v>0</v>
      </c>
      <c r="I64" s="4"/>
      <c r="J64" s="4"/>
    </row>
    <row r="65" spans="1:10" ht="12.75">
      <c r="A65" s="4">
        <v>59</v>
      </c>
      <c r="B65" s="23">
        <v>8</v>
      </c>
      <c r="C65" s="1" t="s">
        <v>271</v>
      </c>
      <c r="D65" s="4" t="s">
        <v>272</v>
      </c>
      <c r="E65" s="44"/>
      <c r="F65" s="38">
        <v>0</v>
      </c>
      <c r="G65" s="67"/>
      <c r="H65" s="44">
        <f t="shared" si="7"/>
        <v>0</v>
      </c>
      <c r="I65" s="4"/>
      <c r="J65" s="4">
        <v>43</v>
      </c>
    </row>
    <row r="66" spans="1:10" ht="12.75">
      <c r="A66" s="4">
        <v>60</v>
      </c>
      <c r="B66" s="23">
        <v>9</v>
      </c>
      <c r="C66" s="73" t="s">
        <v>273</v>
      </c>
      <c r="D66" s="4" t="s">
        <v>274</v>
      </c>
      <c r="E66" s="44"/>
      <c r="F66" s="38"/>
      <c r="G66" s="67"/>
      <c r="H66" s="44">
        <f t="shared" si="7"/>
        <v>0</v>
      </c>
      <c r="I66" s="4"/>
      <c r="J66" s="4"/>
    </row>
    <row r="67" spans="1:10" ht="12.75">
      <c r="A67" s="4">
        <v>61</v>
      </c>
      <c r="B67" s="23">
        <v>10</v>
      </c>
      <c r="C67" s="1" t="s">
        <v>275</v>
      </c>
      <c r="D67" s="4" t="s">
        <v>276</v>
      </c>
      <c r="E67" s="44"/>
      <c r="F67" s="38"/>
      <c r="G67" s="67"/>
      <c r="H67" s="44">
        <f t="shared" si="7"/>
        <v>0</v>
      </c>
      <c r="I67" s="4"/>
      <c r="J67" s="4"/>
    </row>
    <row r="68" spans="1:10" ht="12.75">
      <c r="A68" s="4">
        <v>62</v>
      </c>
      <c r="B68" s="23">
        <v>11</v>
      </c>
      <c r="C68" s="73" t="s">
        <v>469</v>
      </c>
      <c r="D68" s="6" t="s">
        <v>277</v>
      </c>
      <c r="E68" s="44"/>
      <c r="F68" s="44">
        <v>0</v>
      </c>
      <c r="G68" s="67">
        <v>0</v>
      </c>
      <c r="H68" s="44">
        <f t="shared" si="7"/>
        <v>0</v>
      </c>
      <c r="I68" s="4"/>
      <c r="J68" s="4">
        <v>372723</v>
      </c>
    </row>
    <row r="69" spans="1:10" ht="12.75">
      <c r="A69" s="4">
        <v>63</v>
      </c>
      <c r="B69" s="23" t="s">
        <v>278</v>
      </c>
      <c r="C69" s="76" t="s">
        <v>279</v>
      </c>
      <c r="D69" s="4" t="s">
        <v>280</v>
      </c>
      <c r="E69" s="39">
        <f aca="true" t="shared" si="8" ref="E69:J69">SUM(E58:E68)</f>
        <v>0</v>
      </c>
      <c r="F69" s="39">
        <f t="shared" si="8"/>
        <v>1278000</v>
      </c>
      <c r="G69" s="39">
        <f t="shared" si="8"/>
        <v>0</v>
      </c>
      <c r="H69" s="39">
        <f t="shared" si="8"/>
        <v>1278000</v>
      </c>
      <c r="I69" s="110">
        <f t="shared" si="8"/>
        <v>1278000</v>
      </c>
      <c r="J69" s="110">
        <f t="shared" si="8"/>
        <v>1770915</v>
      </c>
    </row>
    <row r="70" spans="1:10" ht="12.75">
      <c r="A70" s="4">
        <v>64</v>
      </c>
      <c r="B70" s="23">
        <v>1</v>
      </c>
      <c r="C70" s="73" t="s">
        <v>281</v>
      </c>
      <c r="D70" s="6" t="s">
        <v>282</v>
      </c>
      <c r="E70" s="39"/>
      <c r="F70" s="39"/>
      <c r="G70" s="69"/>
      <c r="H70" s="44">
        <f>SUM(E70:G70)</f>
        <v>0</v>
      </c>
      <c r="I70" s="4"/>
      <c r="J70" s="4"/>
    </row>
    <row r="71" spans="1:10" ht="12.75">
      <c r="A71" s="4">
        <v>65</v>
      </c>
      <c r="B71" s="78">
        <v>2</v>
      </c>
      <c r="C71" s="70" t="s">
        <v>283</v>
      </c>
      <c r="D71" s="4" t="s">
        <v>284</v>
      </c>
      <c r="E71" s="44"/>
      <c r="F71" s="38"/>
      <c r="G71" s="67"/>
      <c r="H71" s="44">
        <f>SUM(E71:G71)</f>
        <v>0</v>
      </c>
      <c r="I71" s="4"/>
      <c r="J71" s="4">
        <v>1000000</v>
      </c>
    </row>
    <row r="72" spans="1:10" ht="12.75">
      <c r="A72" s="4">
        <v>66</v>
      </c>
      <c r="B72" s="23">
        <v>3</v>
      </c>
      <c r="C72" s="73" t="s">
        <v>285</v>
      </c>
      <c r="D72" s="4" t="s">
        <v>286</v>
      </c>
      <c r="E72" s="44"/>
      <c r="F72" s="38"/>
      <c r="G72" s="67"/>
      <c r="H72" s="44">
        <f>SUM(E72:G72)</f>
        <v>0</v>
      </c>
      <c r="I72" s="4"/>
      <c r="J72" s="4"/>
    </row>
    <row r="73" spans="1:10" ht="12.75">
      <c r="A73" s="4">
        <v>67</v>
      </c>
      <c r="B73" s="23">
        <v>4</v>
      </c>
      <c r="C73" s="73" t="s">
        <v>287</v>
      </c>
      <c r="D73" s="4" t="s">
        <v>288</v>
      </c>
      <c r="E73" s="44"/>
      <c r="F73" s="38"/>
      <c r="G73" s="67"/>
      <c r="H73" s="44">
        <f>SUM(E73:G73)</f>
        <v>0</v>
      </c>
      <c r="I73" s="4"/>
      <c r="J73" s="4"/>
    </row>
    <row r="74" spans="1:10" ht="12.75">
      <c r="A74" s="4">
        <v>68</v>
      </c>
      <c r="B74" s="78">
        <v>5</v>
      </c>
      <c r="C74" s="70" t="s">
        <v>289</v>
      </c>
      <c r="D74" s="4" t="s">
        <v>290</v>
      </c>
      <c r="E74" s="44"/>
      <c r="F74" s="38"/>
      <c r="G74" s="67"/>
      <c r="H74" s="44">
        <f>SUM(E74:G74)</f>
        <v>0</v>
      </c>
      <c r="I74" s="4"/>
      <c r="J74" s="4"/>
    </row>
    <row r="75" spans="1:10" ht="12.75">
      <c r="A75" s="4">
        <v>69</v>
      </c>
      <c r="B75" s="77" t="s">
        <v>291</v>
      </c>
      <c r="C75" s="25" t="s">
        <v>292</v>
      </c>
      <c r="D75" s="4" t="s">
        <v>293</v>
      </c>
      <c r="E75" s="39">
        <f>SUM(E70:E74)</f>
        <v>0</v>
      </c>
      <c r="F75" s="39">
        <f>SUM(F70:F74)</f>
        <v>0</v>
      </c>
      <c r="G75" s="39">
        <f>SUM(G70:G74)</f>
        <v>0</v>
      </c>
      <c r="H75" s="39">
        <f>SUM(H70:H74)</f>
        <v>0</v>
      </c>
      <c r="I75" s="4"/>
      <c r="J75" s="5">
        <f>J70+J71+J72+J73+J74</f>
        <v>1000000</v>
      </c>
    </row>
    <row r="76" spans="1:10" ht="12.75">
      <c r="A76" s="4">
        <v>70</v>
      </c>
      <c r="B76" s="77">
        <v>1</v>
      </c>
      <c r="C76" s="70" t="s">
        <v>294</v>
      </c>
      <c r="D76" s="4" t="s">
        <v>295</v>
      </c>
      <c r="E76" s="44"/>
      <c r="F76" s="38"/>
      <c r="G76" s="67"/>
      <c r="H76" s="44">
        <f>SUM(E76:G76)</f>
        <v>0</v>
      </c>
      <c r="I76" s="4"/>
      <c r="J76" s="4"/>
    </row>
    <row r="77" spans="1:10" ht="12.75">
      <c r="A77" s="4">
        <v>71</v>
      </c>
      <c r="B77" s="77">
        <v>2</v>
      </c>
      <c r="C77" s="70" t="s">
        <v>296</v>
      </c>
      <c r="D77" s="4" t="s">
        <v>297</v>
      </c>
      <c r="E77" s="44"/>
      <c r="F77" s="38"/>
      <c r="G77" s="67"/>
      <c r="H77" s="44">
        <f>SUM(E77:G77)</f>
        <v>0</v>
      </c>
      <c r="I77" s="4"/>
      <c r="J77" s="4"/>
    </row>
    <row r="78" spans="1:10" ht="12.75">
      <c r="A78" s="4">
        <v>72</v>
      </c>
      <c r="B78" s="77">
        <v>3</v>
      </c>
      <c r="C78" s="6" t="s">
        <v>298</v>
      </c>
      <c r="D78" s="6" t="s">
        <v>299</v>
      </c>
      <c r="E78" s="44"/>
      <c r="F78" s="38"/>
      <c r="G78" s="67"/>
      <c r="H78" s="44">
        <f>SUM(E78:G78)</f>
        <v>0</v>
      </c>
      <c r="I78" s="4"/>
      <c r="J78" s="4"/>
    </row>
    <row r="79" spans="1:10" ht="12.75">
      <c r="A79" s="4">
        <v>73</v>
      </c>
      <c r="B79" s="77">
        <v>4</v>
      </c>
      <c r="C79" s="6" t="s">
        <v>300</v>
      </c>
      <c r="D79" s="6" t="s">
        <v>301</v>
      </c>
      <c r="E79" s="44"/>
      <c r="F79" s="38"/>
      <c r="G79" s="67"/>
      <c r="H79" s="44">
        <f>SUM(E79:G79)</f>
        <v>0</v>
      </c>
      <c r="I79" s="4"/>
      <c r="J79" s="4"/>
    </row>
    <row r="80" spans="1:10" ht="12.75">
      <c r="A80" s="4">
        <v>74</v>
      </c>
      <c r="B80" s="77">
        <v>5</v>
      </c>
      <c r="C80" s="70" t="s">
        <v>302</v>
      </c>
      <c r="D80" s="6" t="s">
        <v>303</v>
      </c>
      <c r="E80" s="44"/>
      <c r="F80" s="38"/>
      <c r="G80" s="67"/>
      <c r="H80" s="44">
        <f>SUM(E80:G80)</f>
        <v>0</v>
      </c>
      <c r="I80" s="4"/>
      <c r="J80" s="4"/>
    </row>
    <row r="81" spans="1:10" ht="12.75">
      <c r="A81" s="4">
        <v>75</v>
      </c>
      <c r="B81" s="77" t="s">
        <v>304</v>
      </c>
      <c r="C81" s="2" t="s">
        <v>305</v>
      </c>
      <c r="D81" s="4" t="s">
        <v>306</v>
      </c>
      <c r="E81" s="39">
        <f>SUM(E76:E80)</f>
        <v>0</v>
      </c>
      <c r="F81" s="39">
        <f>SUM(F76:F80)</f>
        <v>0</v>
      </c>
      <c r="G81" s="39">
        <f>SUM(G76:G80)</f>
        <v>0</v>
      </c>
      <c r="H81" s="39">
        <f>SUM(H76:H80)</f>
        <v>0</v>
      </c>
      <c r="I81" s="4"/>
      <c r="J81" s="4"/>
    </row>
    <row r="82" spans="1:10" ht="12.75">
      <c r="A82" s="4">
        <v>76</v>
      </c>
      <c r="B82" s="77">
        <v>1</v>
      </c>
      <c r="C82" s="70" t="s">
        <v>307</v>
      </c>
      <c r="D82" s="4" t="s">
        <v>308</v>
      </c>
      <c r="E82" s="44"/>
      <c r="F82" s="38"/>
      <c r="G82" s="67"/>
      <c r="H82" s="44">
        <f>SUM(E82:G82)</f>
        <v>0</v>
      </c>
      <c r="I82" s="4"/>
      <c r="J82" s="4"/>
    </row>
    <row r="83" spans="1:10" ht="12.75">
      <c r="A83" s="4">
        <v>77</v>
      </c>
      <c r="B83" s="77">
        <v>2</v>
      </c>
      <c r="C83" s="6" t="s">
        <v>309</v>
      </c>
      <c r="D83" s="6" t="s">
        <v>310</v>
      </c>
      <c r="E83" s="44"/>
      <c r="F83" s="38"/>
      <c r="G83" s="69"/>
      <c r="H83" s="44">
        <f>SUM(E83:G83)</f>
        <v>0</v>
      </c>
      <c r="I83" s="4"/>
      <c r="J83" s="4"/>
    </row>
    <row r="84" spans="1:10" ht="12.75">
      <c r="A84" s="4">
        <v>78</v>
      </c>
      <c r="B84" s="77">
        <v>3</v>
      </c>
      <c r="C84" s="6" t="s">
        <v>311</v>
      </c>
      <c r="D84" s="6" t="s">
        <v>312</v>
      </c>
      <c r="E84" s="44"/>
      <c r="F84" s="38"/>
      <c r="G84" s="69"/>
      <c r="H84" s="44">
        <f>SUM(E84:G84)</f>
        <v>0</v>
      </c>
      <c r="I84" s="4"/>
      <c r="J84" s="4"/>
    </row>
    <row r="85" spans="1:10" ht="12.75">
      <c r="A85" s="4">
        <v>79</v>
      </c>
      <c r="B85" s="77">
        <v>4</v>
      </c>
      <c r="C85" s="6" t="s">
        <v>313</v>
      </c>
      <c r="D85" s="6" t="s">
        <v>314</v>
      </c>
      <c r="E85" s="44"/>
      <c r="F85" s="38"/>
      <c r="G85" s="69"/>
      <c r="H85" s="44">
        <f>SUM(E85:G85)</f>
        <v>0</v>
      </c>
      <c r="I85" s="4"/>
      <c r="J85" s="4"/>
    </row>
    <row r="86" spans="1:10" ht="12.75">
      <c r="A86" s="4">
        <v>80</v>
      </c>
      <c r="B86" s="77">
        <v>5</v>
      </c>
      <c r="C86" s="6" t="s">
        <v>315</v>
      </c>
      <c r="D86" s="6" t="s">
        <v>316</v>
      </c>
      <c r="E86" s="44"/>
      <c r="F86" s="38"/>
      <c r="G86" s="67"/>
      <c r="H86" s="44">
        <f>SUM(E86:G86)</f>
        <v>0</v>
      </c>
      <c r="I86" s="4"/>
      <c r="J86" s="4"/>
    </row>
    <row r="87" spans="1:10" ht="12.75">
      <c r="A87" s="4">
        <v>81</v>
      </c>
      <c r="B87" s="79" t="s">
        <v>317</v>
      </c>
      <c r="C87" s="76" t="s">
        <v>318</v>
      </c>
      <c r="D87" s="4" t="s">
        <v>319</v>
      </c>
      <c r="E87" s="39">
        <f>SUM(E82:E86)</f>
        <v>0</v>
      </c>
      <c r="F87" s="39">
        <f>SUM(F82:F86)</f>
        <v>0</v>
      </c>
      <c r="G87" s="39">
        <f>SUM(G82:G86)</f>
        <v>0</v>
      </c>
      <c r="H87" s="39">
        <f>SUM(H82:H86)</f>
        <v>0</v>
      </c>
      <c r="I87" s="4"/>
      <c r="J87" s="4"/>
    </row>
    <row r="88" spans="1:10" ht="12.75">
      <c r="A88" s="4">
        <v>82</v>
      </c>
      <c r="B88" s="77" t="s">
        <v>320</v>
      </c>
      <c r="C88" s="25" t="s">
        <v>321</v>
      </c>
      <c r="D88" s="4" t="s">
        <v>322</v>
      </c>
      <c r="E88" s="39">
        <f>E23+E33+E40+E57+E69+E75+E81+E87</f>
        <v>21172346</v>
      </c>
      <c r="F88" s="39">
        <f>F23+F33+F40+F57+F69+F75+F81+F87</f>
        <v>5823000</v>
      </c>
      <c r="G88" s="39">
        <f>G23+G33+G40+G57+G69+G75+G81+G87</f>
        <v>0</v>
      </c>
      <c r="H88" s="39">
        <f>H23+H33+H57+H69+H75+H81+H87</f>
        <v>22995346</v>
      </c>
      <c r="I88" s="39">
        <f>I23+I33+I57+I69+I75+I81+I87</f>
        <v>25358093</v>
      </c>
      <c r="J88" s="39">
        <f>J23+J33+J57+J69+J75+J81+J87+J40</f>
        <v>39423544</v>
      </c>
    </row>
    <row r="89" spans="1:10" ht="12.75">
      <c r="A89" s="4">
        <v>83</v>
      </c>
      <c r="B89" s="77">
        <v>1</v>
      </c>
      <c r="C89" s="1" t="s">
        <v>323</v>
      </c>
      <c r="D89" s="4" t="s">
        <v>324</v>
      </c>
      <c r="E89" s="44"/>
      <c r="F89" s="38"/>
      <c r="G89" s="67"/>
      <c r="H89" s="44">
        <f>SUM(E89:G89)</f>
        <v>0</v>
      </c>
      <c r="I89" s="4"/>
      <c r="J89" s="4"/>
    </row>
    <row r="90" spans="1:10" ht="12.75">
      <c r="A90" s="4">
        <v>84</v>
      </c>
      <c r="B90" s="77">
        <v>2</v>
      </c>
      <c r="C90" s="70" t="s">
        <v>325</v>
      </c>
      <c r="D90" s="4" t="s">
        <v>326</v>
      </c>
      <c r="E90" s="44"/>
      <c r="F90" s="38"/>
      <c r="G90" s="67"/>
      <c r="H90" s="44">
        <f>SUM(E90:G90)</f>
        <v>0</v>
      </c>
      <c r="I90" s="4"/>
      <c r="J90" s="4"/>
    </row>
    <row r="91" spans="1:10" ht="12.75">
      <c r="A91" s="4">
        <v>85</v>
      </c>
      <c r="B91" s="77">
        <v>3</v>
      </c>
      <c r="C91" s="1" t="s">
        <v>327</v>
      </c>
      <c r="D91" s="4" t="s">
        <v>328</v>
      </c>
      <c r="E91" s="44"/>
      <c r="F91" s="38"/>
      <c r="G91" s="67"/>
      <c r="H91" s="44">
        <f>SUM(E91:G91)</f>
        <v>0</v>
      </c>
      <c r="I91" s="4"/>
      <c r="J91" s="4"/>
    </row>
    <row r="92" spans="1:10" ht="12.75">
      <c r="A92" s="4">
        <v>86</v>
      </c>
      <c r="B92" s="77" t="s">
        <v>329</v>
      </c>
      <c r="C92" s="5" t="s">
        <v>330</v>
      </c>
      <c r="D92" s="4" t="s">
        <v>331</v>
      </c>
      <c r="E92" s="39">
        <f>SUM(E89:E91)</f>
        <v>0</v>
      </c>
      <c r="F92" s="39">
        <f>SUM(F89:F91)</f>
        <v>0</v>
      </c>
      <c r="G92" s="39">
        <f>SUM(G89:G91)</f>
        <v>0</v>
      </c>
      <c r="H92" s="39">
        <f>SUM(H89:H91)</f>
        <v>0</v>
      </c>
      <c r="I92" s="4"/>
      <c r="J92" s="4"/>
    </row>
    <row r="93" spans="1:10" ht="12.75">
      <c r="A93" s="4">
        <v>87</v>
      </c>
      <c r="B93" s="77">
        <v>1</v>
      </c>
      <c r="C93" s="6" t="s">
        <v>332</v>
      </c>
      <c r="D93" s="6" t="s">
        <v>333</v>
      </c>
      <c r="E93" s="39"/>
      <c r="F93" s="39"/>
      <c r="G93" s="69"/>
      <c r="H93" s="44">
        <f>SUM(E93:G93)</f>
        <v>0</v>
      </c>
      <c r="I93" s="4"/>
      <c r="J93" s="4"/>
    </row>
    <row r="94" spans="1:10" ht="12.75">
      <c r="A94" s="4">
        <v>88</v>
      </c>
      <c r="B94" s="77">
        <v>2</v>
      </c>
      <c r="C94" s="6" t="s">
        <v>334</v>
      </c>
      <c r="D94" s="4" t="s">
        <v>335</v>
      </c>
      <c r="E94" s="44"/>
      <c r="F94" s="38"/>
      <c r="G94" s="67"/>
      <c r="H94" s="44">
        <f>SUM(E94:G94)</f>
        <v>0</v>
      </c>
      <c r="I94" s="4"/>
      <c r="J94" s="4"/>
    </row>
    <row r="95" spans="1:10" ht="12.75">
      <c r="A95" s="4">
        <v>89</v>
      </c>
      <c r="B95" s="79">
        <v>3</v>
      </c>
      <c r="C95" s="6" t="s">
        <v>336</v>
      </c>
      <c r="D95" s="4" t="s">
        <v>337</v>
      </c>
      <c r="E95" s="44"/>
      <c r="F95" s="38"/>
      <c r="G95" s="67"/>
      <c r="H95" s="44">
        <f>SUM(E95:G95)</f>
        <v>0</v>
      </c>
      <c r="I95" s="4"/>
      <c r="J95" s="4"/>
    </row>
    <row r="96" spans="1:10" ht="12.75">
      <c r="A96" s="4">
        <v>90</v>
      </c>
      <c r="B96" s="77">
        <v>4</v>
      </c>
      <c r="C96" s="6" t="s">
        <v>338</v>
      </c>
      <c r="D96" s="4" t="s">
        <v>339</v>
      </c>
      <c r="E96" s="44"/>
      <c r="F96" s="38"/>
      <c r="G96" s="67"/>
      <c r="H96" s="44">
        <f>SUM(E96:G96)</f>
        <v>0</v>
      </c>
      <c r="I96" s="4"/>
      <c r="J96" s="4"/>
    </row>
    <row r="97" spans="1:10" ht="12.75">
      <c r="A97" s="4">
        <v>91</v>
      </c>
      <c r="B97" s="77" t="s">
        <v>340</v>
      </c>
      <c r="C97" s="2" t="s">
        <v>341</v>
      </c>
      <c r="D97" s="4" t="s">
        <v>342</v>
      </c>
      <c r="E97" s="39">
        <f>SUM(E93:E96)</f>
        <v>0</v>
      </c>
      <c r="F97" s="39">
        <f>SUM(F93:F96)</f>
        <v>0</v>
      </c>
      <c r="G97" s="39">
        <f>SUM(G93:G96)</f>
        <v>0</v>
      </c>
      <c r="H97" s="39">
        <f>SUM(H93:H96)</f>
        <v>0</v>
      </c>
      <c r="I97" s="4"/>
      <c r="J97" s="4"/>
    </row>
    <row r="98" spans="1:10" ht="12.75">
      <c r="A98" s="4">
        <v>92</v>
      </c>
      <c r="B98" s="77">
        <v>1</v>
      </c>
      <c r="C98" s="70" t="s">
        <v>343</v>
      </c>
      <c r="D98" s="4" t="s">
        <v>344</v>
      </c>
      <c r="E98" s="44"/>
      <c r="F98" s="38"/>
      <c r="G98" s="67"/>
      <c r="H98" s="44"/>
      <c r="I98" s="4"/>
      <c r="J98" s="4"/>
    </row>
    <row r="99" spans="1:10" ht="12.75">
      <c r="A99" s="4">
        <v>93</v>
      </c>
      <c r="B99" s="77" t="s">
        <v>163</v>
      </c>
      <c r="C99" s="70" t="s">
        <v>345</v>
      </c>
      <c r="D99" s="4"/>
      <c r="E99" s="44">
        <f>'[1]2. maradvány'!C8</f>
        <v>2352830</v>
      </c>
      <c r="F99" s="44">
        <v>0</v>
      </c>
      <c r="G99" s="67"/>
      <c r="H99" s="44">
        <f>SUM(E99:G99)</f>
        <v>2352830</v>
      </c>
      <c r="I99" s="4">
        <v>3666760</v>
      </c>
      <c r="J99" s="4">
        <v>3666760</v>
      </c>
    </row>
    <row r="100" spans="1:10" ht="12.75">
      <c r="A100" s="4">
        <v>94</v>
      </c>
      <c r="B100" s="77" t="s">
        <v>165</v>
      </c>
      <c r="C100" s="23" t="s">
        <v>346</v>
      </c>
      <c r="D100" s="4"/>
      <c r="E100" s="44">
        <f>'[1]2. maradvány'!C13</f>
        <v>40310418</v>
      </c>
      <c r="F100" s="44"/>
      <c r="G100" s="69"/>
      <c r="H100" s="44">
        <f>SUM(E100:G100)</f>
        <v>40310418</v>
      </c>
      <c r="I100" s="4">
        <v>40606548</v>
      </c>
      <c r="J100" s="4">
        <v>40606548</v>
      </c>
    </row>
    <row r="101" spans="1:10" ht="12.75">
      <c r="A101" s="4">
        <v>95</v>
      </c>
      <c r="B101" s="23">
        <v>2</v>
      </c>
      <c r="C101" s="74" t="s">
        <v>347</v>
      </c>
      <c r="D101" s="4" t="s">
        <v>348</v>
      </c>
      <c r="E101" s="38"/>
      <c r="F101" s="38"/>
      <c r="G101" s="67"/>
      <c r="H101" s="44">
        <f>SUM(E101:G101)</f>
        <v>0</v>
      </c>
      <c r="I101" s="4"/>
      <c r="J101" s="4"/>
    </row>
    <row r="102" spans="1:10" ht="12.75">
      <c r="A102" s="4">
        <v>96</v>
      </c>
      <c r="B102" s="23" t="s">
        <v>349</v>
      </c>
      <c r="C102" s="80" t="s">
        <v>350</v>
      </c>
      <c r="D102" s="4" t="s">
        <v>351</v>
      </c>
      <c r="E102" s="39">
        <f aca="true" t="shared" si="9" ref="E102:J102">SUM(E99:E101)</f>
        <v>42663248</v>
      </c>
      <c r="F102" s="39">
        <f t="shared" si="9"/>
        <v>0</v>
      </c>
      <c r="G102" s="39">
        <f t="shared" si="9"/>
        <v>0</v>
      </c>
      <c r="H102" s="39">
        <f t="shared" si="9"/>
        <v>42663248</v>
      </c>
      <c r="I102" s="110">
        <f t="shared" si="9"/>
        <v>44273308</v>
      </c>
      <c r="J102" s="110">
        <f t="shared" si="9"/>
        <v>44273308</v>
      </c>
    </row>
    <row r="103" spans="1:10" ht="12.75">
      <c r="A103" s="4">
        <v>97</v>
      </c>
      <c r="B103" s="77">
        <v>1</v>
      </c>
      <c r="C103" s="1" t="s">
        <v>352</v>
      </c>
      <c r="D103" s="4" t="s">
        <v>353</v>
      </c>
      <c r="E103" s="38"/>
      <c r="F103" s="38"/>
      <c r="G103" s="67"/>
      <c r="H103" s="44">
        <f aca="true" t="shared" si="10" ref="H103:H108">SUM(E103:G103)</f>
        <v>0</v>
      </c>
      <c r="I103" s="4"/>
      <c r="J103" s="4">
        <v>647599</v>
      </c>
    </row>
    <row r="104" spans="1:10" ht="12.75">
      <c r="A104" s="4">
        <v>98</v>
      </c>
      <c r="B104" s="23">
        <v>2</v>
      </c>
      <c r="C104" s="74" t="s">
        <v>354</v>
      </c>
      <c r="D104" s="4" t="s">
        <v>355</v>
      </c>
      <c r="E104" s="38"/>
      <c r="F104" s="38"/>
      <c r="G104" s="67"/>
      <c r="H104" s="44">
        <f t="shared" si="10"/>
        <v>0</v>
      </c>
      <c r="I104" s="4"/>
      <c r="J104" s="4"/>
    </row>
    <row r="105" spans="1:10" ht="12.75">
      <c r="A105" s="4">
        <v>99</v>
      </c>
      <c r="B105" s="23">
        <v>3</v>
      </c>
      <c r="C105" s="74" t="s">
        <v>356</v>
      </c>
      <c r="D105" s="6" t="s">
        <v>357</v>
      </c>
      <c r="E105" s="39"/>
      <c r="F105" s="39"/>
      <c r="G105" s="69"/>
      <c r="H105" s="44">
        <f t="shared" si="10"/>
        <v>0</v>
      </c>
      <c r="I105" s="4"/>
      <c r="J105" s="4"/>
    </row>
    <row r="106" spans="1:10" ht="12.75">
      <c r="A106" s="4">
        <v>100</v>
      </c>
      <c r="B106" s="23">
        <v>4</v>
      </c>
      <c r="C106" s="1" t="s">
        <v>358</v>
      </c>
      <c r="D106" s="4" t="s">
        <v>359</v>
      </c>
      <c r="E106" s="38">
        <v>0</v>
      </c>
      <c r="F106" s="38"/>
      <c r="G106" s="67"/>
      <c r="H106" s="44">
        <f t="shared" si="10"/>
        <v>0</v>
      </c>
      <c r="I106" s="4"/>
      <c r="J106" s="4"/>
    </row>
    <row r="107" spans="1:10" ht="12.75">
      <c r="A107" s="4">
        <v>101</v>
      </c>
      <c r="B107" s="23">
        <v>5</v>
      </c>
      <c r="C107" s="81" t="s">
        <v>360</v>
      </c>
      <c r="D107" s="4" t="s">
        <v>361</v>
      </c>
      <c r="E107" s="38"/>
      <c r="F107" s="38"/>
      <c r="G107" s="68"/>
      <c r="H107" s="44">
        <f t="shared" si="10"/>
        <v>0</v>
      </c>
      <c r="I107" s="4"/>
      <c r="J107" s="4"/>
    </row>
    <row r="108" spans="1:10" ht="12.75">
      <c r="A108" s="4">
        <v>102</v>
      </c>
      <c r="B108" s="23">
        <v>6</v>
      </c>
      <c r="C108" s="1" t="s">
        <v>362</v>
      </c>
      <c r="D108" s="6" t="s">
        <v>363</v>
      </c>
      <c r="E108" s="38"/>
      <c r="F108" s="38"/>
      <c r="G108" s="68"/>
      <c r="H108" s="44">
        <f t="shared" si="10"/>
        <v>0</v>
      </c>
      <c r="I108" s="4"/>
      <c r="J108" s="4"/>
    </row>
    <row r="109" spans="1:10" ht="12.75">
      <c r="A109" s="4">
        <v>103</v>
      </c>
      <c r="B109" s="23" t="s">
        <v>364</v>
      </c>
      <c r="C109" s="80" t="s">
        <v>365</v>
      </c>
      <c r="D109" s="4" t="s">
        <v>366</v>
      </c>
      <c r="E109" s="39">
        <f aca="true" t="shared" si="11" ref="E109:J109">SUM(E103:E108)+E102+E97+E92</f>
        <v>42663248</v>
      </c>
      <c r="F109" s="39">
        <f t="shared" si="11"/>
        <v>0</v>
      </c>
      <c r="G109" s="39">
        <f t="shared" si="11"/>
        <v>0</v>
      </c>
      <c r="H109" s="39">
        <f t="shared" si="11"/>
        <v>42663248</v>
      </c>
      <c r="I109" s="110">
        <f t="shared" si="11"/>
        <v>44273308</v>
      </c>
      <c r="J109" s="110">
        <f t="shared" si="11"/>
        <v>44920907</v>
      </c>
    </row>
    <row r="110" spans="1:10" ht="12.75">
      <c r="A110" s="4">
        <v>104</v>
      </c>
      <c r="B110" s="23">
        <v>1</v>
      </c>
      <c r="C110" s="6" t="s">
        <v>367</v>
      </c>
      <c r="D110" s="4" t="s">
        <v>368</v>
      </c>
      <c r="E110" s="38"/>
      <c r="F110" s="38"/>
      <c r="G110" s="68"/>
      <c r="H110" s="38">
        <f>SUM(E110:G110)</f>
        <v>0</v>
      </c>
      <c r="I110" s="4"/>
      <c r="J110" s="4"/>
    </row>
    <row r="111" spans="1:10" ht="12.75">
      <c r="A111" s="4">
        <v>105</v>
      </c>
      <c r="B111" s="23">
        <v>2</v>
      </c>
      <c r="C111" s="4" t="s">
        <v>369</v>
      </c>
      <c r="D111" s="4" t="s">
        <v>370</v>
      </c>
      <c r="E111" s="38"/>
      <c r="F111" s="39"/>
      <c r="G111" s="68"/>
      <c r="H111" s="38">
        <f>SUM(E111:G111)</f>
        <v>0</v>
      </c>
      <c r="I111" s="4"/>
      <c r="J111" s="4"/>
    </row>
    <row r="112" spans="1:10" ht="12.75">
      <c r="A112" s="4">
        <v>106</v>
      </c>
      <c r="B112" s="77">
        <v>3</v>
      </c>
      <c r="C112" s="6" t="s">
        <v>371</v>
      </c>
      <c r="D112" s="4" t="s">
        <v>372</v>
      </c>
      <c r="E112" s="44"/>
      <c r="F112" s="38"/>
      <c r="G112" s="67"/>
      <c r="H112" s="38">
        <f>SUM(E112:G112)</f>
        <v>0</v>
      </c>
      <c r="I112" s="4"/>
      <c r="J112" s="4"/>
    </row>
    <row r="113" spans="1:10" ht="12.75">
      <c r="A113" s="4">
        <v>107</v>
      </c>
      <c r="B113" s="77">
        <v>4</v>
      </c>
      <c r="C113" s="6" t="s">
        <v>373</v>
      </c>
      <c r="D113" s="4" t="s">
        <v>374</v>
      </c>
      <c r="E113" s="44"/>
      <c r="F113" s="38"/>
      <c r="G113" s="67"/>
      <c r="H113" s="38">
        <f>SUM(E113:G113)</f>
        <v>0</v>
      </c>
      <c r="I113" s="4"/>
      <c r="J113" s="4"/>
    </row>
    <row r="114" spans="1:10" ht="12.75">
      <c r="A114" s="4">
        <v>108</v>
      </c>
      <c r="B114" s="77">
        <v>5</v>
      </c>
      <c r="C114" s="6" t="s">
        <v>375</v>
      </c>
      <c r="D114" s="6" t="s">
        <v>376</v>
      </c>
      <c r="E114" s="44"/>
      <c r="F114" s="38"/>
      <c r="G114" s="67"/>
      <c r="H114" s="38">
        <f>SUM(E114:G114)</f>
        <v>0</v>
      </c>
      <c r="I114" s="4"/>
      <c r="J114" s="4"/>
    </row>
    <row r="115" spans="1:10" ht="12.75">
      <c r="A115" s="4">
        <v>109</v>
      </c>
      <c r="B115" s="77" t="s">
        <v>377</v>
      </c>
      <c r="C115" s="80" t="s">
        <v>378</v>
      </c>
      <c r="D115" s="4" t="s">
        <v>379</v>
      </c>
      <c r="E115" s="39">
        <f>SUM(E110:E114)</f>
        <v>0</v>
      </c>
      <c r="F115" s="39">
        <f>SUM(F110:F114)</f>
        <v>0</v>
      </c>
      <c r="G115" s="39">
        <f>SUM(G110:G114)</f>
        <v>0</v>
      </c>
      <c r="H115" s="39">
        <f>SUM(H110:H114)</f>
        <v>0</v>
      </c>
      <c r="I115" s="4"/>
      <c r="J115" s="4"/>
    </row>
    <row r="116" spans="1:10" ht="12.75">
      <c r="A116" s="4">
        <v>110</v>
      </c>
      <c r="B116" s="77">
        <v>1</v>
      </c>
      <c r="C116" s="81" t="s">
        <v>380</v>
      </c>
      <c r="D116" s="4" t="s">
        <v>381</v>
      </c>
      <c r="E116" s="44"/>
      <c r="F116" s="38"/>
      <c r="G116" s="67"/>
      <c r="H116" s="44">
        <f>SUM(E116:G116)</f>
        <v>0</v>
      </c>
      <c r="I116" s="4"/>
      <c r="J116" s="4"/>
    </row>
    <row r="117" spans="1:10" ht="12.75">
      <c r="A117" s="4">
        <v>111</v>
      </c>
      <c r="B117" s="77">
        <v>2</v>
      </c>
      <c r="C117" s="1" t="s">
        <v>382</v>
      </c>
      <c r="D117" s="6" t="s">
        <v>383</v>
      </c>
      <c r="E117" s="44"/>
      <c r="F117" s="38"/>
      <c r="G117" s="67"/>
      <c r="H117" s="44">
        <f>SUM(E117:G117)</f>
        <v>0</v>
      </c>
      <c r="I117" s="4"/>
      <c r="J117" s="4"/>
    </row>
    <row r="118" spans="1:10" ht="12.75">
      <c r="A118" s="4">
        <v>112</v>
      </c>
      <c r="B118" s="77" t="s">
        <v>384</v>
      </c>
      <c r="C118" s="82" t="s">
        <v>385</v>
      </c>
      <c r="D118" s="4" t="s">
        <v>386</v>
      </c>
      <c r="E118" s="39">
        <f>E92+E97+E109+E115+E116+E117</f>
        <v>42663248</v>
      </c>
      <c r="F118" s="39">
        <f>F92+F97+F109+F115+F116+F117</f>
        <v>0</v>
      </c>
      <c r="G118" s="39">
        <f>G92+G97+G109+G115+G116+G117</f>
        <v>0</v>
      </c>
      <c r="H118" s="39">
        <f>H92+H97+H115+H116+H117+H40+H100</f>
        <v>44310418</v>
      </c>
      <c r="I118" s="110">
        <f>I92+I97+I115+I116+I117+I40+I100</f>
        <v>44606548</v>
      </c>
      <c r="J118" s="110">
        <f>J109</f>
        <v>44920907</v>
      </c>
    </row>
    <row r="119" spans="1:10" ht="12.75">
      <c r="A119" s="4">
        <v>113</v>
      </c>
      <c r="B119" s="72" t="s">
        <v>387</v>
      </c>
      <c r="C119" s="5" t="s">
        <v>388</v>
      </c>
      <c r="D119" s="5"/>
      <c r="E119" s="39">
        <f>E88+E118</f>
        <v>63835594</v>
      </c>
      <c r="F119" s="39">
        <f>F88+F118</f>
        <v>5823000</v>
      </c>
      <c r="G119" s="39">
        <f>G88+G118</f>
        <v>0</v>
      </c>
      <c r="H119" s="39">
        <f>H88+H118+H99</f>
        <v>69658594</v>
      </c>
      <c r="I119" s="110">
        <f>I88+I118+I99</f>
        <v>73631401</v>
      </c>
      <c r="J119" s="110">
        <f>J88+J118</f>
        <v>84344451</v>
      </c>
    </row>
    <row r="120" spans="2:8" ht="12.75">
      <c r="B120" s="75"/>
      <c r="C120" s="1"/>
      <c r="E120" s="1"/>
      <c r="F120" s="83"/>
      <c r="G120" s="1"/>
      <c r="H120" s="1"/>
    </row>
    <row r="121" spans="2:7" ht="12.75">
      <c r="B121" s="75"/>
      <c r="C121" s="1"/>
      <c r="E121" s="1"/>
      <c r="F121" s="1"/>
      <c r="G12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0.8515625" style="0" bestFit="1" customWidth="1"/>
    <col min="3" max="3" width="16.421875" style="0" bestFit="1" customWidth="1"/>
    <col min="4" max="4" width="14.57421875" style="0" customWidth="1"/>
    <col min="5" max="5" width="11.7109375" style="0" bestFit="1" customWidth="1"/>
    <col min="6" max="6" width="12.7109375" style="0" bestFit="1" customWidth="1"/>
    <col min="7" max="8" width="11.7109375" style="0" bestFit="1" customWidth="1"/>
  </cols>
  <sheetData>
    <row r="1" spans="2:3" ht="12.75">
      <c r="B1" s="1" t="s">
        <v>721</v>
      </c>
      <c r="C1" s="1"/>
    </row>
    <row r="3" spans="2:4" ht="12.75">
      <c r="B3" t="s">
        <v>142</v>
      </c>
      <c r="D3" t="s">
        <v>112</v>
      </c>
    </row>
    <row r="4" spans="2:3" ht="12.75">
      <c r="B4" s="2" t="s">
        <v>709</v>
      </c>
      <c r="C4" s="2"/>
    </row>
    <row r="5" spans="2:8" ht="13.5" thickBot="1">
      <c r="B5" t="s">
        <v>43</v>
      </c>
      <c r="C5" t="s">
        <v>81</v>
      </c>
      <c r="D5" s="1" t="s">
        <v>82</v>
      </c>
      <c r="E5" s="1" t="s">
        <v>149</v>
      </c>
      <c r="F5" s="1" t="s">
        <v>83</v>
      </c>
      <c r="G5" s="1" t="s">
        <v>88</v>
      </c>
      <c r="H5" s="1" t="s">
        <v>448</v>
      </c>
    </row>
    <row r="6" spans="1:8" ht="13.5" thickBot="1">
      <c r="A6" s="4">
        <v>1</v>
      </c>
      <c r="B6" s="97" t="s">
        <v>425</v>
      </c>
      <c r="C6" s="102" t="s">
        <v>710</v>
      </c>
      <c r="D6" s="102" t="s">
        <v>498</v>
      </c>
      <c r="E6" s="114" t="s">
        <v>442</v>
      </c>
      <c r="F6" s="114" t="s">
        <v>443</v>
      </c>
      <c r="G6" s="115" t="s">
        <v>444</v>
      </c>
      <c r="H6" s="107" t="s">
        <v>445</v>
      </c>
    </row>
    <row r="7" spans="1:8" ht="12.75">
      <c r="A7" s="4">
        <v>2</v>
      </c>
      <c r="B7" s="98" t="s">
        <v>426</v>
      </c>
      <c r="C7" s="160">
        <v>4875000</v>
      </c>
      <c r="D7" s="116">
        <v>2965876</v>
      </c>
      <c r="E7" s="117"/>
      <c r="F7" s="117"/>
      <c r="G7" s="118"/>
      <c r="H7" s="27"/>
    </row>
    <row r="8" spans="1:8" ht="12.75">
      <c r="A8" s="4">
        <v>3</v>
      </c>
      <c r="B8" s="99" t="s">
        <v>427</v>
      </c>
      <c r="C8" s="154"/>
      <c r="D8" s="119">
        <v>108268</v>
      </c>
      <c r="E8" s="4"/>
      <c r="F8" s="4"/>
      <c r="G8" s="20"/>
      <c r="H8" s="4"/>
    </row>
    <row r="9" spans="1:8" ht="12.75">
      <c r="A9" s="4">
        <v>4</v>
      </c>
      <c r="B9" s="99" t="s">
        <v>428</v>
      </c>
      <c r="C9" s="154"/>
      <c r="D9" s="119">
        <v>0</v>
      </c>
      <c r="E9" s="49"/>
      <c r="F9" s="49"/>
      <c r="G9" s="50"/>
      <c r="H9" s="4"/>
    </row>
    <row r="10" spans="1:8" ht="12.75">
      <c r="A10" s="4">
        <v>5</v>
      </c>
      <c r="B10" s="120" t="s">
        <v>489</v>
      </c>
      <c r="C10" s="155"/>
      <c r="D10" s="119"/>
      <c r="E10" s="4"/>
      <c r="F10" s="4"/>
      <c r="G10" s="20"/>
      <c r="H10" s="4"/>
    </row>
    <row r="11" spans="1:8" ht="12.75">
      <c r="A11" s="4">
        <v>6</v>
      </c>
      <c r="B11" s="99" t="s">
        <v>490</v>
      </c>
      <c r="C11" s="154"/>
      <c r="D11" s="119">
        <v>0</v>
      </c>
      <c r="E11" s="4"/>
      <c r="F11" s="4"/>
      <c r="G11" s="20"/>
      <c r="H11" s="4"/>
    </row>
    <row r="12" spans="1:8" ht="12.75">
      <c r="A12" s="4">
        <v>7</v>
      </c>
      <c r="B12" s="100" t="s">
        <v>429</v>
      </c>
      <c r="C12" s="156"/>
      <c r="D12" s="119">
        <v>0</v>
      </c>
      <c r="E12" s="4"/>
      <c r="F12" s="4"/>
      <c r="G12" s="20"/>
      <c r="H12" s="4"/>
    </row>
    <row r="13" spans="1:8" ht="13.5" thickBot="1">
      <c r="A13" s="4">
        <v>8</v>
      </c>
      <c r="B13" s="101" t="s">
        <v>491</v>
      </c>
      <c r="C13" s="157"/>
      <c r="D13" s="121">
        <v>0</v>
      </c>
      <c r="E13" s="105"/>
      <c r="F13" s="105"/>
      <c r="G13" s="122"/>
      <c r="H13" s="105"/>
    </row>
    <row r="14" spans="1:8" ht="12.75">
      <c r="A14" s="4">
        <v>9</v>
      </c>
      <c r="B14" s="123" t="s">
        <v>430</v>
      </c>
      <c r="C14" s="124">
        <f aca="true" t="shared" si="0" ref="C14:H14">SUM(C7:C13)</f>
        <v>4875000</v>
      </c>
      <c r="D14" s="124">
        <f t="shared" si="0"/>
        <v>3074144</v>
      </c>
      <c r="E14" s="124">
        <f t="shared" si="0"/>
        <v>0</v>
      </c>
      <c r="F14" s="124">
        <f t="shared" si="0"/>
        <v>0</v>
      </c>
      <c r="G14" s="124">
        <f t="shared" si="0"/>
        <v>0</v>
      </c>
      <c r="H14" s="117">
        <f t="shared" si="0"/>
        <v>0</v>
      </c>
    </row>
    <row r="15" spans="1:8" ht="12.75">
      <c r="A15" s="4">
        <v>10</v>
      </c>
      <c r="B15" s="22" t="s">
        <v>431</v>
      </c>
      <c r="C15" s="50">
        <f aca="true" t="shared" si="1" ref="C15:H15">C14/2</f>
        <v>2437500</v>
      </c>
      <c r="D15" s="50">
        <f t="shared" si="1"/>
        <v>1537072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49">
        <f t="shared" si="1"/>
        <v>0</v>
      </c>
    </row>
    <row r="16" spans="2:3" ht="12.75">
      <c r="B16" s="2"/>
      <c r="C16" s="2"/>
    </row>
    <row r="17" spans="2:3" ht="12.75">
      <c r="B17" s="2"/>
      <c r="C17" s="2"/>
    </row>
    <row r="18" spans="2:3" ht="12.75">
      <c r="B18" s="2"/>
      <c r="C18" s="2"/>
    </row>
    <row r="19" spans="1:7" ht="13.5" thickBot="1">
      <c r="A19" s="27"/>
      <c r="B19" s="103" t="s">
        <v>43</v>
      </c>
      <c r="C19" t="s">
        <v>81</v>
      </c>
      <c r="D19" t="s">
        <v>62</v>
      </c>
      <c r="E19" t="s">
        <v>62</v>
      </c>
      <c r="F19" t="s">
        <v>84</v>
      </c>
      <c r="G19" s="1" t="s">
        <v>88</v>
      </c>
    </row>
    <row r="20" spans="1:7" ht="13.5" thickBot="1">
      <c r="A20" s="4">
        <v>11</v>
      </c>
      <c r="B20" s="104" t="s">
        <v>492</v>
      </c>
      <c r="C20" s="106" t="s">
        <v>441</v>
      </c>
      <c r="D20" s="161" t="s">
        <v>442</v>
      </c>
      <c r="E20" s="106" t="s">
        <v>443</v>
      </c>
      <c r="F20" s="107" t="s">
        <v>444</v>
      </c>
      <c r="G20" s="107" t="s">
        <v>445</v>
      </c>
    </row>
    <row r="21" spans="1:7" ht="12.75">
      <c r="A21" s="4">
        <v>12</v>
      </c>
      <c r="B21" s="125"/>
      <c r="C21" s="159"/>
      <c r="D21" s="4"/>
      <c r="E21" s="27"/>
      <c r="F21" s="27"/>
      <c r="G21" s="27"/>
    </row>
    <row r="22" spans="1:7" ht="12.75">
      <c r="A22" s="4">
        <v>13</v>
      </c>
      <c r="B22" s="99" t="s">
        <v>432</v>
      </c>
      <c r="C22" s="154"/>
      <c r="D22" s="4"/>
      <c r="E22" s="4"/>
      <c r="F22" s="4"/>
      <c r="G22" s="4"/>
    </row>
    <row r="23" spans="1:7" ht="12.75">
      <c r="A23" s="4">
        <v>14</v>
      </c>
      <c r="B23" s="99" t="s">
        <v>433</v>
      </c>
      <c r="C23" s="154"/>
      <c r="D23" s="4"/>
      <c r="E23" s="4"/>
      <c r="F23" s="4"/>
      <c r="G23" s="4"/>
    </row>
    <row r="24" spans="1:7" ht="12.75">
      <c r="A24" s="4">
        <v>15</v>
      </c>
      <c r="B24" s="99" t="s">
        <v>434</v>
      </c>
      <c r="C24" s="154"/>
      <c r="D24" s="4"/>
      <c r="E24" s="4"/>
      <c r="F24" s="4"/>
      <c r="G24" s="4"/>
    </row>
    <row r="25" spans="1:7" ht="12.75">
      <c r="A25" s="4">
        <v>16</v>
      </c>
      <c r="B25" s="99" t="s">
        <v>493</v>
      </c>
      <c r="C25" s="154"/>
      <c r="D25" s="4"/>
      <c r="E25" s="4"/>
      <c r="F25" s="4"/>
      <c r="G25" s="4"/>
    </row>
    <row r="26" spans="1:7" ht="12.75">
      <c r="A26" s="4">
        <v>17</v>
      </c>
      <c r="B26" s="99" t="s">
        <v>435</v>
      </c>
      <c r="C26" s="154"/>
      <c r="D26" s="4"/>
      <c r="E26" s="4"/>
      <c r="F26" s="4"/>
      <c r="G26" s="4"/>
    </row>
    <row r="27" spans="1:7" ht="12.75">
      <c r="A27" s="4">
        <v>18</v>
      </c>
      <c r="B27" s="99" t="s">
        <v>436</v>
      </c>
      <c r="C27" s="154"/>
      <c r="D27" s="4"/>
      <c r="E27" s="4"/>
      <c r="F27" s="4"/>
      <c r="G27" s="4"/>
    </row>
    <row r="28" spans="1:7" ht="26.25" thickBot="1">
      <c r="A28" s="4">
        <v>19</v>
      </c>
      <c r="B28" s="101" t="s">
        <v>437</v>
      </c>
      <c r="C28" s="157"/>
      <c r="D28" s="105"/>
      <c r="E28" s="105"/>
      <c r="F28" s="105"/>
      <c r="G28" s="105"/>
    </row>
    <row r="29" spans="1:7" ht="12.75">
      <c r="A29" s="4">
        <v>20</v>
      </c>
      <c r="B29" s="123" t="s">
        <v>46</v>
      </c>
      <c r="C29" s="158"/>
      <c r="D29" s="27"/>
      <c r="E29" s="126"/>
      <c r="F29" s="126"/>
      <c r="G29" s="126"/>
    </row>
    <row r="30" spans="1:7" ht="12.75">
      <c r="A30" s="4">
        <v>21</v>
      </c>
      <c r="B30" s="127" t="s">
        <v>438</v>
      </c>
      <c r="C30" s="162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4">
        <v>22</v>
      </c>
      <c r="B31" s="22"/>
      <c r="C31" s="5"/>
      <c r="D31" s="5"/>
      <c r="E31" s="5"/>
      <c r="F31" s="5"/>
      <c r="G31" s="5"/>
    </row>
    <row r="32" spans="1:7" ht="12.75">
      <c r="A32" s="4">
        <v>23</v>
      </c>
      <c r="B32" s="127" t="s">
        <v>494</v>
      </c>
      <c r="C32" s="162"/>
      <c r="D32" s="5"/>
      <c r="E32" s="5"/>
      <c r="F32" s="5"/>
      <c r="G32" s="5"/>
    </row>
    <row r="36" spans="1:3" ht="12.75">
      <c r="A36" s="27">
        <v>24</v>
      </c>
      <c r="B36" s="2" t="s">
        <v>495</v>
      </c>
      <c r="C36" s="2"/>
    </row>
    <row r="37" spans="1:6" ht="12.75">
      <c r="A37" s="4"/>
      <c r="B37" t="s">
        <v>43</v>
      </c>
      <c r="C37" t="s">
        <v>81</v>
      </c>
      <c r="D37" t="s">
        <v>62</v>
      </c>
      <c r="E37" t="s">
        <v>63</v>
      </c>
      <c r="F37" s="1" t="s">
        <v>83</v>
      </c>
    </row>
    <row r="38" spans="1:6" ht="12.75">
      <c r="A38" s="4">
        <v>25</v>
      </c>
      <c r="B38" s="21" t="s">
        <v>439</v>
      </c>
      <c r="C38" s="185" t="s">
        <v>440</v>
      </c>
      <c r="D38" s="186"/>
      <c r="E38" s="186"/>
      <c r="F38" s="187"/>
    </row>
    <row r="39" spans="1:6" ht="12.75">
      <c r="A39" s="4">
        <v>26</v>
      </c>
      <c r="B39" s="21" t="s">
        <v>496</v>
      </c>
      <c r="C39" s="21"/>
      <c r="D39" s="4"/>
      <c r="E39" s="4"/>
      <c r="F39" s="4"/>
    </row>
    <row r="40" spans="1:6" ht="12.75">
      <c r="A40" s="4">
        <v>27</v>
      </c>
      <c r="B40" s="21" t="s">
        <v>497</v>
      </c>
      <c r="C40" s="21"/>
      <c r="D40" s="4"/>
      <c r="E40" s="4"/>
      <c r="F40" s="4"/>
    </row>
    <row r="41" spans="1:6" ht="12.75">
      <c r="A41" s="4">
        <v>28</v>
      </c>
      <c r="B41" s="21" t="s">
        <v>46</v>
      </c>
      <c r="C41" s="21"/>
      <c r="D41" s="4"/>
      <c r="E41" s="4"/>
      <c r="F41" s="4"/>
    </row>
    <row r="42" spans="2:6" ht="12.75">
      <c r="B42" s="4"/>
      <c r="C42" s="4"/>
      <c r="D42" s="4"/>
      <c r="E42" s="4"/>
      <c r="F42" s="4"/>
    </row>
  </sheetData>
  <sheetProtection/>
  <mergeCells count="1">
    <mergeCell ref="C38:F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8.57421875" style="0" bestFit="1" customWidth="1"/>
  </cols>
  <sheetData>
    <row r="1" ht="12.75">
      <c r="B1" s="1" t="s">
        <v>722</v>
      </c>
    </row>
    <row r="2" ht="12.75">
      <c r="B2" t="s">
        <v>142</v>
      </c>
    </row>
    <row r="3" ht="12.75">
      <c r="B3" s="2" t="s">
        <v>499</v>
      </c>
    </row>
    <row r="4" spans="2:4" ht="12.75">
      <c r="B4" s="1" t="s">
        <v>43</v>
      </c>
      <c r="C4" t="s">
        <v>81</v>
      </c>
      <c r="D4" t="s">
        <v>62</v>
      </c>
    </row>
    <row r="5" ht="12.75">
      <c r="A5" s="1" t="s">
        <v>393</v>
      </c>
    </row>
    <row r="6" spans="1:4" ht="12.75">
      <c r="A6" s="4">
        <v>1</v>
      </c>
      <c r="B6" s="4" t="s">
        <v>0</v>
      </c>
      <c r="C6" s="4" t="s">
        <v>500</v>
      </c>
      <c r="D6" s="4" t="s">
        <v>472</v>
      </c>
    </row>
    <row r="7" spans="1:4" ht="12.75">
      <c r="A7" s="4">
        <v>2</v>
      </c>
      <c r="B7" s="4" t="s">
        <v>501</v>
      </c>
      <c r="C7" s="4"/>
      <c r="D7" s="4"/>
    </row>
    <row r="8" spans="1:4" ht="12.75">
      <c r="A8" s="4">
        <v>3</v>
      </c>
      <c r="B8" s="4" t="s">
        <v>502</v>
      </c>
      <c r="C8" s="4"/>
      <c r="D8" s="4"/>
    </row>
    <row r="9" spans="1:4" ht="12.75">
      <c r="A9" s="4">
        <v>4</v>
      </c>
      <c r="B9" s="4" t="s">
        <v>503</v>
      </c>
      <c r="C9" s="4"/>
      <c r="D9" s="4"/>
    </row>
    <row r="10" spans="1:4" ht="12.75">
      <c r="A10" s="4">
        <v>5</v>
      </c>
      <c r="B10" s="4" t="s">
        <v>504</v>
      </c>
      <c r="C10" s="4"/>
      <c r="D10" s="4"/>
    </row>
    <row r="11" spans="1:4" ht="12.75">
      <c r="A11" s="4">
        <v>6</v>
      </c>
      <c r="B11" s="4" t="s">
        <v>505</v>
      </c>
      <c r="C11" s="4"/>
      <c r="D11" s="4"/>
    </row>
    <row r="12" spans="1:4" ht="12.75">
      <c r="A12" s="4">
        <v>7</v>
      </c>
      <c r="B12" s="4" t="s">
        <v>506</v>
      </c>
      <c r="C12" s="4"/>
      <c r="D12" s="4"/>
    </row>
    <row r="13" spans="1:4" ht="12.75">
      <c r="A13" s="4"/>
      <c r="B13" s="4" t="s">
        <v>507</v>
      </c>
      <c r="C13" s="4"/>
      <c r="D13" s="4"/>
    </row>
    <row r="14" spans="1:4" ht="12.75">
      <c r="A14" s="4">
        <v>8</v>
      </c>
      <c r="B14" s="5" t="s">
        <v>42</v>
      </c>
      <c r="C14" s="5"/>
      <c r="D14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0" customWidth="1"/>
    <col min="5" max="5" width="13.7109375" style="0" customWidth="1"/>
  </cols>
  <sheetData>
    <row r="1" ht="12.75">
      <c r="B1" s="1" t="s">
        <v>723</v>
      </c>
    </row>
    <row r="2" ht="12.75">
      <c r="B2" t="s">
        <v>142</v>
      </c>
    </row>
    <row r="4" spans="2:3" ht="12.75">
      <c r="B4" s="2" t="s">
        <v>80</v>
      </c>
      <c r="C4" s="41" t="s">
        <v>113</v>
      </c>
    </row>
    <row r="5" spans="1:5" ht="12.75">
      <c r="A5" s="4" t="s">
        <v>110</v>
      </c>
      <c r="B5" s="4" t="s">
        <v>43</v>
      </c>
      <c r="C5" s="4" t="s">
        <v>81</v>
      </c>
      <c r="D5" s="6" t="s">
        <v>82</v>
      </c>
      <c r="E5" s="6" t="s">
        <v>149</v>
      </c>
    </row>
    <row r="6" spans="1:5" ht="12.75">
      <c r="A6" s="4">
        <v>1</v>
      </c>
      <c r="B6" s="5" t="s">
        <v>0</v>
      </c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>
        <v>2</v>
      </c>
      <c r="B8" s="5" t="s">
        <v>123</v>
      </c>
      <c r="C8" s="89" t="s">
        <v>416</v>
      </c>
      <c r="D8" s="92" t="s">
        <v>417</v>
      </c>
      <c r="E8" s="89" t="s">
        <v>466</v>
      </c>
    </row>
    <row r="9" spans="1:5" ht="12.75">
      <c r="A9" s="4">
        <v>3</v>
      </c>
      <c r="B9" s="5" t="s">
        <v>114</v>
      </c>
      <c r="C9" s="38"/>
      <c r="D9" s="4"/>
      <c r="E9" s="4"/>
    </row>
    <row r="10" spans="1:5" ht="12.75">
      <c r="A10" s="4">
        <v>4</v>
      </c>
      <c r="B10" s="6" t="s">
        <v>139</v>
      </c>
      <c r="C10" s="38">
        <v>70738</v>
      </c>
      <c r="D10" s="4">
        <v>54700</v>
      </c>
      <c r="E10" s="4">
        <v>54700</v>
      </c>
    </row>
    <row r="11" spans="1:5" ht="12.75">
      <c r="A11" s="4">
        <v>5</v>
      </c>
      <c r="B11" s="6" t="s">
        <v>140</v>
      </c>
      <c r="C11" s="38">
        <v>10645</v>
      </c>
      <c r="D11" s="4">
        <v>21290</v>
      </c>
      <c r="E11" s="4">
        <v>21290</v>
      </c>
    </row>
    <row r="12" spans="1:5" ht="12.75">
      <c r="A12" s="4">
        <v>6</v>
      </c>
      <c r="B12" s="6" t="s">
        <v>137</v>
      </c>
      <c r="C12" s="38">
        <v>5500</v>
      </c>
      <c r="D12" s="4">
        <v>5060</v>
      </c>
      <c r="E12" s="4">
        <v>5060</v>
      </c>
    </row>
    <row r="13" spans="1:5" ht="12.75">
      <c r="A13" s="4">
        <v>7</v>
      </c>
      <c r="B13" s="6" t="s">
        <v>465</v>
      </c>
      <c r="C13" s="38"/>
      <c r="D13" s="4">
        <v>50000</v>
      </c>
      <c r="E13" s="4">
        <v>50000</v>
      </c>
    </row>
    <row r="14" spans="1:5" ht="12.75">
      <c r="A14" s="4">
        <v>8</v>
      </c>
      <c r="B14" s="6" t="s">
        <v>143</v>
      </c>
      <c r="C14" s="38"/>
      <c r="D14" s="4">
        <v>18800</v>
      </c>
      <c r="E14" s="4">
        <v>18800</v>
      </c>
    </row>
    <row r="15" spans="1:5" ht="12.75">
      <c r="A15" s="4">
        <v>9</v>
      </c>
      <c r="B15" s="6" t="s">
        <v>141</v>
      </c>
      <c r="C15" s="38"/>
      <c r="D15" s="4"/>
      <c r="E15" s="4"/>
    </row>
    <row r="16" spans="1:5" ht="12.75">
      <c r="A16" s="4">
        <v>10</v>
      </c>
      <c r="B16" s="6"/>
      <c r="C16" s="38"/>
      <c r="D16" s="4"/>
      <c r="E16" s="4"/>
    </row>
    <row r="17" spans="1:5" ht="12.75">
      <c r="A17" s="4">
        <v>11</v>
      </c>
      <c r="B17" s="6"/>
      <c r="C17" s="4"/>
      <c r="D17" s="4"/>
      <c r="E17" s="4"/>
    </row>
    <row r="18" spans="1:5" ht="12.75">
      <c r="A18" s="4">
        <v>12</v>
      </c>
      <c r="B18" s="6"/>
      <c r="C18" s="4"/>
      <c r="D18" s="4"/>
      <c r="E18" s="4"/>
    </row>
    <row r="19" spans="1:5" ht="12.75">
      <c r="A19" s="4">
        <v>13</v>
      </c>
      <c r="B19" s="6"/>
      <c r="C19" s="4"/>
      <c r="D19" s="4"/>
      <c r="E19" s="4"/>
    </row>
    <row r="20" spans="1:5" ht="12.75">
      <c r="A20" s="4">
        <v>14</v>
      </c>
      <c r="B20" s="4"/>
      <c r="C20" s="38"/>
      <c r="D20" s="4"/>
      <c r="E20" s="4"/>
    </row>
    <row r="21" spans="1:5" ht="12.75">
      <c r="A21" s="4">
        <v>15</v>
      </c>
      <c r="B21" s="5" t="s">
        <v>46</v>
      </c>
      <c r="C21" s="39">
        <f>SUM(C10:C20)</f>
        <v>86883</v>
      </c>
      <c r="D21" s="39">
        <f>SUM(D10:D20)</f>
        <v>149850</v>
      </c>
      <c r="E21" s="110">
        <f>SUM(E10:E20)</f>
        <v>149850</v>
      </c>
    </row>
    <row r="22" spans="1:5" ht="12.75">
      <c r="A22" s="4"/>
      <c r="B22" s="4"/>
      <c r="C22" s="38"/>
      <c r="D22" s="4"/>
      <c r="E22" s="4"/>
    </row>
    <row r="23" spans="1:5" ht="12.75">
      <c r="A23" s="4">
        <v>16</v>
      </c>
      <c r="B23" s="5" t="s">
        <v>115</v>
      </c>
      <c r="C23" s="38"/>
      <c r="D23" s="4"/>
      <c r="E23" s="4"/>
    </row>
    <row r="24" spans="1:5" ht="12.75">
      <c r="A24" s="4"/>
      <c r="B24" s="5"/>
      <c r="C24" s="38"/>
      <c r="D24" s="4"/>
      <c r="E24" s="4"/>
    </row>
    <row r="25" spans="1:5" ht="12.75">
      <c r="A25" s="4">
        <v>17</v>
      </c>
      <c r="B25" s="58" t="s">
        <v>138</v>
      </c>
      <c r="C25" s="38">
        <v>6860</v>
      </c>
      <c r="D25" s="4">
        <v>6440</v>
      </c>
      <c r="E25" s="4">
        <v>6440</v>
      </c>
    </row>
    <row r="26" spans="1:5" ht="12.75">
      <c r="A26" s="4">
        <v>18</v>
      </c>
      <c r="B26" s="6" t="s">
        <v>463</v>
      </c>
      <c r="C26" s="38">
        <v>2500</v>
      </c>
      <c r="D26" s="4">
        <v>2300</v>
      </c>
      <c r="E26" s="4">
        <v>2300</v>
      </c>
    </row>
    <row r="27" spans="1:5" ht="12.75">
      <c r="A27" s="4">
        <v>19</v>
      </c>
      <c r="B27" s="6" t="s">
        <v>464</v>
      </c>
      <c r="C27" s="38">
        <v>5000</v>
      </c>
      <c r="D27" s="4">
        <v>5000</v>
      </c>
      <c r="E27" s="4">
        <v>5000</v>
      </c>
    </row>
    <row r="28" spans="1:5" ht="12.75">
      <c r="A28" s="4">
        <v>20</v>
      </c>
      <c r="B28" s="6" t="s">
        <v>148</v>
      </c>
      <c r="C28" s="38">
        <v>38000</v>
      </c>
      <c r="D28" s="4">
        <v>0</v>
      </c>
      <c r="E28" s="4"/>
    </row>
    <row r="29" spans="1:5" ht="12.75">
      <c r="A29" s="4">
        <v>21</v>
      </c>
      <c r="B29" s="57" t="s">
        <v>145</v>
      </c>
      <c r="C29" s="38">
        <v>1980</v>
      </c>
      <c r="D29" s="4">
        <v>0</v>
      </c>
      <c r="E29" s="4"/>
    </row>
    <row r="30" spans="1:5" ht="12.75">
      <c r="A30" s="4">
        <v>22</v>
      </c>
      <c r="B30" s="57" t="s">
        <v>146</v>
      </c>
      <c r="C30" s="38">
        <v>5800</v>
      </c>
      <c r="D30" s="4">
        <v>5880</v>
      </c>
      <c r="E30" s="4">
        <v>5880</v>
      </c>
    </row>
    <row r="31" spans="1:5" ht="12.75">
      <c r="A31" s="4">
        <v>23</v>
      </c>
      <c r="B31" s="57" t="s">
        <v>147</v>
      </c>
      <c r="C31" s="38">
        <v>50000</v>
      </c>
      <c r="D31" s="4">
        <v>0</v>
      </c>
      <c r="E31" s="4"/>
    </row>
    <row r="32" spans="1:5" ht="12.75">
      <c r="A32" s="4">
        <v>24</v>
      </c>
      <c r="B32" s="57" t="s">
        <v>150</v>
      </c>
      <c r="C32" s="38">
        <v>0</v>
      </c>
      <c r="D32" s="4">
        <v>221152</v>
      </c>
      <c r="E32" s="4">
        <v>221152</v>
      </c>
    </row>
    <row r="33" spans="1:5" ht="12.75">
      <c r="A33" s="4">
        <v>25</v>
      </c>
      <c r="B33" s="57" t="s">
        <v>151</v>
      </c>
      <c r="C33" s="38">
        <v>0</v>
      </c>
      <c r="D33" s="4">
        <v>30000</v>
      </c>
      <c r="E33" s="4">
        <v>30000</v>
      </c>
    </row>
    <row r="34" spans="1:5" ht="12.75">
      <c r="A34" s="4">
        <v>26</v>
      </c>
      <c r="B34" s="5" t="s">
        <v>46</v>
      </c>
      <c r="C34" s="39">
        <f>SUM(C25:C33)</f>
        <v>110140</v>
      </c>
      <c r="D34" s="39">
        <f>SUM(D25:D33)</f>
        <v>270772</v>
      </c>
      <c r="E34" s="110">
        <f>SUM(E25:E33)</f>
        <v>270772</v>
      </c>
    </row>
    <row r="35" spans="1:5" ht="12.75">
      <c r="A35" s="4">
        <v>27</v>
      </c>
      <c r="B35" s="5" t="s">
        <v>59</v>
      </c>
      <c r="C35" s="39">
        <f>C21+C34</f>
        <v>197023</v>
      </c>
      <c r="D35" s="39">
        <f>D21+D34</f>
        <v>420622</v>
      </c>
      <c r="E35" s="110">
        <f>E21+E34</f>
        <v>420622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1.140625" style="0" bestFit="1" customWidth="1"/>
    <col min="3" max="3" width="10.140625" style="0" bestFit="1" customWidth="1"/>
  </cols>
  <sheetData>
    <row r="1" ht="12.75">
      <c r="B1" s="1" t="s">
        <v>724</v>
      </c>
    </row>
    <row r="2" ht="12.75">
      <c r="B2" t="s">
        <v>508</v>
      </c>
    </row>
    <row r="3" ht="12.75">
      <c r="B3" s="2" t="s">
        <v>509</v>
      </c>
    </row>
    <row r="4" ht="12.75">
      <c r="B4" s="1"/>
    </row>
    <row r="5" spans="1:3" ht="12.75">
      <c r="A5" s="128" t="s">
        <v>393</v>
      </c>
      <c r="B5" s="128" t="s">
        <v>60</v>
      </c>
      <c r="C5" s="128" t="s">
        <v>61</v>
      </c>
    </row>
    <row r="6" spans="1:3" ht="12.75">
      <c r="A6" s="129">
        <v>1</v>
      </c>
      <c r="B6" s="130" t="s">
        <v>0</v>
      </c>
      <c r="C6" s="130" t="s">
        <v>466</v>
      </c>
    </row>
    <row r="7" spans="1:3" ht="12.75">
      <c r="A7" s="129">
        <v>2</v>
      </c>
      <c r="B7" s="6" t="s">
        <v>512</v>
      </c>
      <c r="C7" s="46">
        <v>39423544</v>
      </c>
    </row>
    <row r="8" spans="1:3" ht="12.75">
      <c r="A8" s="129">
        <v>3</v>
      </c>
      <c r="B8" s="6" t="s">
        <v>513</v>
      </c>
      <c r="C8" s="46">
        <v>32516364</v>
      </c>
    </row>
    <row r="9" spans="1:3" ht="12.75">
      <c r="A9" s="129">
        <v>4</v>
      </c>
      <c r="B9" s="6" t="s">
        <v>514</v>
      </c>
      <c r="C9" s="46">
        <f>+C7-C8</f>
        <v>6907180</v>
      </c>
    </row>
    <row r="10" spans="1:3" ht="12.75">
      <c r="A10" s="129">
        <v>5</v>
      </c>
      <c r="B10" s="6" t="s">
        <v>515</v>
      </c>
      <c r="C10" s="46">
        <v>44920907</v>
      </c>
    </row>
    <row r="11" spans="1:3" ht="12.75">
      <c r="A11" s="129">
        <v>6</v>
      </c>
      <c r="B11" s="6" t="s">
        <v>516</v>
      </c>
      <c r="C11" s="46">
        <v>614778</v>
      </c>
    </row>
    <row r="12" spans="1:3" ht="12.75">
      <c r="A12" s="129">
        <v>7</v>
      </c>
      <c r="B12" s="6" t="s">
        <v>517</v>
      </c>
      <c r="C12" s="46">
        <f>+C10-C11</f>
        <v>44306129</v>
      </c>
    </row>
    <row r="13" spans="1:3" ht="12.75">
      <c r="A13" s="129">
        <v>8</v>
      </c>
      <c r="B13" s="5" t="s">
        <v>518</v>
      </c>
      <c r="C13" s="45">
        <f>+C9+C12</f>
        <v>51213309</v>
      </c>
    </row>
    <row r="14" spans="1:3" ht="12.75">
      <c r="A14" s="129">
        <v>9</v>
      </c>
      <c r="B14" s="6" t="s">
        <v>519</v>
      </c>
      <c r="C14" s="46">
        <v>0</v>
      </c>
    </row>
    <row r="15" spans="1:3" ht="12.75">
      <c r="A15" s="129">
        <v>10</v>
      </c>
      <c r="B15" s="6" t="s">
        <v>520</v>
      </c>
      <c r="C15" s="46">
        <v>0</v>
      </c>
    </row>
    <row r="16" spans="1:3" ht="12.75">
      <c r="A16" s="129">
        <v>11</v>
      </c>
      <c r="B16" s="6" t="s">
        <v>521</v>
      </c>
      <c r="C16" s="46">
        <f>+C14-C15</f>
        <v>0</v>
      </c>
    </row>
    <row r="17" spans="1:3" ht="12.75">
      <c r="A17" s="129">
        <v>12</v>
      </c>
      <c r="B17" s="6" t="s">
        <v>522</v>
      </c>
      <c r="C17" s="46">
        <v>0</v>
      </c>
    </row>
    <row r="18" spans="1:3" ht="12.75">
      <c r="A18" s="129">
        <v>13</v>
      </c>
      <c r="B18" s="6" t="s">
        <v>523</v>
      </c>
      <c r="C18" s="46">
        <v>0</v>
      </c>
    </row>
    <row r="19" spans="1:3" ht="12.75">
      <c r="A19" s="129">
        <v>14</v>
      </c>
      <c r="B19" s="6" t="s">
        <v>524</v>
      </c>
      <c r="C19" s="46">
        <f>+C17-C18</f>
        <v>0</v>
      </c>
    </row>
    <row r="20" spans="1:3" ht="12.75">
      <c r="A20" s="129">
        <v>15</v>
      </c>
      <c r="B20" s="5" t="s">
        <v>525</v>
      </c>
      <c r="C20" s="45">
        <f>+C16+C19</f>
        <v>0</v>
      </c>
    </row>
    <row r="21" spans="1:3" ht="12.75">
      <c r="A21" s="129">
        <v>16</v>
      </c>
      <c r="B21" s="5" t="s">
        <v>526</v>
      </c>
      <c r="C21" s="45">
        <f>+C13+C20</f>
        <v>51213309</v>
      </c>
    </row>
    <row r="22" spans="1:3" ht="12.75">
      <c r="A22" s="129">
        <v>17</v>
      </c>
      <c r="B22" s="6" t="s">
        <v>527</v>
      </c>
      <c r="C22" s="46"/>
    </row>
    <row r="23" spans="1:3" ht="12.75">
      <c r="A23" s="129">
        <v>18</v>
      </c>
      <c r="B23" s="6" t="s">
        <v>528</v>
      </c>
      <c r="C23" s="46">
        <f>+C13-C22</f>
        <v>51213309</v>
      </c>
    </row>
    <row r="24" spans="1:3" ht="12.75">
      <c r="A24" s="129">
        <v>19</v>
      </c>
      <c r="B24" s="6" t="s">
        <v>529</v>
      </c>
      <c r="C24" s="46">
        <f>+C20*0.1</f>
        <v>0</v>
      </c>
    </row>
    <row r="25" spans="1:3" ht="12.75">
      <c r="A25" s="129">
        <v>20</v>
      </c>
      <c r="B25" s="6" t="s">
        <v>530</v>
      </c>
      <c r="C25" s="46">
        <f>+C20-C24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3.140625" style="0" bestFit="1" customWidth="1"/>
    <col min="3" max="4" width="11.140625" style="0" bestFit="1" customWidth="1"/>
  </cols>
  <sheetData>
    <row r="1" spans="1:4" ht="12.75">
      <c r="A1" s="131" t="s">
        <v>531</v>
      </c>
      <c r="B1" s="132" t="s">
        <v>725</v>
      </c>
      <c r="C1" s="132"/>
      <c r="D1" s="132"/>
    </row>
    <row r="2" spans="1:4" ht="12.75">
      <c r="A2" s="188" t="s">
        <v>532</v>
      </c>
      <c r="B2" s="188"/>
      <c r="C2" s="188"/>
      <c r="D2" s="188"/>
    </row>
    <row r="3" spans="1:4" ht="12.75">
      <c r="A3" s="133"/>
      <c r="B3" s="132"/>
      <c r="C3" s="189" t="s">
        <v>533</v>
      </c>
      <c r="D3" s="189"/>
    </row>
    <row r="4" spans="1:4" ht="13.5" thickBot="1">
      <c r="A4" s="134" t="s">
        <v>81</v>
      </c>
      <c r="B4" s="134" t="s">
        <v>62</v>
      </c>
      <c r="C4" s="135" t="s">
        <v>63</v>
      </c>
      <c r="D4" s="135" t="s">
        <v>84</v>
      </c>
    </row>
    <row r="5" spans="1:4" ht="12.75">
      <c r="A5" s="190" t="s">
        <v>534</v>
      </c>
      <c r="B5" s="192" t="s">
        <v>0</v>
      </c>
      <c r="C5" s="194" t="s">
        <v>535</v>
      </c>
      <c r="D5" s="195"/>
    </row>
    <row r="6" spans="1:4" ht="38.25">
      <c r="A6" s="191"/>
      <c r="B6" s="193"/>
      <c r="C6" s="136" t="s">
        <v>707</v>
      </c>
      <c r="D6" s="137" t="s">
        <v>708</v>
      </c>
    </row>
    <row r="7" spans="1:4" ht="12.75">
      <c r="A7" s="138" t="s">
        <v>536</v>
      </c>
      <c r="B7" s="139" t="s">
        <v>537</v>
      </c>
      <c r="C7" s="140"/>
      <c r="D7" s="140"/>
    </row>
    <row r="8" spans="1:4" ht="12.75">
      <c r="A8" s="138" t="s">
        <v>538</v>
      </c>
      <c r="B8" s="139" t="s">
        <v>539</v>
      </c>
      <c r="C8" s="140">
        <v>692201</v>
      </c>
      <c r="D8" s="140">
        <v>474548</v>
      </c>
    </row>
    <row r="9" spans="1:4" ht="12.75">
      <c r="A9" s="138" t="s">
        <v>540</v>
      </c>
      <c r="B9" s="139" t="s">
        <v>541</v>
      </c>
      <c r="C9" s="140"/>
      <c r="D9" s="140"/>
    </row>
    <row r="10" spans="1:4" ht="12.75">
      <c r="A10" s="138" t="s">
        <v>542</v>
      </c>
      <c r="B10" s="139" t="s">
        <v>543</v>
      </c>
      <c r="C10" s="140">
        <v>692201</v>
      </c>
      <c r="D10" s="140">
        <v>474548</v>
      </c>
    </row>
    <row r="11" spans="1:4" ht="12.75">
      <c r="A11" s="138" t="s">
        <v>544</v>
      </c>
      <c r="B11" s="139" t="s">
        <v>545</v>
      </c>
      <c r="C11" s="140">
        <v>26116304</v>
      </c>
      <c r="D11" s="140">
        <v>38157533</v>
      </c>
    </row>
    <row r="12" spans="1:4" ht="12.75">
      <c r="A12" s="138" t="s">
        <v>546</v>
      </c>
      <c r="B12" s="139" t="s">
        <v>547</v>
      </c>
      <c r="C12" s="140">
        <v>27496941</v>
      </c>
      <c r="D12" s="140">
        <v>27279678</v>
      </c>
    </row>
    <row r="13" spans="1:4" ht="12.75">
      <c r="A13" s="138" t="s">
        <v>548</v>
      </c>
      <c r="B13" s="139" t="s">
        <v>549</v>
      </c>
      <c r="C13" s="140">
        <v>8976426</v>
      </c>
      <c r="D13" s="140">
        <v>8306721</v>
      </c>
    </row>
    <row r="14" spans="1:4" ht="12.75">
      <c r="A14" s="138" t="s">
        <v>550</v>
      </c>
      <c r="B14" s="139" t="s">
        <v>551</v>
      </c>
      <c r="C14" s="140">
        <f>C11+C12+C13</f>
        <v>62589671</v>
      </c>
      <c r="D14" s="140">
        <f>D11+D12+D13</f>
        <v>73743932</v>
      </c>
    </row>
    <row r="15" spans="1:4" ht="12.75">
      <c r="A15" s="138" t="s">
        <v>552</v>
      </c>
      <c r="B15" s="139" t="s">
        <v>553</v>
      </c>
      <c r="C15" s="140"/>
      <c r="D15" s="140"/>
    </row>
    <row r="16" spans="1:4" ht="12.75">
      <c r="A16" s="138" t="s">
        <v>554</v>
      </c>
      <c r="B16" s="139" t="s">
        <v>555</v>
      </c>
      <c r="C16" s="140"/>
      <c r="D16" s="140"/>
    </row>
    <row r="17" spans="1:4" ht="12.75">
      <c r="A17" s="138" t="s">
        <v>556</v>
      </c>
      <c r="B17" s="139" t="s">
        <v>557</v>
      </c>
      <c r="C17" s="140">
        <v>63586</v>
      </c>
      <c r="D17" s="140">
        <v>989276</v>
      </c>
    </row>
    <row r="18" spans="1:4" ht="12.75">
      <c r="A18" s="138" t="s">
        <v>558</v>
      </c>
      <c r="B18" s="139" t="s">
        <v>559</v>
      </c>
      <c r="C18" s="140">
        <f>C15+C16+C17</f>
        <v>63586</v>
      </c>
      <c r="D18" s="140">
        <f>D15+D16+D17</f>
        <v>989276</v>
      </c>
    </row>
    <row r="19" spans="1:4" ht="12.75">
      <c r="A19" s="138" t="s">
        <v>560</v>
      </c>
      <c r="B19" s="139" t="s">
        <v>561</v>
      </c>
      <c r="C19" s="140"/>
      <c r="D19" s="140"/>
    </row>
    <row r="20" spans="1:4" ht="12.75">
      <c r="A20" s="138" t="s">
        <v>562</v>
      </c>
      <c r="B20" s="139" t="s">
        <v>563</v>
      </c>
      <c r="C20" s="140"/>
      <c r="D20" s="140">
        <v>1542386</v>
      </c>
    </row>
    <row r="21" spans="1:4" ht="12.75">
      <c r="A21" s="138" t="s">
        <v>564</v>
      </c>
      <c r="B21" s="139" t="s">
        <v>565</v>
      </c>
      <c r="C21" s="140"/>
      <c r="D21" s="140"/>
    </row>
    <row r="22" spans="1:4" ht="12.75">
      <c r="A22" s="138" t="s">
        <v>566</v>
      </c>
      <c r="B22" s="139" t="s">
        <v>567</v>
      </c>
      <c r="C22" s="49">
        <f>C14+C18</f>
        <v>62653257</v>
      </c>
      <c r="D22" s="49">
        <f>D14+D18+D20</f>
        <v>76275594</v>
      </c>
    </row>
    <row r="23" spans="1:4" ht="12.75">
      <c r="A23" s="138" t="s">
        <v>568</v>
      </c>
      <c r="B23" s="139" t="s">
        <v>569</v>
      </c>
      <c r="C23" s="140">
        <v>780000</v>
      </c>
      <c r="D23" s="140">
        <v>780000</v>
      </c>
    </row>
    <row r="24" spans="1:4" ht="12.75">
      <c r="A24" s="138" t="s">
        <v>570</v>
      </c>
      <c r="B24" s="139" t="s">
        <v>571</v>
      </c>
      <c r="C24" s="140"/>
      <c r="D24" s="140"/>
    </row>
    <row r="25" spans="1:4" ht="12.75">
      <c r="A25" s="138" t="s">
        <v>572</v>
      </c>
      <c r="B25" s="139" t="s">
        <v>573</v>
      </c>
      <c r="C25" s="140"/>
      <c r="D25" s="140"/>
    </row>
    <row r="26" spans="1:4" ht="12.75">
      <c r="A26" s="138" t="s">
        <v>574</v>
      </c>
      <c r="B26" s="139" t="s">
        <v>575</v>
      </c>
      <c r="C26" s="140">
        <v>780000</v>
      </c>
      <c r="D26" s="140">
        <v>780000</v>
      </c>
    </row>
    <row r="27" spans="1:4" ht="12.75">
      <c r="A27" s="138" t="s">
        <v>576</v>
      </c>
      <c r="B27" s="139" t="s">
        <v>577</v>
      </c>
      <c r="C27" s="140">
        <v>28379930</v>
      </c>
      <c r="D27" s="140">
        <v>28188636</v>
      </c>
    </row>
    <row r="28" spans="1:4" ht="12.75">
      <c r="A28" s="138" t="s">
        <v>578</v>
      </c>
      <c r="B28" s="139" t="s">
        <v>579</v>
      </c>
      <c r="C28" s="140"/>
      <c r="D28" s="140"/>
    </row>
    <row r="29" spans="1:4" ht="12.75">
      <c r="A29" s="138" t="s">
        <v>580</v>
      </c>
      <c r="B29" s="139" t="s">
        <v>581</v>
      </c>
      <c r="C29" s="140">
        <v>28379930</v>
      </c>
      <c r="D29" s="140">
        <v>28188636</v>
      </c>
    </row>
    <row r="30" spans="1:4" ht="12.75">
      <c r="A30" s="138" t="s">
        <v>582</v>
      </c>
      <c r="B30" s="139" t="s">
        <v>583</v>
      </c>
      <c r="C30" s="45">
        <f>C10+C22+C26+C29</f>
        <v>92505388</v>
      </c>
      <c r="D30" s="45">
        <f>D10+D22+D26+D29</f>
        <v>105718778</v>
      </c>
    </row>
    <row r="31" spans="1:4" ht="12.75">
      <c r="A31" s="138" t="s">
        <v>584</v>
      </c>
      <c r="B31" s="139" t="s">
        <v>585</v>
      </c>
      <c r="C31" s="140"/>
      <c r="D31" s="140"/>
    </row>
    <row r="32" spans="1:4" ht="12.75">
      <c r="A32" s="138" t="s">
        <v>586</v>
      </c>
      <c r="B32" s="139" t="s">
        <v>587</v>
      </c>
      <c r="C32" s="140"/>
      <c r="D32" s="140"/>
    </row>
    <row r="33" spans="1:4" ht="12.75">
      <c r="A33" s="138" t="s">
        <v>588</v>
      </c>
      <c r="B33" s="139" t="s">
        <v>589</v>
      </c>
      <c r="C33" s="140"/>
      <c r="D33" s="140"/>
    </row>
    <row r="34" spans="1:4" ht="12.75">
      <c r="A34" s="138" t="s">
        <v>590</v>
      </c>
      <c r="B34" s="139" t="s">
        <v>591</v>
      </c>
      <c r="C34" s="140"/>
      <c r="D34" s="140"/>
    </row>
    <row r="35" spans="1:4" ht="12.75">
      <c r="A35" s="138" t="s">
        <v>592</v>
      </c>
      <c r="B35" s="139" t="s">
        <v>593</v>
      </c>
      <c r="C35" s="140"/>
      <c r="D35" s="140"/>
    </row>
    <row r="36" spans="1:4" ht="12.75">
      <c r="A36" s="138" t="s">
        <v>594</v>
      </c>
      <c r="B36" s="139" t="s">
        <v>595</v>
      </c>
      <c r="C36" s="140">
        <v>0</v>
      </c>
      <c r="D36" s="140">
        <v>0</v>
      </c>
    </row>
    <row r="37" spans="1:4" ht="12.75">
      <c r="A37" s="138" t="s">
        <v>596</v>
      </c>
      <c r="B37" s="139" t="s">
        <v>597</v>
      </c>
      <c r="C37" s="140"/>
      <c r="D37" s="140"/>
    </row>
    <row r="38" spans="1:4" ht="12.75">
      <c r="A38" s="138" t="s">
        <v>598</v>
      </c>
      <c r="B38" s="139" t="s">
        <v>599</v>
      </c>
      <c r="C38" s="140"/>
      <c r="D38" s="140"/>
    </row>
    <row r="39" spans="1:4" ht="12.75">
      <c r="A39" s="138" t="s">
        <v>600</v>
      </c>
      <c r="B39" s="139" t="s">
        <v>601</v>
      </c>
      <c r="C39" s="140">
        <v>0</v>
      </c>
      <c r="D39" s="140">
        <v>0</v>
      </c>
    </row>
    <row r="40" spans="1:4" ht="12.75">
      <c r="A40" s="138" t="s">
        <v>602</v>
      </c>
      <c r="B40" s="139" t="s">
        <v>603</v>
      </c>
      <c r="C40" s="140">
        <v>0</v>
      </c>
      <c r="D40" s="140">
        <v>0</v>
      </c>
    </row>
    <row r="41" spans="1:4" ht="12.75">
      <c r="A41" s="138" t="s">
        <v>604</v>
      </c>
      <c r="B41" s="139" t="s">
        <v>605</v>
      </c>
      <c r="C41" s="140"/>
      <c r="D41" s="140"/>
    </row>
    <row r="42" spans="1:4" ht="12.75">
      <c r="A42" s="138" t="s">
        <v>606</v>
      </c>
      <c r="B42" s="139" t="s">
        <v>607</v>
      </c>
      <c r="C42" s="140">
        <v>68285</v>
      </c>
      <c r="D42" s="140">
        <v>59420</v>
      </c>
    </row>
    <row r="43" spans="1:4" ht="12.75">
      <c r="A43" s="138" t="s">
        <v>608</v>
      </c>
      <c r="B43" s="139" t="s">
        <v>609</v>
      </c>
      <c r="C43" s="140">
        <v>42594963</v>
      </c>
      <c r="D43" s="140">
        <v>49521099</v>
      </c>
    </row>
    <row r="44" spans="1:4" ht="12.75">
      <c r="A44" s="138" t="s">
        <v>610</v>
      </c>
      <c r="B44" s="139" t="s">
        <v>611</v>
      </c>
      <c r="C44" s="140"/>
      <c r="D44" s="140"/>
    </row>
    <row r="45" spans="1:4" ht="12.75">
      <c r="A45" s="138" t="s">
        <v>612</v>
      </c>
      <c r="B45" s="139" t="s">
        <v>613</v>
      </c>
      <c r="C45" s="140"/>
      <c r="D45" s="140"/>
    </row>
    <row r="46" spans="1:4" ht="12.75">
      <c r="A46" s="138" t="s">
        <v>614</v>
      </c>
      <c r="B46" s="139" t="s">
        <v>615</v>
      </c>
      <c r="C46" s="140">
        <v>42663248</v>
      </c>
      <c r="D46" s="140">
        <f>D42+D43</f>
        <v>49580519</v>
      </c>
    </row>
    <row r="47" spans="1:4" ht="12.75">
      <c r="A47" s="138" t="s">
        <v>616</v>
      </c>
      <c r="B47" s="139" t="s">
        <v>617</v>
      </c>
      <c r="C47" s="140">
        <v>444047</v>
      </c>
      <c r="D47" s="140">
        <v>703330</v>
      </c>
    </row>
    <row r="48" spans="1:4" ht="12.75">
      <c r="A48" s="138" t="s">
        <v>618</v>
      </c>
      <c r="B48" s="139" t="s">
        <v>619</v>
      </c>
      <c r="C48" s="140">
        <v>1035072</v>
      </c>
      <c r="D48" s="140">
        <v>991534</v>
      </c>
    </row>
    <row r="49" spans="1:4" ht="12.75">
      <c r="A49" s="138" t="s">
        <v>620</v>
      </c>
      <c r="B49" s="139" t="s">
        <v>621</v>
      </c>
      <c r="C49" s="140">
        <v>25000</v>
      </c>
      <c r="D49" s="140">
        <v>25000</v>
      </c>
    </row>
    <row r="50" spans="1:4" ht="12.75">
      <c r="A50" s="138" t="s">
        <v>622</v>
      </c>
      <c r="B50" s="139" t="s">
        <v>623</v>
      </c>
      <c r="C50" s="141">
        <v>1504119</v>
      </c>
      <c r="D50" s="141">
        <f>D47+D48+D49</f>
        <v>1719864</v>
      </c>
    </row>
    <row r="51" spans="1:4" ht="12.75">
      <c r="A51" s="138" t="s">
        <v>624</v>
      </c>
      <c r="B51" s="139" t="s">
        <v>625</v>
      </c>
      <c r="C51" s="140">
        <v>-166923</v>
      </c>
      <c r="D51" s="140">
        <v>-150580</v>
      </c>
    </row>
    <row r="52" spans="1:4" ht="12.75">
      <c r="A52" s="138" t="s">
        <v>626</v>
      </c>
      <c r="B52" s="139" t="s">
        <v>627</v>
      </c>
      <c r="C52" s="140"/>
      <c r="D52" s="140"/>
    </row>
    <row r="53" spans="1:4" ht="12.75">
      <c r="A53" s="138" t="s">
        <v>628</v>
      </c>
      <c r="B53" s="139" t="s">
        <v>629</v>
      </c>
      <c r="C53" s="140"/>
      <c r="D53" s="140"/>
    </row>
    <row r="54" spans="1:4" ht="12.75">
      <c r="A54" s="138" t="s">
        <v>630</v>
      </c>
      <c r="B54" s="139" t="s">
        <v>631</v>
      </c>
      <c r="C54" s="140"/>
      <c r="D54" s="140"/>
    </row>
    <row r="55" spans="1:4" ht="12.75">
      <c r="A55" s="138" t="s">
        <v>632</v>
      </c>
      <c r="B55" s="139" t="s">
        <v>633</v>
      </c>
      <c r="C55" s="140">
        <v>0</v>
      </c>
      <c r="D55" s="140">
        <v>0</v>
      </c>
    </row>
    <row r="56" spans="1:4" ht="12.75">
      <c r="A56" s="138"/>
      <c r="B56" s="142" t="s">
        <v>634</v>
      </c>
      <c r="C56" s="45">
        <f>C30+C40+C46+C50+C51+C55</f>
        <v>136505832</v>
      </c>
      <c r="D56" s="45">
        <f>D30+D40+D46+D50+D51+D55</f>
        <v>156868581</v>
      </c>
    </row>
    <row r="57" spans="1:4" ht="12.75">
      <c r="A57" s="138"/>
      <c r="B57" s="139"/>
      <c r="C57" s="140"/>
      <c r="D57" s="140"/>
    </row>
    <row r="58" spans="1:4" ht="12.75">
      <c r="A58" s="138" t="s">
        <v>635</v>
      </c>
      <c r="B58" s="139" t="s">
        <v>636</v>
      </c>
      <c r="C58" s="140">
        <v>97883619</v>
      </c>
      <c r="D58" s="140">
        <v>97883619</v>
      </c>
    </row>
    <row r="59" spans="1:4" ht="12.75">
      <c r="A59" s="138" t="s">
        <v>637</v>
      </c>
      <c r="B59" s="139" t="s">
        <v>638</v>
      </c>
      <c r="C59" s="140">
        <v>-17796951</v>
      </c>
      <c r="D59" s="140">
        <v>-17796951</v>
      </c>
    </row>
    <row r="60" spans="1:4" ht="12.75">
      <c r="A60" s="138" t="s">
        <v>639</v>
      </c>
      <c r="B60" s="139" t="s">
        <v>640</v>
      </c>
      <c r="C60" s="140">
        <v>3079000</v>
      </c>
      <c r="D60" s="140">
        <v>3079000</v>
      </c>
    </row>
    <row r="61" spans="1:4" ht="12.75">
      <c r="A61" s="138" t="s">
        <v>641</v>
      </c>
      <c r="B61" s="139" t="s">
        <v>642</v>
      </c>
      <c r="C61" s="140">
        <v>-44371</v>
      </c>
      <c r="D61" s="140">
        <v>36062066</v>
      </c>
    </row>
    <row r="62" spans="1:4" ht="12.75">
      <c r="A62" s="138" t="s">
        <v>643</v>
      </c>
      <c r="B62" s="139" t="s">
        <v>644</v>
      </c>
      <c r="C62" s="140">
        <v>0</v>
      </c>
      <c r="D62" s="140">
        <v>0</v>
      </c>
    </row>
    <row r="63" spans="1:4" ht="12.75">
      <c r="A63" s="138" t="s">
        <v>645</v>
      </c>
      <c r="B63" s="139" t="s">
        <v>646</v>
      </c>
      <c r="C63" s="140">
        <v>36106437</v>
      </c>
      <c r="D63" s="140">
        <v>21349430</v>
      </c>
    </row>
    <row r="64" spans="1:4" ht="12.75">
      <c r="A64" s="138" t="s">
        <v>647</v>
      </c>
      <c r="B64" s="139" t="s">
        <v>648</v>
      </c>
      <c r="C64" s="45">
        <f>C58+C59+C60+C61+C62+C63</f>
        <v>119227734</v>
      </c>
      <c r="D64" s="45">
        <f>D58+D59+D60+D61+D62+D63</f>
        <v>140577164</v>
      </c>
    </row>
    <row r="65" spans="1:4" ht="12.75">
      <c r="A65" s="138" t="s">
        <v>649</v>
      </c>
      <c r="B65" s="139" t="s">
        <v>650</v>
      </c>
      <c r="C65" s="140">
        <v>64944</v>
      </c>
      <c r="D65" s="140">
        <v>39944</v>
      </c>
    </row>
    <row r="66" spans="1:4" ht="12.75">
      <c r="A66" s="138" t="s">
        <v>651</v>
      </c>
      <c r="B66" s="139" t="s">
        <v>652</v>
      </c>
      <c r="C66" s="140">
        <v>614778</v>
      </c>
      <c r="D66" s="140">
        <v>647599</v>
      </c>
    </row>
    <row r="67" spans="1:4" ht="12.75">
      <c r="A67" s="138" t="s">
        <v>653</v>
      </c>
      <c r="B67" s="139" t="s">
        <v>654</v>
      </c>
      <c r="C67" s="140">
        <v>27689</v>
      </c>
      <c r="D67" s="140">
        <v>4959</v>
      </c>
    </row>
    <row r="68" spans="1:4" ht="12.75">
      <c r="A68" s="138" t="s">
        <v>655</v>
      </c>
      <c r="B68" s="139" t="s">
        <v>656</v>
      </c>
      <c r="C68" s="45">
        <f>C65+C66+C67</f>
        <v>707411</v>
      </c>
      <c r="D68" s="45">
        <f>D65+D66+D67</f>
        <v>692502</v>
      </c>
    </row>
    <row r="69" spans="1:4" ht="12.75">
      <c r="A69" s="138" t="s">
        <v>657</v>
      </c>
      <c r="B69" s="139" t="s">
        <v>658</v>
      </c>
      <c r="C69" s="140"/>
      <c r="D69" s="140"/>
    </row>
    <row r="70" spans="1:4" ht="12.75">
      <c r="A70" s="138" t="s">
        <v>659</v>
      </c>
      <c r="B70" s="139" t="s">
        <v>660</v>
      </c>
      <c r="C70" s="140"/>
      <c r="D70" s="140"/>
    </row>
    <row r="71" spans="1:4" ht="12.75">
      <c r="A71" s="138" t="s">
        <v>661</v>
      </c>
      <c r="B71" s="139" t="s">
        <v>662</v>
      </c>
      <c r="C71" s="140"/>
      <c r="D71" s="140"/>
    </row>
    <row r="72" spans="1:4" ht="12.75">
      <c r="A72" s="138" t="s">
        <v>663</v>
      </c>
      <c r="B72" s="139" t="s">
        <v>664</v>
      </c>
      <c r="C72" s="140">
        <v>900231</v>
      </c>
      <c r="D72" s="140">
        <v>784588</v>
      </c>
    </row>
    <row r="73" spans="1:4" ht="12.75">
      <c r="A73" s="138" t="s">
        <v>665</v>
      </c>
      <c r="B73" s="139" t="s">
        <v>666</v>
      </c>
      <c r="C73" s="140">
        <v>15670456</v>
      </c>
      <c r="D73" s="140">
        <v>14814327</v>
      </c>
    </row>
    <row r="74" spans="1:4" ht="12.75">
      <c r="A74" s="138" t="s">
        <v>667</v>
      </c>
      <c r="B74" s="139" t="s">
        <v>668</v>
      </c>
      <c r="C74" s="140">
        <f>C72+C73</f>
        <v>16570687</v>
      </c>
      <c r="D74" s="140">
        <f>D72+D73</f>
        <v>15598915</v>
      </c>
    </row>
    <row r="75" spans="1:4" ht="13.5" thickBot="1">
      <c r="A75" s="138"/>
      <c r="B75" s="142" t="s">
        <v>669</v>
      </c>
      <c r="C75" s="143">
        <f>C64+C68+C69+C70+C74</f>
        <v>136505832</v>
      </c>
      <c r="D75" s="143">
        <f>D64+D68+D69+D70+D74</f>
        <v>156868581</v>
      </c>
    </row>
    <row r="76" spans="1:4" ht="12.75">
      <c r="A76" s="133"/>
      <c r="B76" s="132"/>
      <c r="C76" s="144"/>
      <c r="D76" s="144"/>
    </row>
    <row r="78" spans="1:4" ht="12.75">
      <c r="A78" s="145" t="s">
        <v>670</v>
      </c>
      <c r="B78" s="132"/>
      <c r="C78" s="132"/>
      <c r="D78" s="132"/>
    </row>
    <row r="80" spans="1:4" ht="12.75">
      <c r="A80" s="146" t="s">
        <v>671</v>
      </c>
      <c r="B80" s="132"/>
      <c r="C80" s="132"/>
      <c r="D80" s="132"/>
    </row>
    <row r="81" spans="1:4" ht="12.75">
      <c r="A81" s="146"/>
      <c r="B81" s="132"/>
      <c r="C81" s="132"/>
      <c r="D81" s="132"/>
    </row>
    <row r="82" spans="1:4" ht="12.75">
      <c r="A82" s="132" t="s">
        <v>510</v>
      </c>
      <c r="B82" s="132" t="s">
        <v>511</v>
      </c>
      <c r="C82" s="132" t="s">
        <v>487</v>
      </c>
      <c r="D82" s="132" t="s">
        <v>488</v>
      </c>
    </row>
    <row r="83" spans="1:4" ht="25.5">
      <c r="A83" s="196" t="s">
        <v>0</v>
      </c>
      <c r="B83" s="197"/>
      <c r="C83" s="147" t="s">
        <v>672</v>
      </c>
      <c r="D83" s="147" t="s">
        <v>673</v>
      </c>
    </row>
    <row r="84" spans="1:4" ht="12.75">
      <c r="A84" s="148" t="s">
        <v>674</v>
      </c>
      <c r="B84" s="149"/>
      <c r="C84" s="149"/>
      <c r="D84" s="149"/>
    </row>
    <row r="85" spans="1:4" ht="12.75">
      <c r="A85" s="198" t="s">
        <v>675</v>
      </c>
      <c r="B85" s="199"/>
      <c r="C85" s="150">
        <v>0</v>
      </c>
      <c r="D85" s="150"/>
    </row>
    <row r="86" spans="1:4" ht="12.75">
      <c r="A86" s="198" t="s">
        <v>676</v>
      </c>
      <c r="B86" s="199"/>
      <c r="C86" s="150">
        <v>33000</v>
      </c>
      <c r="D86" s="150"/>
    </row>
    <row r="87" spans="1:4" ht="12.75">
      <c r="A87" s="198" t="s">
        <v>677</v>
      </c>
      <c r="B87" s="199"/>
      <c r="C87" s="150">
        <v>12307253</v>
      </c>
      <c r="D87" s="150"/>
    </row>
    <row r="88" spans="1:4" ht="12.75">
      <c r="A88" s="198" t="s">
        <v>678</v>
      </c>
      <c r="B88" s="199"/>
      <c r="C88" s="150">
        <v>0</v>
      </c>
      <c r="D88" s="150"/>
    </row>
    <row r="89" spans="1:4" ht="12.75">
      <c r="A89" s="198" t="s">
        <v>679</v>
      </c>
      <c r="B89" s="199"/>
      <c r="C89" s="150"/>
      <c r="D89" s="150"/>
    </row>
    <row r="90" spans="1:4" ht="12.75">
      <c r="A90" s="198" t="s">
        <v>42</v>
      </c>
      <c r="B90" s="199"/>
      <c r="C90" s="150">
        <f>C85+C86+C87+C88+C89</f>
        <v>12340253</v>
      </c>
      <c r="D90" s="150"/>
    </row>
  </sheetData>
  <sheetProtection/>
  <mergeCells count="12">
    <mergeCell ref="A85:B85"/>
    <mergeCell ref="A86:B86"/>
    <mergeCell ref="A87:B87"/>
    <mergeCell ref="A88:B88"/>
    <mergeCell ref="A89:B89"/>
    <mergeCell ref="A90:B90"/>
    <mergeCell ref="A2:D2"/>
    <mergeCell ref="C3:D3"/>
    <mergeCell ref="A5:A6"/>
    <mergeCell ref="B5:B6"/>
    <mergeCell ref="C5:D5"/>
    <mergeCell ref="A83:B8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5.28125" style="0" customWidth="1"/>
  </cols>
  <sheetData>
    <row r="1" spans="1:7" ht="12.75">
      <c r="A1" s="132"/>
      <c r="B1" s="132" t="s">
        <v>726</v>
      </c>
      <c r="C1" s="132"/>
      <c r="D1" s="132"/>
      <c r="E1" s="132"/>
      <c r="F1" s="132"/>
      <c r="G1" s="132"/>
    </row>
    <row r="2" spans="1:7" ht="12.75">
      <c r="A2" s="132"/>
      <c r="B2" s="132" t="s">
        <v>142</v>
      </c>
      <c r="C2" s="132"/>
      <c r="D2" s="132"/>
      <c r="E2" s="132"/>
      <c r="F2" s="132"/>
      <c r="G2" s="132"/>
    </row>
    <row r="3" spans="1:7" ht="12.75">
      <c r="A3" s="132"/>
      <c r="B3" s="146" t="s">
        <v>680</v>
      </c>
      <c r="C3" s="132"/>
      <c r="D3" s="132"/>
      <c r="E3" s="132" t="s">
        <v>391</v>
      </c>
      <c r="F3" s="132"/>
      <c r="G3" s="132"/>
    </row>
    <row r="4" spans="1:7" ht="12.75">
      <c r="A4" s="132"/>
      <c r="B4" s="132" t="s">
        <v>43</v>
      </c>
      <c r="C4" s="132" t="s">
        <v>81</v>
      </c>
      <c r="D4" s="132" t="s">
        <v>62</v>
      </c>
      <c r="E4" s="132" t="s">
        <v>63</v>
      </c>
      <c r="F4" s="132" t="s">
        <v>83</v>
      </c>
      <c r="G4" s="132" t="s">
        <v>88</v>
      </c>
    </row>
    <row r="5" spans="1:7" ht="12.75">
      <c r="A5" s="132">
        <v>1</v>
      </c>
      <c r="B5" s="149" t="s">
        <v>681</v>
      </c>
      <c r="C5" s="150"/>
      <c r="D5" s="149" t="s">
        <v>682</v>
      </c>
      <c r="E5" s="150"/>
      <c r="F5" s="150"/>
      <c r="G5" s="150"/>
    </row>
    <row r="6" spans="1:7" ht="12.75">
      <c r="A6" s="132">
        <v>2</v>
      </c>
      <c r="B6" s="150"/>
      <c r="C6" s="151" t="s">
        <v>441</v>
      </c>
      <c r="D6" s="151" t="s">
        <v>442</v>
      </c>
      <c r="E6" s="151" t="s">
        <v>443</v>
      </c>
      <c r="F6" s="151" t="s">
        <v>444</v>
      </c>
      <c r="G6" s="151" t="s">
        <v>445</v>
      </c>
    </row>
    <row r="7" spans="1:7" ht="12.75">
      <c r="A7" s="132">
        <v>3</v>
      </c>
      <c r="B7" s="150" t="s">
        <v>683</v>
      </c>
      <c r="C7" s="150"/>
      <c r="D7" s="150"/>
      <c r="E7" s="150"/>
      <c r="F7" s="150"/>
      <c r="G7" s="150"/>
    </row>
    <row r="8" spans="1:7" ht="25.5">
      <c r="A8" s="132">
        <v>4</v>
      </c>
      <c r="B8" s="152" t="s">
        <v>684</v>
      </c>
      <c r="C8" s="150"/>
      <c r="D8" s="150"/>
      <c r="E8" s="150"/>
      <c r="F8" s="150"/>
      <c r="G8" s="150"/>
    </row>
    <row r="9" spans="1:7" ht="25.5">
      <c r="A9" s="132">
        <v>5</v>
      </c>
      <c r="B9" s="152" t="s">
        <v>685</v>
      </c>
      <c r="C9" s="150"/>
      <c r="D9" s="150"/>
      <c r="E9" s="150"/>
      <c r="F9" s="150"/>
      <c r="G9" s="150"/>
    </row>
    <row r="10" spans="1:7" ht="12.75">
      <c r="A10" s="132">
        <v>6</v>
      </c>
      <c r="B10" s="150" t="s">
        <v>686</v>
      </c>
      <c r="C10" s="150"/>
      <c r="D10" s="150"/>
      <c r="E10" s="150"/>
      <c r="F10" s="150"/>
      <c r="G10" s="150"/>
    </row>
    <row r="11" spans="1:7" ht="12.75">
      <c r="A11" s="132">
        <v>7</v>
      </c>
      <c r="B11" s="150" t="s">
        <v>687</v>
      </c>
      <c r="C11" s="150"/>
      <c r="D11" s="150"/>
      <c r="E11" s="150"/>
      <c r="F11" s="150"/>
      <c r="G11" s="150"/>
    </row>
    <row r="12" spans="1:7" ht="12.75">
      <c r="A12" s="132">
        <v>8</v>
      </c>
      <c r="B12" s="150" t="s">
        <v>688</v>
      </c>
      <c r="C12" s="150"/>
      <c r="D12" s="150"/>
      <c r="E12" s="150"/>
      <c r="F12" s="150"/>
      <c r="G12" s="150"/>
    </row>
    <row r="13" spans="1:7" ht="12.75">
      <c r="A13" s="132">
        <v>9</v>
      </c>
      <c r="B13" s="149" t="s">
        <v>46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</row>
    <row r="17" spans="2:10" ht="12.75">
      <c r="B17" s="132"/>
      <c r="C17" s="132" t="s">
        <v>689</v>
      </c>
      <c r="D17" s="132"/>
      <c r="E17" s="132"/>
      <c r="F17" s="132" t="s">
        <v>699</v>
      </c>
      <c r="G17" s="132"/>
      <c r="H17" s="132"/>
      <c r="I17" s="132"/>
      <c r="J17" s="132"/>
    </row>
    <row r="18" spans="2:10" ht="12.75">
      <c r="B18" s="132"/>
      <c r="C18" s="146" t="s">
        <v>690</v>
      </c>
      <c r="D18" s="132"/>
      <c r="E18" s="132"/>
      <c r="F18" s="132"/>
      <c r="G18" s="132"/>
      <c r="H18" s="132"/>
      <c r="I18" s="132"/>
      <c r="J18" s="132"/>
    </row>
    <row r="19" spans="2:10" ht="12.75">
      <c r="B19" s="132"/>
      <c r="C19" s="146"/>
      <c r="D19" s="132"/>
      <c r="E19" s="132"/>
      <c r="F19" s="132"/>
      <c r="G19" s="132"/>
      <c r="H19" s="132"/>
      <c r="I19" s="132"/>
      <c r="J19" s="132"/>
    </row>
    <row r="20" spans="2:10" ht="12.75">
      <c r="B20" s="150"/>
      <c r="C20" s="150" t="s">
        <v>60</v>
      </c>
      <c r="D20" s="150" t="s">
        <v>61</v>
      </c>
      <c r="E20" s="150" t="s">
        <v>82</v>
      </c>
      <c r="F20" s="150" t="s">
        <v>149</v>
      </c>
      <c r="G20" s="150" t="s">
        <v>83</v>
      </c>
      <c r="H20" s="150" t="s">
        <v>88</v>
      </c>
      <c r="I20" s="150" t="s">
        <v>448</v>
      </c>
      <c r="J20" s="150" t="s">
        <v>449</v>
      </c>
    </row>
    <row r="21" spans="2:10" ht="76.5">
      <c r="B21" s="150" t="s">
        <v>691</v>
      </c>
      <c r="C21" s="165" t="s">
        <v>692</v>
      </c>
      <c r="D21" s="166" t="s">
        <v>693</v>
      </c>
      <c r="E21" s="166"/>
      <c r="F21" s="165" t="s">
        <v>694</v>
      </c>
      <c r="G21" s="166" t="s">
        <v>695</v>
      </c>
      <c r="H21" s="165" t="s">
        <v>696</v>
      </c>
      <c r="I21" s="165" t="s">
        <v>697</v>
      </c>
      <c r="J21" s="165" t="s">
        <v>698</v>
      </c>
    </row>
    <row r="22" spans="2:10" ht="12.75">
      <c r="B22" s="150"/>
      <c r="C22" s="150">
        <v>0</v>
      </c>
      <c r="D22" s="150"/>
      <c r="E22" s="150"/>
      <c r="F22" s="153"/>
      <c r="G22" s="153"/>
      <c r="H22" s="150">
        <v>0</v>
      </c>
      <c r="I22" s="150">
        <v>0</v>
      </c>
      <c r="J22" s="15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4.7109375" style="0" customWidth="1"/>
    <col min="2" max="3" width="13.7109375" style="0" customWidth="1"/>
    <col min="4" max="4" width="15.7109375" style="0" customWidth="1"/>
    <col min="5" max="5" width="11.140625" style="0" customWidth="1"/>
    <col min="6" max="6" width="19.00390625" style="0" customWidth="1"/>
  </cols>
  <sheetData>
    <row r="1" spans="1:2" ht="12.75">
      <c r="A1" s="1" t="s">
        <v>706</v>
      </c>
      <c r="B1" s="1" t="s">
        <v>725</v>
      </c>
    </row>
    <row r="3" ht="12.75">
      <c r="A3" s="1" t="s">
        <v>700</v>
      </c>
    </row>
    <row r="5" spans="1:6" ht="12.75">
      <c r="A5" s="1" t="s">
        <v>60</v>
      </c>
      <c r="B5" s="1" t="s">
        <v>61</v>
      </c>
      <c r="C5" s="1" t="s">
        <v>82</v>
      </c>
      <c r="D5" s="1" t="s">
        <v>149</v>
      </c>
      <c r="E5" s="1" t="s">
        <v>83</v>
      </c>
      <c r="F5" s="1" t="s">
        <v>88</v>
      </c>
    </row>
    <row r="6" spans="1:7" ht="51">
      <c r="A6" s="4" t="s">
        <v>0</v>
      </c>
      <c r="B6" s="163" t="s">
        <v>701</v>
      </c>
      <c r="C6" s="163" t="s">
        <v>702</v>
      </c>
      <c r="D6" s="163" t="s">
        <v>703</v>
      </c>
      <c r="E6" s="163" t="s">
        <v>704</v>
      </c>
      <c r="F6" s="164" t="s">
        <v>711</v>
      </c>
      <c r="G6" s="88"/>
    </row>
    <row r="7" spans="1:6" ht="12.75">
      <c r="A7" s="6" t="s">
        <v>705</v>
      </c>
      <c r="B7" s="4">
        <v>780000</v>
      </c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 t="s">
        <v>46</v>
      </c>
      <c r="B9" s="4">
        <f>B7+B8</f>
        <v>780000</v>
      </c>
      <c r="C9" s="4"/>
      <c r="D9" s="4"/>
      <c r="E9" s="4"/>
      <c r="F9" s="4"/>
    </row>
  </sheetData>
  <sheetProtection/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8" width="13.00390625" style="0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713</v>
      </c>
    </row>
    <row r="4" ht="12.75">
      <c r="B4" s="2" t="s">
        <v>107</v>
      </c>
    </row>
    <row r="5" spans="2:3" ht="12.75">
      <c r="B5" s="2" t="s">
        <v>142</v>
      </c>
      <c r="C5" s="43" t="s">
        <v>112</v>
      </c>
    </row>
    <row r="6" spans="2:8" ht="12.75">
      <c r="B6" s="1" t="s">
        <v>60</v>
      </c>
      <c r="C6" t="s">
        <v>61</v>
      </c>
      <c r="D6" s="1" t="s">
        <v>82</v>
      </c>
      <c r="E6" s="1" t="s">
        <v>149</v>
      </c>
      <c r="F6" s="94" t="s">
        <v>83</v>
      </c>
      <c r="G6" s="95" t="s">
        <v>88</v>
      </c>
      <c r="H6" s="95" t="s">
        <v>448</v>
      </c>
    </row>
    <row r="7" spans="1:9" ht="12.75">
      <c r="A7" s="6"/>
      <c r="B7" s="5" t="s">
        <v>0</v>
      </c>
      <c r="C7" s="25" t="s">
        <v>423</v>
      </c>
      <c r="D7" s="80"/>
      <c r="E7" s="22"/>
      <c r="F7" s="91" t="s">
        <v>422</v>
      </c>
      <c r="G7" s="92" t="s">
        <v>417</v>
      </c>
      <c r="H7" s="89" t="s">
        <v>466</v>
      </c>
      <c r="I7" s="2"/>
    </row>
    <row r="8" spans="1:9" ht="12.75">
      <c r="A8" s="6"/>
      <c r="B8" s="5"/>
      <c r="C8" s="93" t="s">
        <v>89</v>
      </c>
      <c r="D8" s="93" t="s">
        <v>91</v>
      </c>
      <c r="E8" s="93" t="s">
        <v>90</v>
      </c>
      <c r="F8" s="25"/>
      <c r="G8" s="5"/>
      <c r="H8" s="4"/>
      <c r="I8" s="2"/>
    </row>
    <row r="9" spans="1:9" ht="12.75">
      <c r="A9" s="6">
        <v>1</v>
      </c>
      <c r="B9" s="7" t="s">
        <v>93</v>
      </c>
      <c r="C9" s="45"/>
      <c r="D9" s="46"/>
      <c r="E9" s="47"/>
      <c r="F9" s="48"/>
      <c r="G9" s="46"/>
      <c r="H9" s="4"/>
      <c r="I9" s="2"/>
    </row>
    <row r="10" spans="1:9" ht="12.75">
      <c r="A10" s="6">
        <v>2</v>
      </c>
      <c r="B10" s="7" t="s">
        <v>94</v>
      </c>
      <c r="C10" s="45"/>
      <c r="D10" s="46"/>
      <c r="E10" s="47"/>
      <c r="F10" s="48"/>
      <c r="G10" s="46"/>
      <c r="H10" s="4"/>
      <c r="I10" s="2"/>
    </row>
    <row r="11" spans="1:8" ht="12.75">
      <c r="A11" s="6">
        <v>3</v>
      </c>
      <c r="B11" s="4" t="s">
        <v>95</v>
      </c>
      <c r="C11" s="49">
        <v>10024593</v>
      </c>
      <c r="D11" s="46"/>
      <c r="E11" s="49"/>
      <c r="F11" s="50">
        <f aca="true" t="shared" si="0" ref="F11:F16">SUM(C11:E11)</f>
        <v>10024593</v>
      </c>
      <c r="G11" s="49">
        <v>11598797</v>
      </c>
      <c r="H11" s="4">
        <v>10761514</v>
      </c>
    </row>
    <row r="12" spans="1:9" ht="12.75">
      <c r="A12" s="6">
        <v>4</v>
      </c>
      <c r="B12" s="6" t="s">
        <v>96</v>
      </c>
      <c r="C12" s="46">
        <v>1854216</v>
      </c>
      <c r="D12" s="46"/>
      <c r="E12" s="49"/>
      <c r="F12" s="50">
        <f t="shared" si="0"/>
        <v>1854216</v>
      </c>
      <c r="G12" s="49">
        <v>2266602</v>
      </c>
      <c r="H12" s="4">
        <v>1885706</v>
      </c>
      <c r="I12" s="1"/>
    </row>
    <row r="13" spans="1:8" ht="12.75">
      <c r="A13" s="6">
        <v>5</v>
      </c>
      <c r="B13" s="6" t="s">
        <v>97</v>
      </c>
      <c r="C13" s="46">
        <v>8157680</v>
      </c>
      <c r="D13" s="46"/>
      <c r="E13" s="49"/>
      <c r="F13" s="50">
        <f t="shared" si="0"/>
        <v>8157680</v>
      </c>
      <c r="G13" s="49">
        <v>8889812</v>
      </c>
      <c r="H13" s="4">
        <v>6113818</v>
      </c>
    </row>
    <row r="14" spans="1:9" ht="12.75">
      <c r="A14" s="6">
        <v>6</v>
      </c>
      <c r="B14" s="6" t="s">
        <v>98</v>
      </c>
      <c r="C14" s="46">
        <v>2242272</v>
      </c>
      <c r="D14" s="46"/>
      <c r="E14" s="49"/>
      <c r="F14" s="50">
        <f t="shared" si="0"/>
        <v>2242272</v>
      </c>
      <c r="G14" s="49">
        <v>2870000</v>
      </c>
      <c r="H14" s="6">
        <v>2030000</v>
      </c>
      <c r="I14" s="1"/>
    </row>
    <row r="15" spans="1:9" ht="12.75">
      <c r="A15" s="6">
        <v>7</v>
      </c>
      <c r="B15" s="6" t="s">
        <v>99</v>
      </c>
      <c r="C15" s="46">
        <v>197023</v>
      </c>
      <c r="D15" s="46">
        <v>0</v>
      </c>
      <c r="E15" s="49"/>
      <c r="F15" s="50">
        <f t="shared" si="0"/>
        <v>197023</v>
      </c>
      <c r="G15" s="49">
        <v>420622</v>
      </c>
      <c r="H15" s="6">
        <v>420622</v>
      </c>
      <c r="I15" s="1"/>
    </row>
    <row r="16" spans="1:9" ht="12.75">
      <c r="A16" s="6">
        <v>8</v>
      </c>
      <c r="B16" s="6" t="s">
        <v>92</v>
      </c>
      <c r="C16" s="46">
        <f>SUM(C11:C15)</f>
        <v>22475784</v>
      </c>
      <c r="D16" s="46">
        <f>SUM(D12:D15)</f>
        <v>0</v>
      </c>
      <c r="E16" s="49">
        <f>SUM(E14:E15)</f>
        <v>0</v>
      </c>
      <c r="F16" s="48">
        <f t="shared" si="0"/>
        <v>22475784</v>
      </c>
      <c r="G16" s="46">
        <f>SUM(G11:G15)</f>
        <v>26045833</v>
      </c>
      <c r="H16" s="46">
        <f>SUM(H11:H15)</f>
        <v>21211660</v>
      </c>
      <c r="I16" s="1"/>
    </row>
    <row r="17" spans="1:9" ht="12.75">
      <c r="A17" s="6"/>
      <c r="B17" s="6"/>
      <c r="C17" s="46"/>
      <c r="D17" s="46"/>
      <c r="E17" s="49"/>
      <c r="F17" s="48"/>
      <c r="G17" s="46"/>
      <c r="H17" s="4"/>
      <c r="I17" s="1"/>
    </row>
    <row r="18" spans="1:9" ht="12.75">
      <c r="A18" s="6">
        <v>9</v>
      </c>
      <c r="B18" s="5" t="s">
        <v>100</v>
      </c>
      <c r="C18" s="46"/>
      <c r="D18" s="46"/>
      <c r="E18" s="45"/>
      <c r="F18" s="48"/>
      <c r="G18" s="46"/>
      <c r="H18" s="4"/>
      <c r="I18" s="2"/>
    </row>
    <row r="19" spans="1:9" ht="12.75">
      <c r="A19" s="6">
        <v>10</v>
      </c>
      <c r="B19" s="5" t="s">
        <v>94</v>
      </c>
      <c r="C19" s="46"/>
      <c r="D19" s="46"/>
      <c r="E19" s="45"/>
      <c r="F19" s="48"/>
      <c r="G19" s="46"/>
      <c r="H19" s="4"/>
      <c r="I19" s="2"/>
    </row>
    <row r="20" spans="1:9" ht="12.75">
      <c r="A20" s="6">
        <v>11</v>
      </c>
      <c r="B20" s="6" t="s">
        <v>101</v>
      </c>
      <c r="C20" s="46">
        <v>44982</v>
      </c>
      <c r="D20" s="46">
        <v>0</v>
      </c>
      <c r="E20" s="49"/>
      <c r="F20" s="48">
        <f aca="true" t="shared" si="1" ref="F20:F25">SUM(C20:E20)</f>
        <v>44982</v>
      </c>
      <c r="G20" s="46">
        <v>2196382</v>
      </c>
      <c r="H20" s="4">
        <v>2107971</v>
      </c>
      <c r="I20" s="1"/>
    </row>
    <row r="21" spans="1:9" ht="12.75">
      <c r="A21" s="6">
        <v>12</v>
      </c>
      <c r="B21" s="6" t="s">
        <v>102</v>
      </c>
      <c r="C21" s="46">
        <v>40700050</v>
      </c>
      <c r="D21" s="46">
        <v>3565386</v>
      </c>
      <c r="E21" s="49"/>
      <c r="F21" s="48">
        <f t="shared" si="1"/>
        <v>44265436</v>
      </c>
      <c r="G21" s="46">
        <v>44386866</v>
      </c>
      <c r="H21" s="4">
        <v>9196733</v>
      </c>
      <c r="I21" s="1"/>
    </row>
    <row r="22" spans="1:9" ht="12.75">
      <c r="A22" s="6">
        <v>13</v>
      </c>
      <c r="B22" s="6" t="s">
        <v>103</v>
      </c>
      <c r="C22" s="49"/>
      <c r="D22" s="49"/>
      <c r="E22" s="49"/>
      <c r="F22" s="48">
        <f t="shared" si="1"/>
        <v>0</v>
      </c>
      <c r="G22" s="46">
        <f>SUM(D22:F22)</f>
        <v>0</v>
      </c>
      <c r="H22" s="4"/>
      <c r="I22" s="1"/>
    </row>
    <row r="23" spans="1:9" ht="12.75">
      <c r="A23" s="6">
        <v>14</v>
      </c>
      <c r="B23" s="6" t="s">
        <v>104</v>
      </c>
      <c r="C23" s="49"/>
      <c r="D23" s="49"/>
      <c r="E23" s="49"/>
      <c r="F23" s="48">
        <f t="shared" si="1"/>
        <v>0</v>
      </c>
      <c r="G23" s="46">
        <f>SUM(D23:F23)</f>
        <v>0</v>
      </c>
      <c r="H23" s="4"/>
      <c r="I23" s="1"/>
    </row>
    <row r="24" spans="1:9" ht="12.75">
      <c r="A24" s="6">
        <v>15</v>
      </c>
      <c r="B24" s="6" t="s">
        <v>105</v>
      </c>
      <c r="C24" s="49"/>
      <c r="D24" s="49"/>
      <c r="E24" s="49"/>
      <c r="F24" s="48">
        <f t="shared" si="1"/>
        <v>0</v>
      </c>
      <c r="G24" s="46">
        <f>SUM(D24:F24)</f>
        <v>0</v>
      </c>
      <c r="H24" s="4"/>
      <c r="I24" s="1"/>
    </row>
    <row r="25" spans="1:9" ht="12.75">
      <c r="A25" s="6">
        <v>16</v>
      </c>
      <c r="B25" s="6" t="s">
        <v>72</v>
      </c>
      <c r="C25" s="49">
        <f>SUM(C20:C24)</f>
        <v>40745032</v>
      </c>
      <c r="D25" s="49">
        <f>SUM(D20:D24)</f>
        <v>3565386</v>
      </c>
      <c r="E25" s="49">
        <f>SUM(E20:E24)</f>
        <v>0</v>
      </c>
      <c r="F25" s="48">
        <f t="shared" si="1"/>
        <v>44310418</v>
      </c>
      <c r="G25" s="46">
        <f>SUM(G20:G24)</f>
        <v>46583248</v>
      </c>
      <c r="H25" s="46">
        <f>SUM(H20:H24)</f>
        <v>11304704</v>
      </c>
      <c r="I25" s="1"/>
    </row>
    <row r="26" spans="1:8" ht="12.75">
      <c r="A26" s="6"/>
      <c r="B26" s="4"/>
      <c r="C26" s="49"/>
      <c r="D26" s="49"/>
      <c r="E26" s="45"/>
      <c r="F26" s="50"/>
      <c r="G26" s="49"/>
      <c r="H26" s="4"/>
    </row>
    <row r="27" spans="1:9" ht="12.75">
      <c r="A27" s="56">
        <v>17</v>
      </c>
      <c r="B27" s="5" t="s">
        <v>106</v>
      </c>
      <c r="C27" s="49"/>
      <c r="D27" s="49"/>
      <c r="E27" s="45"/>
      <c r="F27" s="50"/>
      <c r="G27" s="49"/>
      <c r="H27" s="4"/>
      <c r="I27" s="2"/>
    </row>
    <row r="28" spans="1:9" ht="12.75">
      <c r="A28" s="26">
        <v>18</v>
      </c>
      <c r="B28" s="26" t="s">
        <v>73</v>
      </c>
      <c r="C28" s="51"/>
      <c r="D28" s="49">
        <v>2257614</v>
      </c>
      <c r="E28" s="45"/>
      <c r="F28" s="48">
        <f>SUM(C28:E28)</f>
        <v>2257614</v>
      </c>
      <c r="G28" s="46">
        <v>387542</v>
      </c>
      <c r="H28" s="4"/>
      <c r="I28" s="1"/>
    </row>
    <row r="29" spans="1:8" ht="12.75">
      <c r="A29" s="6">
        <v>19</v>
      </c>
      <c r="B29" s="4" t="s">
        <v>74</v>
      </c>
      <c r="C29" s="49"/>
      <c r="D29" s="49"/>
      <c r="E29" s="45"/>
      <c r="F29" s="48">
        <f>SUM(F30:F31)</f>
        <v>0</v>
      </c>
      <c r="G29" s="46">
        <f>SUM(G30:G31)</f>
        <v>0</v>
      </c>
      <c r="H29" s="4"/>
    </row>
    <row r="30" spans="1:8" ht="12.75">
      <c r="A30" s="6">
        <v>20</v>
      </c>
      <c r="B30" s="4" t="s">
        <v>75</v>
      </c>
      <c r="C30" s="49"/>
      <c r="D30" s="49"/>
      <c r="E30" s="45"/>
      <c r="F30" s="48">
        <f>SUM(C30:E30)</f>
        <v>0</v>
      </c>
      <c r="G30" s="46">
        <f>SUM(D30:F30)</f>
        <v>0</v>
      </c>
      <c r="H30" s="4"/>
    </row>
    <row r="31" spans="1:8" ht="12.75">
      <c r="A31" s="6">
        <v>21</v>
      </c>
      <c r="B31" s="4" t="s">
        <v>76</v>
      </c>
      <c r="C31" s="49"/>
      <c r="D31" s="49"/>
      <c r="E31" s="45"/>
      <c r="F31" s="48">
        <f>SUM(C31:E31)</f>
        <v>0</v>
      </c>
      <c r="G31" s="46">
        <f>SUM(D31:F31)</f>
        <v>0</v>
      </c>
      <c r="H31" s="4"/>
    </row>
    <row r="32" spans="1:8" ht="12.75">
      <c r="A32" s="6">
        <v>22</v>
      </c>
      <c r="B32" s="4" t="s">
        <v>72</v>
      </c>
      <c r="C32" s="49">
        <f>SUM(C28:C30)</f>
        <v>0</v>
      </c>
      <c r="D32" s="49">
        <f>SUM(D28:D30)</f>
        <v>2257614</v>
      </c>
      <c r="E32" s="45"/>
      <c r="F32" s="48">
        <f>SUM(C32:E32)</f>
        <v>2257614</v>
      </c>
      <c r="G32" s="46">
        <f>SUM(G28:G31)</f>
        <v>387542</v>
      </c>
      <c r="H32" s="4"/>
    </row>
    <row r="33" spans="1:10" ht="12.75">
      <c r="A33" s="6"/>
      <c r="B33" s="5"/>
      <c r="C33" s="45"/>
      <c r="D33" s="45"/>
      <c r="E33" s="45"/>
      <c r="F33" s="52"/>
      <c r="G33" s="45"/>
      <c r="H33" s="5"/>
      <c r="I33" s="2"/>
      <c r="J33" s="2"/>
    </row>
    <row r="34" spans="1:9" ht="12.75">
      <c r="A34" s="6">
        <v>23</v>
      </c>
      <c r="B34" s="2" t="s">
        <v>77</v>
      </c>
      <c r="C34" s="49">
        <f>C35</f>
        <v>614778</v>
      </c>
      <c r="D34" s="49">
        <f>D35</f>
        <v>0</v>
      </c>
      <c r="E34" s="49">
        <f>E35</f>
        <v>0</v>
      </c>
      <c r="F34" s="49">
        <f>F35</f>
        <v>614778</v>
      </c>
      <c r="G34" s="49">
        <f>G35</f>
        <v>614778</v>
      </c>
      <c r="H34" s="4">
        <v>614778</v>
      </c>
      <c r="I34" s="2"/>
    </row>
    <row r="35" spans="1:8" ht="12.75">
      <c r="A35" s="6">
        <v>24</v>
      </c>
      <c r="B35" s="6" t="s">
        <v>131</v>
      </c>
      <c r="C35" s="49">
        <v>614778</v>
      </c>
      <c r="D35" s="49">
        <v>0</v>
      </c>
      <c r="E35" s="45">
        <v>0</v>
      </c>
      <c r="F35" s="50">
        <f>C35+D35+E35</f>
        <v>614778</v>
      </c>
      <c r="G35" s="49">
        <f>D35+E35+F35</f>
        <v>614778</v>
      </c>
      <c r="H35" s="4">
        <v>614778</v>
      </c>
    </row>
    <row r="36" spans="1:8" ht="12.75">
      <c r="A36" s="6">
        <v>25</v>
      </c>
      <c r="B36" s="5" t="s">
        <v>56</v>
      </c>
      <c r="C36" s="45">
        <f aca="true" t="shared" si="2" ref="C36:H36">C16+C25+C32+C34</f>
        <v>63835594</v>
      </c>
      <c r="D36" s="45">
        <f t="shared" si="2"/>
        <v>5823000</v>
      </c>
      <c r="E36" s="45">
        <f t="shared" si="2"/>
        <v>0</v>
      </c>
      <c r="F36" s="45">
        <f t="shared" si="2"/>
        <v>69658594</v>
      </c>
      <c r="G36" s="45">
        <f t="shared" si="2"/>
        <v>73631401</v>
      </c>
      <c r="H36" s="45">
        <f t="shared" si="2"/>
        <v>33131142</v>
      </c>
    </row>
    <row r="43" spans="2:12" ht="12.75">
      <c r="B43" t="s">
        <v>60</v>
      </c>
      <c r="C43" t="s">
        <v>61</v>
      </c>
      <c r="D43" t="s">
        <v>82</v>
      </c>
      <c r="E43" t="s">
        <v>63</v>
      </c>
      <c r="F43" t="s">
        <v>83</v>
      </c>
      <c r="G43" s="1" t="s">
        <v>88</v>
      </c>
      <c r="H43" s="1" t="s">
        <v>448</v>
      </c>
      <c r="I43" s="1" t="s">
        <v>449</v>
      </c>
      <c r="J43" s="1" t="s">
        <v>421</v>
      </c>
      <c r="K43" s="1" t="s">
        <v>450</v>
      </c>
      <c r="L43" s="1" t="s">
        <v>451</v>
      </c>
    </row>
    <row r="44" spans="1:12" ht="12.75">
      <c r="A44" s="6">
        <v>26</v>
      </c>
      <c r="B44" s="22" t="s">
        <v>144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6">
        <v>27</v>
      </c>
      <c r="B45" s="21" t="s">
        <v>49</v>
      </c>
      <c r="C45" s="4" t="s">
        <v>50</v>
      </c>
      <c r="D45" s="4" t="s">
        <v>51</v>
      </c>
      <c r="E45" s="4" t="s">
        <v>52</v>
      </c>
      <c r="F45" s="4" t="s">
        <v>53</v>
      </c>
      <c r="G45" s="4" t="s">
        <v>54</v>
      </c>
      <c r="H45" s="4" t="s">
        <v>78</v>
      </c>
      <c r="I45" s="4" t="s">
        <v>7</v>
      </c>
      <c r="J45" s="6" t="s">
        <v>133</v>
      </c>
      <c r="K45" s="4" t="s">
        <v>48</v>
      </c>
      <c r="L45" s="4" t="s">
        <v>55</v>
      </c>
    </row>
    <row r="46" spans="1:12" ht="12.75">
      <c r="A46" s="6">
        <v>28</v>
      </c>
      <c r="B46" s="22" t="s">
        <v>79</v>
      </c>
      <c r="C46" s="53"/>
      <c r="D46" s="53"/>
      <c r="E46" s="53"/>
      <c r="F46" s="53"/>
      <c r="G46" s="53"/>
      <c r="H46" s="53"/>
      <c r="I46" s="53"/>
      <c r="J46" s="53"/>
      <c r="K46" s="53"/>
      <c r="L46" s="49"/>
    </row>
    <row r="47" spans="1:12" ht="12.75">
      <c r="A47" s="6">
        <v>29</v>
      </c>
      <c r="B47" s="23" t="s">
        <v>127</v>
      </c>
      <c r="C47" s="53"/>
      <c r="D47" s="53"/>
      <c r="E47" s="53"/>
      <c r="F47" s="53"/>
      <c r="G47" s="53"/>
      <c r="H47" s="53"/>
      <c r="I47" s="46"/>
      <c r="J47" s="53"/>
      <c r="K47" s="53"/>
      <c r="L47" s="54">
        <f aca="true" t="shared" si="3" ref="L47:L53">SUM(C47:K47)</f>
        <v>0</v>
      </c>
    </row>
    <row r="48" spans="1:12" ht="12.75">
      <c r="A48" s="6">
        <v>30</v>
      </c>
      <c r="B48" s="23" t="s">
        <v>126</v>
      </c>
      <c r="C48" s="46">
        <v>5983419</v>
      </c>
      <c r="D48" s="46">
        <v>1130674</v>
      </c>
      <c r="E48" s="46">
        <v>1305961</v>
      </c>
      <c r="F48" s="53"/>
      <c r="G48" s="46">
        <v>30000</v>
      </c>
      <c r="H48" s="46">
        <v>63360</v>
      </c>
      <c r="I48" s="46">
        <v>0</v>
      </c>
      <c r="J48" s="46">
        <v>0</v>
      </c>
      <c r="K48" s="46">
        <v>0</v>
      </c>
      <c r="L48" s="54">
        <f t="shared" si="3"/>
        <v>8513414</v>
      </c>
    </row>
    <row r="49" spans="1:12" ht="12.75">
      <c r="A49" s="6">
        <v>31</v>
      </c>
      <c r="B49" s="23" t="s">
        <v>118</v>
      </c>
      <c r="C49" s="53"/>
      <c r="D49" s="53"/>
      <c r="E49" s="46">
        <v>112689</v>
      </c>
      <c r="F49" s="53"/>
      <c r="G49" s="46"/>
      <c r="H49" s="46"/>
      <c r="I49" s="46">
        <v>0</v>
      </c>
      <c r="J49" s="53"/>
      <c r="K49" s="53"/>
      <c r="L49" s="54">
        <f t="shared" si="3"/>
        <v>112689</v>
      </c>
    </row>
    <row r="50" spans="1:12" ht="12.75">
      <c r="A50" s="6">
        <v>32</v>
      </c>
      <c r="B50" s="23" t="s">
        <v>446</v>
      </c>
      <c r="C50" s="53"/>
      <c r="D50" s="53"/>
      <c r="E50" s="53"/>
      <c r="F50" s="53"/>
      <c r="G50" s="46">
        <v>614778</v>
      </c>
      <c r="H50" s="53"/>
      <c r="I50" s="53"/>
      <c r="J50" s="46">
        <v>0</v>
      </c>
      <c r="K50" s="53"/>
      <c r="L50" s="54">
        <f t="shared" si="3"/>
        <v>614778</v>
      </c>
    </row>
    <row r="51" spans="1:12" ht="12.75">
      <c r="A51" s="6">
        <v>33</v>
      </c>
      <c r="B51" s="23" t="s">
        <v>447</v>
      </c>
      <c r="C51" s="53"/>
      <c r="D51" s="53"/>
      <c r="E51" s="53"/>
      <c r="F51" s="53"/>
      <c r="G51" s="46">
        <v>169470</v>
      </c>
      <c r="H51" s="46"/>
      <c r="I51" s="53"/>
      <c r="J51" s="53"/>
      <c r="K51" s="53"/>
      <c r="L51" s="54">
        <f t="shared" si="3"/>
        <v>169470</v>
      </c>
    </row>
    <row r="52" spans="1:12" ht="12.75">
      <c r="A52" s="6">
        <v>34</v>
      </c>
      <c r="B52" s="23" t="s">
        <v>128</v>
      </c>
      <c r="C52" s="46">
        <v>1601500</v>
      </c>
      <c r="D52" s="46">
        <v>154401</v>
      </c>
      <c r="E52" s="46">
        <v>100317</v>
      </c>
      <c r="F52" s="53"/>
      <c r="G52" s="46"/>
      <c r="H52" s="46"/>
      <c r="I52" s="53"/>
      <c r="J52" s="53"/>
      <c r="K52" s="53"/>
      <c r="L52" s="54">
        <f>SUM(C52:K52)</f>
        <v>1856218</v>
      </c>
    </row>
    <row r="53" spans="1:12" ht="12.75">
      <c r="A53" s="6">
        <v>35</v>
      </c>
      <c r="B53" s="23" t="s">
        <v>129</v>
      </c>
      <c r="C53" s="53"/>
      <c r="D53" s="53"/>
      <c r="E53" s="53"/>
      <c r="F53" s="53"/>
      <c r="G53" s="46">
        <v>221152</v>
      </c>
      <c r="H53" s="46"/>
      <c r="I53" s="46">
        <v>157959</v>
      </c>
      <c r="J53" s="53"/>
      <c r="K53" s="53"/>
      <c r="L53" s="54">
        <f t="shared" si="3"/>
        <v>379111</v>
      </c>
    </row>
    <row r="54" spans="1:12" ht="12.75">
      <c r="A54" s="6">
        <v>36</v>
      </c>
      <c r="B54" s="23" t="s">
        <v>119</v>
      </c>
      <c r="C54" s="53"/>
      <c r="D54" s="53"/>
      <c r="E54" s="46">
        <v>429119</v>
      </c>
      <c r="F54" s="53"/>
      <c r="G54" s="46"/>
      <c r="H54" s="53"/>
      <c r="I54" s="53"/>
      <c r="J54" s="53"/>
      <c r="K54" s="53"/>
      <c r="L54" s="54">
        <f aca="true" t="shared" si="4" ref="L54:L61">SUM(C54:K54)</f>
        <v>429119</v>
      </c>
    </row>
    <row r="55" spans="1:12" ht="12.75">
      <c r="A55" s="6">
        <v>37</v>
      </c>
      <c r="B55" s="23" t="s">
        <v>125</v>
      </c>
      <c r="C55" s="46"/>
      <c r="D55" s="46"/>
      <c r="E55" s="46">
        <v>1339288</v>
      </c>
      <c r="F55" s="53"/>
      <c r="G55" s="59">
        <v>0</v>
      </c>
      <c r="H55" s="46">
        <v>1299901</v>
      </c>
      <c r="I55" s="46">
        <v>8705036</v>
      </c>
      <c r="J55" s="53"/>
      <c r="K55" s="46">
        <v>0</v>
      </c>
      <c r="L55" s="54">
        <f t="shared" si="4"/>
        <v>11344225</v>
      </c>
    </row>
    <row r="56" spans="1:12" ht="12.75">
      <c r="A56" s="6">
        <v>38</v>
      </c>
      <c r="B56" s="23" t="s">
        <v>120</v>
      </c>
      <c r="C56" s="46">
        <v>234193</v>
      </c>
      <c r="D56" s="46">
        <v>39386</v>
      </c>
      <c r="E56" s="46">
        <v>189864</v>
      </c>
      <c r="F56" s="53"/>
      <c r="G56" s="46"/>
      <c r="H56" s="46">
        <v>621370</v>
      </c>
      <c r="I56" s="53"/>
      <c r="J56" s="53"/>
      <c r="K56" s="53"/>
      <c r="L56" s="54">
        <f t="shared" si="4"/>
        <v>1084813</v>
      </c>
    </row>
    <row r="57" spans="1:12" ht="12.75">
      <c r="A57" s="6">
        <v>39</v>
      </c>
      <c r="B57" s="23" t="s">
        <v>117</v>
      </c>
      <c r="C57" s="53"/>
      <c r="D57" s="53"/>
      <c r="E57" s="46">
        <v>968971</v>
      </c>
      <c r="F57" s="53"/>
      <c r="G57" s="46"/>
      <c r="H57" s="46">
        <v>59980</v>
      </c>
      <c r="I57" s="53"/>
      <c r="J57" s="53"/>
      <c r="K57" s="53"/>
      <c r="L57" s="54">
        <f t="shared" si="4"/>
        <v>1028951</v>
      </c>
    </row>
    <row r="58" spans="1:12" ht="12.75">
      <c r="A58" s="6">
        <v>40</v>
      </c>
      <c r="B58" s="23" t="s">
        <v>124</v>
      </c>
      <c r="C58" s="53"/>
      <c r="D58" s="53"/>
      <c r="E58" s="53"/>
      <c r="F58" s="53"/>
      <c r="G58" s="46">
        <v>0</v>
      </c>
      <c r="H58" s="46"/>
      <c r="I58" s="53"/>
      <c r="J58" s="53"/>
      <c r="K58" s="53"/>
      <c r="L58" s="54">
        <f t="shared" si="4"/>
        <v>0</v>
      </c>
    </row>
    <row r="59" spans="1:12" ht="12.75">
      <c r="A59" s="6">
        <v>41</v>
      </c>
      <c r="B59" s="23" t="s">
        <v>134</v>
      </c>
      <c r="C59" s="53"/>
      <c r="D59" s="53"/>
      <c r="E59" s="46">
        <v>59920</v>
      </c>
      <c r="F59" s="46"/>
      <c r="G59" s="53"/>
      <c r="H59" s="53"/>
      <c r="I59" s="53"/>
      <c r="J59" s="53"/>
      <c r="K59" s="53"/>
      <c r="L59" s="54">
        <f t="shared" si="4"/>
        <v>59920</v>
      </c>
    </row>
    <row r="60" spans="1:12" ht="12.75">
      <c r="A60" s="6">
        <v>42</v>
      </c>
      <c r="B60" s="23" t="s">
        <v>116</v>
      </c>
      <c r="C60" s="46">
        <v>2942402</v>
      </c>
      <c r="D60" s="46">
        <v>561245</v>
      </c>
      <c r="E60" s="46">
        <v>762989</v>
      </c>
      <c r="F60" s="53"/>
      <c r="G60" s="46"/>
      <c r="H60" s="46">
        <v>63360</v>
      </c>
      <c r="I60" s="46">
        <v>333738</v>
      </c>
      <c r="J60" s="53"/>
      <c r="K60" s="53"/>
      <c r="L60" s="54">
        <f t="shared" si="4"/>
        <v>4663734</v>
      </c>
    </row>
    <row r="61" spans="1:12" ht="12.75">
      <c r="A61" s="6">
        <v>43</v>
      </c>
      <c r="B61" s="23" t="s">
        <v>132</v>
      </c>
      <c r="C61" s="53"/>
      <c r="D61" s="53"/>
      <c r="E61" s="46">
        <v>844700</v>
      </c>
      <c r="F61" s="46">
        <v>2030000</v>
      </c>
      <c r="G61" s="46">
        <v>0</v>
      </c>
      <c r="H61" s="46"/>
      <c r="I61" s="53"/>
      <c r="J61" s="53"/>
      <c r="K61" s="53"/>
      <c r="L61" s="54">
        <f t="shared" si="4"/>
        <v>2874700</v>
      </c>
    </row>
    <row r="62" spans="1:12" ht="12.75">
      <c r="A62" s="6">
        <v>44</v>
      </c>
      <c r="B62" s="21" t="s">
        <v>130</v>
      </c>
      <c r="C62" s="55">
        <f aca="true" t="shared" si="5" ref="C62:L62">SUM(C47:C61)</f>
        <v>10761514</v>
      </c>
      <c r="D62" s="55">
        <f t="shared" si="5"/>
        <v>1885706</v>
      </c>
      <c r="E62" s="55">
        <f t="shared" si="5"/>
        <v>6113818</v>
      </c>
      <c r="F62" s="55">
        <f t="shared" si="5"/>
        <v>2030000</v>
      </c>
      <c r="G62" s="55">
        <f t="shared" si="5"/>
        <v>1035400</v>
      </c>
      <c r="H62" s="55">
        <f t="shared" si="5"/>
        <v>2107971</v>
      </c>
      <c r="I62" s="55">
        <f t="shared" si="5"/>
        <v>9196733</v>
      </c>
      <c r="J62" s="55">
        <f t="shared" si="5"/>
        <v>0</v>
      </c>
      <c r="K62" s="55">
        <f t="shared" si="5"/>
        <v>0</v>
      </c>
      <c r="L62" s="55">
        <f t="shared" si="5"/>
        <v>33131142</v>
      </c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51.7109375" style="0" customWidth="1"/>
    <col min="3" max="3" width="15.421875" style="0" bestFit="1" customWidth="1"/>
    <col min="4" max="5" width="15.421875" style="0" customWidth="1"/>
    <col min="6" max="6" width="57.421875" style="0" customWidth="1"/>
    <col min="7" max="7" width="15.00390625" style="0" customWidth="1"/>
    <col min="8" max="9" width="15.28125" style="0" customWidth="1"/>
  </cols>
  <sheetData>
    <row r="1" ht="12.75">
      <c r="B1" s="1" t="s">
        <v>714</v>
      </c>
    </row>
    <row r="3" ht="12.75">
      <c r="B3" t="s">
        <v>142</v>
      </c>
    </row>
    <row r="4" ht="15.75">
      <c r="B4" s="3" t="s">
        <v>109</v>
      </c>
    </row>
    <row r="5" spans="3:11" ht="12.75">
      <c r="C5" s="41" t="s">
        <v>112</v>
      </c>
      <c r="D5" s="41"/>
      <c r="E5" s="41"/>
      <c r="G5" s="41" t="s">
        <v>112</v>
      </c>
      <c r="J5" s="1"/>
      <c r="K5" s="1"/>
    </row>
    <row r="6" spans="1:11" ht="12.75">
      <c r="A6" s="4"/>
      <c r="B6" s="21" t="s">
        <v>60</v>
      </c>
      <c r="C6" s="4" t="s">
        <v>61</v>
      </c>
      <c r="D6" s="6" t="s">
        <v>82</v>
      </c>
      <c r="E6" s="6" t="s">
        <v>149</v>
      </c>
      <c r="F6" s="6" t="s">
        <v>83</v>
      </c>
      <c r="G6" s="6" t="s">
        <v>88</v>
      </c>
      <c r="H6" s="6" t="s">
        <v>448</v>
      </c>
      <c r="I6" s="111" t="s">
        <v>449</v>
      </c>
      <c r="J6" s="1"/>
      <c r="K6" s="1"/>
    </row>
    <row r="7" spans="1:9" ht="18">
      <c r="A7" s="4"/>
      <c r="B7" s="167" t="s">
        <v>10</v>
      </c>
      <c r="C7" s="168"/>
      <c r="D7" s="60"/>
      <c r="E7" s="60"/>
      <c r="F7" s="169" t="s">
        <v>11</v>
      </c>
      <c r="G7" s="168"/>
      <c r="H7" s="4"/>
      <c r="I7" s="4"/>
    </row>
    <row r="8" spans="1:9" ht="12.75">
      <c r="A8" s="4"/>
      <c r="B8" s="28" t="s">
        <v>0</v>
      </c>
      <c r="C8" s="170" t="s">
        <v>418</v>
      </c>
      <c r="D8" s="171"/>
      <c r="E8" s="172" t="s">
        <v>466</v>
      </c>
      <c r="F8" s="8" t="s">
        <v>0</v>
      </c>
      <c r="G8" s="170" t="s">
        <v>418</v>
      </c>
      <c r="H8" s="171"/>
      <c r="I8" s="172" t="s">
        <v>466</v>
      </c>
    </row>
    <row r="9" spans="1:9" ht="12.75">
      <c r="A9" s="4"/>
      <c r="B9" s="28"/>
      <c r="C9" s="9" t="s">
        <v>419</v>
      </c>
      <c r="D9" s="9" t="s">
        <v>420</v>
      </c>
      <c r="E9" s="173"/>
      <c r="F9" s="8"/>
      <c r="G9" s="9" t="s">
        <v>419</v>
      </c>
      <c r="H9" s="9" t="s">
        <v>420</v>
      </c>
      <c r="I9" s="173"/>
    </row>
    <row r="10" spans="1:9" ht="18">
      <c r="A10" s="4">
        <v>1</v>
      </c>
      <c r="B10" s="29" t="s">
        <v>36</v>
      </c>
      <c r="C10" s="11"/>
      <c r="D10" s="11"/>
      <c r="E10" s="11"/>
      <c r="F10" s="10" t="s">
        <v>12</v>
      </c>
      <c r="G10" s="11"/>
      <c r="H10" s="11"/>
      <c r="I10" s="4"/>
    </row>
    <row r="11" spans="1:9" ht="16.5">
      <c r="A11" s="4">
        <v>2</v>
      </c>
      <c r="B11" s="30" t="s">
        <v>13</v>
      </c>
      <c r="C11" s="13"/>
      <c r="D11" s="13"/>
      <c r="E11" s="13"/>
      <c r="F11" s="12" t="s">
        <v>14</v>
      </c>
      <c r="G11" s="13"/>
      <c r="H11" s="13"/>
      <c r="I11" s="4"/>
    </row>
    <row r="12" spans="1:9" ht="15.75">
      <c r="A12" s="4">
        <v>3</v>
      </c>
      <c r="B12" s="31" t="s">
        <v>2</v>
      </c>
      <c r="C12" s="15"/>
      <c r="D12" s="15"/>
      <c r="E12" s="15"/>
      <c r="F12" s="14" t="s">
        <v>2</v>
      </c>
      <c r="G12" s="15"/>
      <c r="H12" s="15"/>
      <c r="I12" s="4"/>
    </row>
    <row r="13" spans="1:9" ht="12.75">
      <c r="A13" s="4">
        <v>4</v>
      </c>
      <c r="B13" s="32" t="s">
        <v>108</v>
      </c>
      <c r="C13" s="17">
        <v>15369467</v>
      </c>
      <c r="D13" s="17">
        <f>'1.Bevételek'!I23</f>
        <v>17302700</v>
      </c>
      <c r="E13" s="17">
        <f>'1.Bevételek'!J23</f>
        <v>17302700</v>
      </c>
      <c r="F13" s="16" t="s">
        <v>5</v>
      </c>
      <c r="G13" s="17">
        <f>'2.Kiadások'!F11</f>
        <v>10024593</v>
      </c>
      <c r="H13" s="17">
        <f>'2.Kiadások'!G11</f>
        <v>11598797</v>
      </c>
      <c r="I13" s="17">
        <f>'2.Kiadások'!H11</f>
        <v>10761514</v>
      </c>
    </row>
    <row r="14" spans="1:9" ht="12.75">
      <c r="A14" s="4">
        <v>5</v>
      </c>
      <c r="B14" s="33" t="s">
        <v>64</v>
      </c>
      <c r="C14" s="17">
        <v>1472879</v>
      </c>
      <c r="D14" s="17">
        <f>'1.Bevételek'!I33</f>
        <v>1902393</v>
      </c>
      <c r="E14" s="17">
        <f>'1.Bevételek'!J33</f>
        <v>2125021</v>
      </c>
      <c r="F14" s="16" t="s">
        <v>65</v>
      </c>
      <c r="G14" s="17">
        <f>'2.Kiadások'!F12</f>
        <v>1854216</v>
      </c>
      <c r="H14" s="17">
        <f>'2.Kiadások'!G12</f>
        <v>2266602</v>
      </c>
      <c r="I14" s="17">
        <f>'2.Kiadások'!H12</f>
        <v>1885706</v>
      </c>
    </row>
    <row r="15" spans="1:9" ht="12.75">
      <c r="A15" s="4">
        <v>6</v>
      </c>
      <c r="B15" s="33" t="s">
        <v>111</v>
      </c>
      <c r="C15" s="17">
        <v>4875000</v>
      </c>
      <c r="D15" s="17">
        <f>'1.Bevételek'!I57</f>
        <v>4875000</v>
      </c>
      <c r="E15" s="17">
        <f>'1.Bevételek'!J57</f>
        <v>2965876</v>
      </c>
      <c r="F15" s="16" t="s">
        <v>47</v>
      </c>
      <c r="G15" s="17">
        <f>'2.Kiadások'!F13</f>
        <v>8157680</v>
      </c>
      <c r="H15" s="17">
        <f>'2.Kiadások'!G13</f>
        <v>8889812</v>
      </c>
      <c r="I15" s="17">
        <f>'2.Kiadások'!H13</f>
        <v>6113818</v>
      </c>
    </row>
    <row r="16" spans="1:9" ht="12.75">
      <c r="A16" s="4">
        <v>7</v>
      </c>
      <c r="B16" s="33" t="s">
        <v>121</v>
      </c>
      <c r="C16" s="17">
        <v>1278000</v>
      </c>
      <c r="D16" s="17">
        <f>'1.Bevételek'!I69</f>
        <v>1278000</v>
      </c>
      <c r="E16" s="17">
        <f>'1.Bevételek'!J69</f>
        <v>1770915</v>
      </c>
      <c r="F16" s="16" t="s">
        <v>15</v>
      </c>
      <c r="G16" s="17">
        <f>'2.Kiadások'!F14</f>
        <v>2242272</v>
      </c>
      <c r="H16" s="17">
        <f>'2.Kiadások'!G14</f>
        <v>2870000</v>
      </c>
      <c r="I16" s="17">
        <f>'2.Kiadások'!H14</f>
        <v>2030000</v>
      </c>
    </row>
    <row r="17" spans="1:9" ht="12.75">
      <c r="A17" s="4">
        <v>8</v>
      </c>
      <c r="B17" s="33" t="s">
        <v>122</v>
      </c>
      <c r="C17" s="17"/>
      <c r="D17" s="17"/>
      <c r="E17" s="17"/>
      <c r="F17" s="16" t="s">
        <v>66</v>
      </c>
      <c r="G17" s="17">
        <f>'2.Kiadások'!F15</f>
        <v>197023</v>
      </c>
      <c r="H17" s="17">
        <f>'2.Kiadások'!G15</f>
        <v>420622</v>
      </c>
      <c r="I17" s="17">
        <f>'2.Kiadások'!H15</f>
        <v>420622</v>
      </c>
    </row>
    <row r="18" spans="1:9" ht="14.25">
      <c r="A18" s="4">
        <v>9</v>
      </c>
      <c r="B18" s="42" t="s">
        <v>42</v>
      </c>
      <c r="C18" s="17">
        <f>SUM(C13:C17)</f>
        <v>22995346</v>
      </c>
      <c r="D18" s="17">
        <f>SUM(D13:D17)</f>
        <v>25358093</v>
      </c>
      <c r="E18" s="17">
        <f>SUM(E13:E17)</f>
        <v>24164512</v>
      </c>
      <c r="F18" s="40" t="s">
        <v>42</v>
      </c>
      <c r="G18" s="17">
        <f>SUM(G13:G17)</f>
        <v>22475784</v>
      </c>
      <c r="H18" s="17">
        <f>SUM(H13:H17)</f>
        <v>26045833</v>
      </c>
      <c r="I18" s="17">
        <f>SUM(I13:I17)</f>
        <v>21211660</v>
      </c>
    </row>
    <row r="19" spans="1:9" ht="12.75">
      <c r="A19" s="4">
        <v>10</v>
      </c>
      <c r="B19" s="32"/>
      <c r="C19" s="17"/>
      <c r="D19" s="17"/>
      <c r="E19" s="17"/>
      <c r="F19" s="16"/>
      <c r="G19" s="17"/>
      <c r="H19" s="17"/>
      <c r="I19" s="4"/>
    </row>
    <row r="20" spans="1:9" ht="15.75">
      <c r="A20" s="4">
        <v>11</v>
      </c>
      <c r="B20" s="31" t="s">
        <v>3</v>
      </c>
      <c r="C20" s="15"/>
      <c r="D20" s="15"/>
      <c r="E20" s="15"/>
      <c r="F20" s="14" t="s">
        <v>37</v>
      </c>
      <c r="G20" s="15"/>
      <c r="H20" s="15"/>
      <c r="I20" s="4"/>
    </row>
    <row r="21" spans="1:9" ht="12.75">
      <c r="A21" s="4">
        <v>12</v>
      </c>
      <c r="B21" s="32" t="s">
        <v>45</v>
      </c>
      <c r="C21" s="17">
        <v>0</v>
      </c>
      <c r="D21" s="17">
        <v>0</v>
      </c>
      <c r="E21" s="17"/>
      <c r="F21" s="16" t="s">
        <v>69</v>
      </c>
      <c r="G21" s="17">
        <f>'2.Kiadások'!F20</f>
        <v>44982</v>
      </c>
      <c r="H21" s="17">
        <f>'2.Kiadások'!G20</f>
        <v>2196382</v>
      </c>
      <c r="I21" s="17">
        <f>'2.Kiadások'!H20</f>
        <v>2107971</v>
      </c>
    </row>
    <row r="22" spans="1:9" ht="12.75">
      <c r="A22" s="4">
        <v>13</v>
      </c>
      <c r="B22" s="32" t="s">
        <v>67</v>
      </c>
      <c r="C22" s="17">
        <v>4000000</v>
      </c>
      <c r="D22" s="17">
        <f>'1.Bevételek'!I40</f>
        <v>4000000</v>
      </c>
      <c r="E22" s="17">
        <f>'1.Bevételek'!J40</f>
        <v>14259032</v>
      </c>
      <c r="F22" s="16" t="s">
        <v>16</v>
      </c>
      <c r="G22" s="17">
        <f>'2.Kiadások'!F21</f>
        <v>44265436</v>
      </c>
      <c r="H22" s="17">
        <f>'2.Kiadások'!G21</f>
        <v>44386866</v>
      </c>
      <c r="I22" s="17">
        <f>'2.Kiadások'!H21</f>
        <v>9196733</v>
      </c>
    </row>
    <row r="23" spans="1:9" ht="12.75">
      <c r="A23" s="4">
        <v>14</v>
      </c>
      <c r="B23" s="32" t="s">
        <v>68</v>
      </c>
      <c r="C23" s="17">
        <v>0</v>
      </c>
      <c r="D23" s="17">
        <v>0</v>
      </c>
      <c r="E23" s="17"/>
      <c r="F23" s="16" t="s">
        <v>70</v>
      </c>
      <c r="G23" s="17">
        <v>0</v>
      </c>
      <c r="H23" s="17">
        <v>0</v>
      </c>
      <c r="I23" s="4"/>
    </row>
    <row r="24" spans="1:9" ht="12.75">
      <c r="A24" s="4">
        <v>15</v>
      </c>
      <c r="B24" s="21"/>
      <c r="C24" s="4"/>
      <c r="D24" s="4"/>
      <c r="E24" s="4"/>
      <c r="F24" s="16" t="s">
        <v>8</v>
      </c>
      <c r="G24" s="17">
        <f>'2.Kiadások'!F22</f>
        <v>0</v>
      </c>
      <c r="H24" s="17">
        <f>'2.Kiadások'!G22</f>
        <v>0</v>
      </c>
      <c r="I24" s="4"/>
    </row>
    <row r="25" spans="1:9" ht="12.75">
      <c r="A25" s="4">
        <v>16</v>
      </c>
      <c r="B25" s="21"/>
      <c r="C25" s="4"/>
      <c r="D25" s="4"/>
      <c r="E25" s="4"/>
      <c r="F25" s="16" t="s">
        <v>9</v>
      </c>
      <c r="G25" s="17">
        <f>'2.Kiadások'!F23</f>
        <v>0</v>
      </c>
      <c r="H25" s="17">
        <f>'2.Kiadások'!G23</f>
        <v>0</v>
      </c>
      <c r="I25" s="4"/>
    </row>
    <row r="26" spans="1:9" ht="14.25">
      <c r="A26" s="4">
        <v>17</v>
      </c>
      <c r="B26" s="34"/>
      <c r="C26" s="17"/>
      <c r="D26" s="17"/>
      <c r="E26" s="17"/>
      <c r="F26" s="16" t="s">
        <v>71</v>
      </c>
      <c r="G26" s="17">
        <f>'2.Kiadások'!F24</f>
        <v>0</v>
      </c>
      <c r="H26" s="17">
        <f>'2.Kiadások'!G24</f>
        <v>0</v>
      </c>
      <c r="I26" s="4"/>
    </row>
    <row r="27" spans="1:9" ht="14.25">
      <c r="A27" s="4">
        <v>18</v>
      </c>
      <c r="B27" s="42" t="s">
        <v>42</v>
      </c>
      <c r="C27" s="17">
        <f>SUM(C21:C26)</f>
        <v>4000000</v>
      </c>
      <c r="D27" s="17">
        <f>SUM(D21:D26)</f>
        <v>4000000</v>
      </c>
      <c r="E27" s="17">
        <f>SUM(E21:E26)</f>
        <v>14259032</v>
      </c>
      <c r="F27" s="40" t="s">
        <v>42</v>
      </c>
      <c r="G27" s="17">
        <f>SUM(G21:G26)</f>
        <v>44310418</v>
      </c>
      <c r="H27" s="17">
        <f>SUM(H21:H26)</f>
        <v>46583248</v>
      </c>
      <c r="I27" s="17">
        <f>SUM(I21:I26)</f>
        <v>11304704</v>
      </c>
    </row>
    <row r="28" spans="1:9" ht="16.5">
      <c r="A28" s="4">
        <v>19</v>
      </c>
      <c r="B28" s="35"/>
      <c r="C28" s="17"/>
      <c r="D28" s="17"/>
      <c r="E28" s="17"/>
      <c r="F28" s="12" t="s">
        <v>58</v>
      </c>
      <c r="G28" s="13"/>
      <c r="H28" s="13"/>
      <c r="I28" s="4"/>
    </row>
    <row r="29" spans="1:9" ht="15.75">
      <c r="A29" s="4">
        <v>20</v>
      </c>
      <c r="B29" s="31"/>
      <c r="C29" s="17"/>
      <c r="D29" s="17"/>
      <c r="E29" s="17"/>
      <c r="F29" s="14" t="s">
        <v>17</v>
      </c>
      <c r="G29" s="15"/>
      <c r="H29" s="15"/>
      <c r="I29" s="4"/>
    </row>
    <row r="30" spans="1:9" ht="15.75">
      <c r="A30" s="4">
        <v>21</v>
      </c>
      <c r="B30" s="31"/>
      <c r="C30" s="17"/>
      <c r="D30" s="17"/>
      <c r="E30" s="17"/>
      <c r="F30" s="24" t="s">
        <v>1</v>
      </c>
      <c r="G30" s="17">
        <f>'2.Kiadások'!F28</f>
        <v>2257614</v>
      </c>
      <c r="H30" s="17">
        <f>'2.Kiadások'!G28</f>
        <v>387542</v>
      </c>
      <c r="I30" s="4"/>
    </row>
    <row r="31" spans="1:9" ht="14.25">
      <c r="A31" s="4">
        <v>22</v>
      </c>
      <c r="B31" s="34"/>
      <c r="C31" s="17"/>
      <c r="D31" s="17"/>
      <c r="E31" s="17"/>
      <c r="F31" s="16" t="s">
        <v>18</v>
      </c>
      <c r="G31" s="17">
        <f>'2.Kiadások'!F29</f>
        <v>0</v>
      </c>
      <c r="H31" s="17">
        <f>'2.Kiadások'!G29</f>
        <v>0</v>
      </c>
      <c r="I31" s="4"/>
    </row>
    <row r="32" spans="1:9" ht="14.25">
      <c r="A32" s="4">
        <v>23</v>
      </c>
      <c r="B32" s="34"/>
      <c r="C32" s="17"/>
      <c r="D32" s="17"/>
      <c r="E32" s="17"/>
      <c r="F32" s="40" t="s">
        <v>42</v>
      </c>
      <c r="G32" s="17">
        <f>SUM(G30:G31)</f>
        <v>2257614</v>
      </c>
      <c r="H32" s="17">
        <f>SUM(H30:H31)</f>
        <v>387542</v>
      </c>
      <c r="I32" s="4"/>
    </row>
    <row r="33" spans="1:9" ht="15.75">
      <c r="A33" s="4">
        <v>24</v>
      </c>
      <c r="B33" s="31"/>
      <c r="C33" s="17"/>
      <c r="D33" s="17"/>
      <c r="E33" s="17"/>
      <c r="F33" s="14" t="s">
        <v>19</v>
      </c>
      <c r="G33" s="15"/>
      <c r="H33" s="15"/>
      <c r="I33" s="4"/>
    </row>
    <row r="34" spans="1:9" ht="14.25">
      <c r="A34" s="4">
        <v>25</v>
      </c>
      <c r="B34" s="34"/>
      <c r="C34" s="17"/>
      <c r="D34" s="17"/>
      <c r="E34" s="17"/>
      <c r="F34" s="16" t="s">
        <v>20</v>
      </c>
      <c r="G34" s="17">
        <v>0</v>
      </c>
      <c r="H34" s="17">
        <v>0</v>
      </c>
      <c r="I34" s="4"/>
    </row>
    <row r="35" spans="1:9" ht="18">
      <c r="A35" s="4">
        <v>26</v>
      </c>
      <c r="B35" s="29"/>
      <c r="C35" s="17"/>
      <c r="D35" s="17"/>
      <c r="E35" s="17"/>
      <c r="F35" s="10" t="s">
        <v>21</v>
      </c>
      <c r="G35" s="11"/>
      <c r="H35" s="11"/>
      <c r="I35" s="4"/>
    </row>
    <row r="36" spans="1:9" ht="14.25">
      <c r="A36" s="4">
        <v>27</v>
      </c>
      <c r="B36" s="34"/>
      <c r="C36" s="17"/>
      <c r="D36" s="17"/>
      <c r="E36" s="17"/>
      <c r="F36" s="16" t="s">
        <v>22</v>
      </c>
      <c r="G36" s="17">
        <v>0</v>
      </c>
      <c r="H36" s="17">
        <v>0</v>
      </c>
      <c r="I36" s="4"/>
    </row>
    <row r="37" spans="1:9" ht="14.25">
      <c r="A37" s="4">
        <v>28</v>
      </c>
      <c r="B37" s="34"/>
      <c r="C37" s="17"/>
      <c r="D37" s="17"/>
      <c r="E37" s="17"/>
      <c r="F37" s="16" t="s">
        <v>23</v>
      </c>
      <c r="G37" s="17">
        <v>0</v>
      </c>
      <c r="H37" s="17">
        <v>0</v>
      </c>
      <c r="I37" s="4"/>
    </row>
    <row r="38" spans="1:9" ht="14.25">
      <c r="A38" s="4">
        <v>29</v>
      </c>
      <c r="B38" s="34"/>
      <c r="C38" s="17"/>
      <c r="D38" s="17"/>
      <c r="E38" s="17"/>
      <c r="F38" s="40" t="s">
        <v>42</v>
      </c>
      <c r="G38" s="17">
        <f>SUM(G36:G37)</f>
        <v>0</v>
      </c>
      <c r="H38" s="17">
        <f>SUM(H36:H37)</f>
        <v>0</v>
      </c>
      <c r="I38" s="4"/>
    </row>
    <row r="39" spans="1:9" ht="14.25">
      <c r="A39" s="4">
        <v>30</v>
      </c>
      <c r="B39" s="34"/>
      <c r="C39" s="17"/>
      <c r="D39" s="17"/>
      <c r="E39" s="17"/>
      <c r="F39" s="16"/>
      <c r="G39" s="17"/>
      <c r="H39" s="17"/>
      <c r="I39" s="4"/>
    </row>
    <row r="40" spans="1:9" ht="18">
      <c r="A40" s="4">
        <v>31</v>
      </c>
      <c r="B40" s="29"/>
      <c r="C40" s="17"/>
      <c r="D40" s="17"/>
      <c r="E40" s="17"/>
      <c r="F40" s="10" t="s">
        <v>24</v>
      </c>
      <c r="G40" s="11"/>
      <c r="H40" s="11"/>
      <c r="I40" s="4"/>
    </row>
    <row r="41" spans="1:9" ht="14.25">
      <c r="A41" s="4">
        <v>32</v>
      </c>
      <c r="B41" s="34"/>
      <c r="C41" s="17"/>
      <c r="D41" s="17"/>
      <c r="E41" s="17"/>
      <c r="F41" s="16" t="s">
        <v>136</v>
      </c>
      <c r="G41" s="17">
        <f>'2.Kiadások'!F35</f>
        <v>614778</v>
      </c>
      <c r="H41" s="17">
        <f>'2.Kiadások'!G35</f>
        <v>614778</v>
      </c>
      <c r="I41" s="4">
        <v>614778</v>
      </c>
    </row>
    <row r="42" spans="1:9" ht="14.25">
      <c r="A42" s="4">
        <v>33</v>
      </c>
      <c r="B42" s="34"/>
      <c r="C42" s="17"/>
      <c r="D42" s="17"/>
      <c r="E42" s="17"/>
      <c r="F42" s="16" t="s">
        <v>25</v>
      </c>
      <c r="G42" s="17">
        <v>0</v>
      </c>
      <c r="H42" s="17">
        <v>0</v>
      </c>
      <c r="I42" s="4"/>
    </row>
    <row r="43" spans="1:9" ht="48">
      <c r="A43" s="4">
        <v>34</v>
      </c>
      <c r="B43" s="36" t="s">
        <v>38</v>
      </c>
      <c r="C43" s="15">
        <f>C18+C27</f>
        <v>26995346</v>
      </c>
      <c r="D43" s="15">
        <f>D18+D27</f>
        <v>29358093</v>
      </c>
      <c r="E43" s="15">
        <f>E18+E27</f>
        <v>38423544</v>
      </c>
      <c r="F43" s="10" t="s">
        <v>26</v>
      </c>
      <c r="G43" s="15">
        <f>G18+G27+G32+G41</f>
        <v>69658594</v>
      </c>
      <c r="H43" s="15">
        <f>H18+H27+H32+H41</f>
        <v>73631401</v>
      </c>
      <c r="I43" s="15">
        <f>I18+I27+I32+I41</f>
        <v>33131142</v>
      </c>
    </row>
    <row r="44" spans="1:9" ht="18">
      <c r="A44" s="4">
        <v>35</v>
      </c>
      <c r="B44" s="37"/>
      <c r="C44" s="17"/>
      <c r="D44" s="17"/>
      <c r="E44" s="17"/>
      <c r="F44" s="10" t="s">
        <v>27</v>
      </c>
      <c r="G44" s="11"/>
      <c r="H44" s="11"/>
      <c r="I44" s="4"/>
    </row>
    <row r="45" spans="1:9" ht="14.25">
      <c r="A45" s="4">
        <v>36</v>
      </c>
      <c r="B45" s="34"/>
      <c r="C45" s="17"/>
      <c r="D45" s="17"/>
      <c r="E45" s="17"/>
      <c r="F45" s="16" t="s">
        <v>22</v>
      </c>
      <c r="G45" s="17">
        <v>0</v>
      </c>
      <c r="H45" s="17">
        <v>0</v>
      </c>
      <c r="I45" s="4"/>
    </row>
    <row r="46" spans="1:9" ht="14.25">
      <c r="A46" s="4">
        <v>37</v>
      </c>
      <c r="B46" s="34"/>
      <c r="C46" s="17"/>
      <c r="D46" s="17"/>
      <c r="E46" s="17"/>
      <c r="F46" s="16" t="s">
        <v>23</v>
      </c>
      <c r="G46" s="17">
        <v>0</v>
      </c>
      <c r="H46" s="17">
        <v>0</v>
      </c>
      <c r="I46" s="4"/>
    </row>
    <row r="47" spans="1:9" ht="18">
      <c r="A47" s="4">
        <v>38</v>
      </c>
      <c r="B47" s="29" t="s">
        <v>28</v>
      </c>
      <c r="C47" s="11"/>
      <c r="D47" s="11"/>
      <c r="E47" s="11"/>
      <c r="F47" s="10"/>
      <c r="G47" s="18"/>
      <c r="H47" s="18"/>
      <c r="I47" s="4"/>
    </row>
    <row r="48" spans="1:9" ht="18">
      <c r="A48" s="4">
        <v>39</v>
      </c>
      <c r="B48" s="31" t="s">
        <v>29</v>
      </c>
      <c r="C48" s="15"/>
      <c r="D48" s="15"/>
      <c r="E48" s="15"/>
      <c r="F48" s="19"/>
      <c r="G48" s="18"/>
      <c r="H48" s="18"/>
      <c r="I48" s="4"/>
    </row>
    <row r="49" spans="1:9" ht="18">
      <c r="A49" s="4">
        <v>40</v>
      </c>
      <c r="B49" s="34" t="s">
        <v>39</v>
      </c>
      <c r="C49" s="17">
        <v>2352830</v>
      </c>
      <c r="D49" s="17">
        <v>1690060</v>
      </c>
      <c r="E49" s="17">
        <v>1690060</v>
      </c>
      <c r="F49" s="16"/>
      <c r="G49" s="18"/>
      <c r="H49" s="18"/>
      <c r="I49" s="4"/>
    </row>
    <row r="50" spans="1:9" ht="18">
      <c r="A50" s="4">
        <v>41</v>
      </c>
      <c r="B50" s="34" t="s">
        <v>40</v>
      </c>
      <c r="C50" s="17">
        <v>40310418</v>
      </c>
      <c r="D50" s="17">
        <v>42583248</v>
      </c>
      <c r="E50" s="17">
        <v>42583248</v>
      </c>
      <c r="F50" s="16"/>
      <c r="G50" s="18"/>
      <c r="H50" s="18"/>
      <c r="I50" s="4"/>
    </row>
    <row r="51" spans="1:9" ht="18">
      <c r="A51" s="4"/>
      <c r="B51" s="34" t="s">
        <v>135</v>
      </c>
      <c r="C51" s="17">
        <v>0</v>
      </c>
      <c r="D51" s="17">
        <v>0</v>
      </c>
      <c r="E51" s="17"/>
      <c r="F51" s="16"/>
      <c r="G51" s="18"/>
      <c r="H51" s="18"/>
      <c r="I51" s="4"/>
    </row>
    <row r="52" spans="1:9" ht="18">
      <c r="A52" s="4">
        <v>42</v>
      </c>
      <c r="B52" s="31" t="s">
        <v>30</v>
      </c>
      <c r="C52" s="15"/>
      <c r="D52" s="15"/>
      <c r="E52" s="15"/>
      <c r="F52" s="19"/>
      <c r="G52" s="18"/>
      <c r="H52" s="18"/>
      <c r="I52" s="4"/>
    </row>
    <row r="53" spans="1:9" ht="18">
      <c r="A53" s="4">
        <v>43</v>
      </c>
      <c r="B53" s="34" t="s">
        <v>470</v>
      </c>
      <c r="C53" s="17">
        <v>0</v>
      </c>
      <c r="D53" s="17">
        <v>0</v>
      </c>
      <c r="E53" s="17">
        <v>647599</v>
      </c>
      <c r="F53" s="16"/>
      <c r="G53" s="18"/>
      <c r="H53" s="18"/>
      <c r="I53" s="4"/>
    </row>
    <row r="54" spans="1:9" ht="18">
      <c r="A54" s="4">
        <v>44</v>
      </c>
      <c r="B54" s="34" t="s">
        <v>31</v>
      </c>
      <c r="C54" s="17">
        <v>0</v>
      </c>
      <c r="D54" s="17">
        <v>0</v>
      </c>
      <c r="E54" s="17"/>
      <c r="F54" s="16"/>
      <c r="G54" s="18"/>
      <c r="H54" s="18"/>
      <c r="I54" s="4"/>
    </row>
    <row r="55" spans="1:9" ht="18">
      <c r="A55" s="4">
        <v>45</v>
      </c>
      <c r="B55" s="29" t="s">
        <v>4</v>
      </c>
      <c r="C55" s="11">
        <f>C43+C50+C53+C49+C54+C51</f>
        <v>69658594</v>
      </c>
      <c r="D55" s="11">
        <f>D43+D50+D53+D49+D54+D51</f>
        <v>73631401</v>
      </c>
      <c r="E55" s="11">
        <f>E43+E50+E53+E49+E54+E51</f>
        <v>83344451</v>
      </c>
      <c r="F55" s="10" t="s">
        <v>32</v>
      </c>
      <c r="G55" s="11">
        <f>G18+G27+G32+G41</f>
        <v>69658594</v>
      </c>
      <c r="H55" s="11">
        <f>H18+H27+H32+H41</f>
        <v>73631401</v>
      </c>
      <c r="I55" s="11">
        <f>I18+I27+I32+I41</f>
        <v>33131142</v>
      </c>
    </row>
    <row r="56" spans="1:9" ht="14.25">
      <c r="A56" s="4">
        <v>46</v>
      </c>
      <c r="B56" s="34" t="s">
        <v>33</v>
      </c>
      <c r="C56" s="17">
        <f>C18+C53+C49</f>
        <v>25348176</v>
      </c>
      <c r="D56" s="17">
        <f>D18+D53+D49</f>
        <v>27048153</v>
      </c>
      <c r="E56" s="17">
        <f>E18+E53+E49</f>
        <v>26502171</v>
      </c>
      <c r="F56" s="16" t="s">
        <v>34</v>
      </c>
      <c r="G56" s="17">
        <f>G18+G32+G41</f>
        <v>25348176</v>
      </c>
      <c r="H56" s="17">
        <f>H18+H32+H41</f>
        <v>27048153</v>
      </c>
      <c r="I56" s="17">
        <f>I18+I32+I41</f>
        <v>21826438</v>
      </c>
    </row>
    <row r="57" spans="1:9" ht="14.25">
      <c r="A57" s="4">
        <v>47</v>
      </c>
      <c r="B57" s="34" t="s">
        <v>35</v>
      </c>
      <c r="C57" s="17">
        <f>C27+C50+C51</f>
        <v>44310418</v>
      </c>
      <c r="D57" s="17">
        <f>D27+D50+D51</f>
        <v>46583248</v>
      </c>
      <c r="E57" s="17">
        <f>E27+E50+E51</f>
        <v>56842280</v>
      </c>
      <c r="F57" s="16" t="s">
        <v>41</v>
      </c>
      <c r="G57" s="17">
        <f>G27</f>
        <v>44310418</v>
      </c>
      <c r="H57" s="17">
        <f>H27</f>
        <v>46583248</v>
      </c>
      <c r="I57" s="17">
        <f>I27</f>
        <v>11304704</v>
      </c>
    </row>
  </sheetData>
  <sheetProtection/>
  <mergeCells count="6">
    <mergeCell ref="B7:C7"/>
    <mergeCell ref="F7:G7"/>
    <mergeCell ref="C8:D8"/>
    <mergeCell ref="G8:H8"/>
    <mergeCell ref="E8:E9"/>
    <mergeCell ref="I8:I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140625" style="0" bestFit="1" customWidth="1"/>
    <col min="4" max="4" width="13.7109375" style="0" bestFit="1" customWidth="1"/>
    <col min="6" max="7" width="13.7109375" style="0" bestFit="1" customWidth="1"/>
    <col min="8" max="8" width="13.7109375" style="0" customWidth="1"/>
  </cols>
  <sheetData>
    <row r="1" ht="12.75">
      <c r="B1" s="1" t="s">
        <v>715</v>
      </c>
    </row>
    <row r="2" spans="2:4" ht="12.75">
      <c r="B2" t="s">
        <v>142</v>
      </c>
      <c r="D2" t="s">
        <v>391</v>
      </c>
    </row>
    <row r="3" ht="12.75">
      <c r="A3" s="2" t="s">
        <v>392</v>
      </c>
    </row>
    <row r="4" spans="2:8" ht="12.75">
      <c r="B4" s="1" t="s">
        <v>60</v>
      </c>
      <c r="C4" s="1" t="s">
        <v>61</v>
      </c>
      <c r="D4" s="1" t="s">
        <v>82</v>
      </c>
      <c r="E4" s="1" t="s">
        <v>149</v>
      </c>
      <c r="F4" s="1" t="s">
        <v>83</v>
      </c>
      <c r="G4" s="1" t="s">
        <v>88</v>
      </c>
      <c r="H4" s="1" t="s">
        <v>448</v>
      </c>
    </row>
    <row r="5" spans="1:8" ht="25.5">
      <c r="A5" s="5" t="s">
        <v>393</v>
      </c>
      <c r="B5" s="5" t="s">
        <v>394</v>
      </c>
      <c r="C5" s="90" t="s">
        <v>395</v>
      </c>
      <c r="D5" s="89" t="s">
        <v>157</v>
      </c>
      <c r="E5" s="89" t="s">
        <v>396</v>
      </c>
      <c r="F5" s="89" t="s">
        <v>55</v>
      </c>
      <c r="G5" s="89" t="s">
        <v>424</v>
      </c>
      <c r="H5" s="89" t="s">
        <v>466</v>
      </c>
    </row>
    <row r="6" spans="1:8" ht="12.75">
      <c r="A6" s="4">
        <v>1</v>
      </c>
      <c r="B6" s="6" t="s">
        <v>397</v>
      </c>
      <c r="C6" s="38"/>
      <c r="D6" s="38">
        <v>25413386</v>
      </c>
      <c r="E6" s="38"/>
      <c r="F6" s="38">
        <f>SUM(C6:E6)</f>
        <v>25413386</v>
      </c>
      <c r="G6" s="4">
        <v>25413386</v>
      </c>
      <c r="H6" s="4">
        <v>1279600</v>
      </c>
    </row>
    <row r="7" spans="1:8" ht="12.75">
      <c r="A7" s="4">
        <v>2</v>
      </c>
      <c r="B7" s="4" t="s">
        <v>398</v>
      </c>
      <c r="C7" s="38"/>
      <c r="D7" s="38">
        <v>6861614</v>
      </c>
      <c r="E7" s="38"/>
      <c r="F7" s="38">
        <f>SUM(C7:E7)</f>
        <v>6861614</v>
      </c>
      <c r="G7" s="4">
        <v>6861614</v>
      </c>
      <c r="H7" s="4"/>
    </row>
    <row r="8" spans="1:8" ht="12.75">
      <c r="A8" s="4">
        <v>3</v>
      </c>
      <c r="B8" s="4" t="s">
        <v>399</v>
      </c>
      <c r="C8" s="38"/>
      <c r="D8" s="38">
        <v>5346800</v>
      </c>
      <c r="E8" s="38"/>
      <c r="F8" s="38">
        <f>D8</f>
        <v>5346800</v>
      </c>
      <c r="G8" s="4">
        <v>5346800</v>
      </c>
      <c r="H8" s="4">
        <v>5346800</v>
      </c>
    </row>
    <row r="9" spans="1:8" ht="12.75">
      <c r="A9" s="4">
        <v>4</v>
      </c>
      <c r="B9" s="4" t="s">
        <v>398</v>
      </c>
      <c r="C9" s="38"/>
      <c r="D9" s="38">
        <v>1443636</v>
      </c>
      <c r="E9" s="38"/>
      <c r="F9" s="38">
        <f>D9</f>
        <v>1443636</v>
      </c>
      <c r="G9" s="4">
        <v>1443636</v>
      </c>
      <c r="H9" s="4">
        <v>1443636</v>
      </c>
    </row>
    <row r="10" spans="1:8" ht="12.75">
      <c r="A10" s="4">
        <v>5</v>
      </c>
      <c r="B10" s="4" t="s">
        <v>400</v>
      </c>
      <c r="C10" s="38"/>
      <c r="D10" s="38">
        <v>4094488</v>
      </c>
      <c r="E10" s="38"/>
      <c r="F10" s="38">
        <f>D10</f>
        <v>4094488</v>
      </c>
      <c r="G10" s="4">
        <v>3328755</v>
      </c>
      <c r="H10" s="4"/>
    </row>
    <row r="11" spans="1:8" ht="12.75">
      <c r="A11" s="4">
        <v>6</v>
      </c>
      <c r="B11" s="4" t="s">
        <v>398</v>
      </c>
      <c r="C11" s="38"/>
      <c r="D11" s="38">
        <v>1105512</v>
      </c>
      <c r="E11" s="38"/>
      <c r="F11" s="38">
        <f>D11</f>
        <v>1105512</v>
      </c>
      <c r="G11" s="4">
        <v>865978</v>
      </c>
      <c r="H11" s="4"/>
    </row>
    <row r="12" spans="1:8" ht="12.75">
      <c r="A12" s="4">
        <v>7</v>
      </c>
      <c r="B12" s="4" t="s">
        <v>452</v>
      </c>
      <c r="C12" s="38"/>
      <c r="D12" s="38"/>
      <c r="E12" s="38"/>
      <c r="F12" s="38"/>
      <c r="G12" s="4">
        <v>500000</v>
      </c>
      <c r="H12" s="4">
        <v>500000</v>
      </c>
    </row>
    <row r="13" spans="1:8" ht="12.75">
      <c r="A13" s="4">
        <v>8</v>
      </c>
      <c r="B13" s="4" t="s">
        <v>398</v>
      </c>
      <c r="C13" s="38"/>
      <c r="D13" s="38"/>
      <c r="E13" s="38"/>
      <c r="F13" s="38"/>
      <c r="G13" s="4">
        <v>135000</v>
      </c>
      <c r="H13" s="4">
        <v>135000</v>
      </c>
    </row>
    <row r="14" spans="1:8" ht="12.75">
      <c r="A14" s="4">
        <v>9</v>
      </c>
      <c r="B14" s="4" t="s">
        <v>453</v>
      </c>
      <c r="C14" s="38"/>
      <c r="D14" s="38"/>
      <c r="E14" s="38"/>
      <c r="F14" s="38"/>
      <c r="G14" s="4">
        <v>262786</v>
      </c>
      <c r="H14" s="4">
        <v>262786</v>
      </c>
    </row>
    <row r="15" spans="1:8" ht="12.75">
      <c r="A15" s="4">
        <v>10</v>
      </c>
      <c r="B15" s="4" t="s">
        <v>398</v>
      </c>
      <c r="C15" s="38"/>
      <c r="D15" s="38"/>
      <c r="E15" s="38"/>
      <c r="F15" s="38"/>
      <c r="G15" s="4">
        <v>70952</v>
      </c>
      <c r="H15" s="4">
        <v>70952</v>
      </c>
    </row>
    <row r="16" spans="1:8" ht="12.75">
      <c r="A16" s="4">
        <v>11</v>
      </c>
      <c r="B16" s="4" t="s">
        <v>454</v>
      </c>
      <c r="C16" s="38"/>
      <c r="D16" s="38"/>
      <c r="E16" s="38"/>
      <c r="F16" s="38"/>
      <c r="G16" s="4">
        <v>124377</v>
      </c>
      <c r="H16" s="4">
        <v>124377</v>
      </c>
    </row>
    <row r="17" spans="1:8" ht="12.75">
      <c r="A17" s="4">
        <v>12</v>
      </c>
      <c r="B17" s="4" t="s">
        <v>398</v>
      </c>
      <c r="C17" s="38"/>
      <c r="D17" s="38"/>
      <c r="E17" s="38"/>
      <c r="F17" s="38"/>
      <c r="G17" s="4">
        <v>33582</v>
      </c>
      <c r="H17" s="4">
        <v>33582</v>
      </c>
    </row>
    <row r="18" spans="1:8" ht="12.75">
      <c r="A18" s="4">
        <v>13</v>
      </c>
      <c r="B18" s="5" t="s">
        <v>401</v>
      </c>
      <c r="C18" s="39">
        <f>SUM(C6:C7)</f>
        <v>0</v>
      </c>
      <c r="D18" s="39">
        <f>SUM(D6:D7)</f>
        <v>32275000</v>
      </c>
      <c r="E18" s="39">
        <f>SUM(E6:E7)</f>
        <v>0</v>
      </c>
      <c r="F18" s="39">
        <f>SUM(F6:F11)</f>
        <v>44265436</v>
      </c>
      <c r="G18" s="110">
        <f>SUM(G6:G17)</f>
        <v>44386866</v>
      </c>
      <c r="H18" s="110">
        <f>SUM(H6:H17)</f>
        <v>9196733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2.140625" style="0" bestFit="1" customWidth="1"/>
    <col min="4" max="4" width="16.00390625" style="0" bestFit="1" customWidth="1"/>
    <col min="6" max="6" width="10.00390625" style="0" bestFit="1" customWidth="1"/>
    <col min="7" max="7" width="14.8515625" style="0" customWidth="1"/>
    <col min="8" max="8" width="13.8515625" style="0" customWidth="1"/>
  </cols>
  <sheetData>
    <row r="1" ht="12.75">
      <c r="B1" s="1" t="s">
        <v>716</v>
      </c>
    </row>
    <row r="2" ht="12.75">
      <c r="C2" s="1" t="s">
        <v>142</v>
      </c>
    </row>
    <row r="3" spans="1:2" ht="12.75">
      <c r="A3" s="2" t="s">
        <v>402</v>
      </c>
      <c r="B3" s="84"/>
    </row>
    <row r="4" spans="2:8" ht="12.75">
      <c r="B4" t="s">
        <v>43</v>
      </c>
      <c r="C4" t="s">
        <v>61</v>
      </c>
      <c r="D4" t="s">
        <v>62</v>
      </c>
      <c r="E4" s="1" t="s">
        <v>149</v>
      </c>
      <c r="F4" s="1" t="s">
        <v>83</v>
      </c>
      <c r="G4" s="1" t="s">
        <v>88</v>
      </c>
      <c r="H4" s="1" t="s">
        <v>448</v>
      </c>
    </row>
    <row r="5" spans="1:8" ht="25.5">
      <c r="A5" s="5" t="s">
        <v>110</v>
      </c>
      <c r="B5" s="5" t="s">
        <v>6</v>
      </c>
      <c r="C5" s="90" t="s">
        <v>395</v>
      </c>
      <c r="D5" s="89" t="s">
        <v>403</v>
      </c>
      <c r="E5" s="89" t="s">
        <v>396</v>
      </c>
      <c r="F5" s="89" t="s">
        <v>55</v>
      </c>
      <c r="G5" s="89" t="s">
        <v>424</v>
      </c>
      <c r="H5" s="89" t="s">
        <v>466</v>
      </c>
    </row>
    <row r="6" spans="1:8" ht="12.75">
      <c r="A6" s="4">
        <v>1</v>
      </c>
      <c r="B6" s="6" t="s">
        <v>404</v>
      </c>
      <c r="C6" s="38"/>
      <c r="D6" s="38">
        <v>35419</v>
      </c>
      <c r="E6" s="38"/>
      <c r="F6" s="38">
        <f>C6+D6+E6</f>
        <v>35419</v>
      </c>
      <c r="G6" s="4">
        <v>47228</v>
      </c>
      <c r="H6" s="4">
        <v>47228</v>
      </c>
    </row>
    <row r="7" spans="1:8" ht="12.75">
      <c r="A7" s="4">
        <v>2</v>
      </c>
      <c r="B7" s="6" t="s">
        <v>398</v>
      </c>
      <c r="C7" s="38"/>
      <c r="D7" s="38">
        <v>9563</v>
      </c>
      <c r="E7" s="38"/>
      <c r="F7" s="38">
        <f>C7+D7+E7</f>
        <v>9563</v>
      </c>
      <c r="G7" s="4">
        <v>12752</v>
      </c>
      <c r="H7" s="4">
        <v>12752</v>
      </c>
    </row>
    <row r="8" spans="1:8" ht="12.75">
      <c r="A8" s="4">
        <v>3</v>
      </c>
      <c r="B8" s="6" t="s">
        <v>455</v>
      </c>
      <c r="C8" s="38"/>
      <c r="D8" s="38"/>
      <c r="E8" s="38"/>
      <c r="F8" s="38"/>
      <c r="G8" s="4">
        <v>188191</v>
      </c>
      <c r="H8" s="4">
        <v>99780</v>
      </c>
    </row>
    <row r="9" spans="1:8" ht="12.75">
      <c r="A9" s="4">
        <v>4</v>
      </c>
      <c r="B9" s="6" t="s">
        <v>398</v>
      </c>
      <c r="C9" s="38"/>
      <c r="D9" s="38"/>
      <c r="E9" s="38"/>
      <c r="F9" s="38"/>
      <c r="G9" s="4">
        <v>26941</v>
      </c>
      <c r="H9" s="4">
        <v>26941</v>
      </c>
    </row>
    <row r="10" spans="1:8" ht="12.75">
      <c r="A10" s="4">
        <v>5</v>
      </c>
      <c r="B10" s="6" t="s">
        <v>456</v>
      </c>
      <c r="C10" s="38"/>
      <c r="D10" s="38"/>
      <c r="E10" s="38"/>
      <c r="F10" s="38"/>
      <c r="G10" s="4">
        <v>866063</v>
      </c>
      <c r="H10" s="4">
        <v>866063</v>
      </c>
    </row>
    <row r="11" spans="1:8" ht="12.75">
      <c r="A11" s="4">
        <v>6</v>
      </c>
      <c r="B11" s="6" t="s">
        <v>398</v>
      </c>
      <c r="C11" s="38"/>
      <c r="D11" s="38"/>
      <c r="E11" s="38"/>
      <c r="F11" s="38"/>
      <c r="G11" s="4">
        <v>233837</v>
      </c>
      <c r="H11" s="4">
        <v>233837</v>
      </c>
    </row>
    <row r="12" spans="1:8" ht="12.75">
      <c r="A12" s="4">
        <v>7</v>
      </c>
      <c r="B12" s="6" t="s">
        <v>457</v>
      </c>
      <c r="C12" s="38"/>
      <c r="D12" s="38"/>
      <c r="E12" s="38"/>
      <c r="F12" s="38"/>
      <c r="G12" s="4">
        <v>157481</v>
      </c>
      <c r="H12" s="4">
        <v>157481</v>
      </c>
    </row>
    <row r="13" spans="1:8" ht="12.75">
      <c r="A13" s="4">
        <v>8</v>
      </c>
      <c r="B13" s="6" t="s">
        <v>398</v>
      </c>
      <c r="C13" s="38"/>
      <c r="D13" s="38"/>
      <c r="E13" s="38"/>
      <c r="F13" s="38"/>
      <c r="G13" s="4">
        <v>42519</v>
      </c>
      <c r="H13" s="4">
        <v>42519</v>
      </c>
    </row>
    <row r="14" spans="1:8" ht="12.75">
      <c r="A14" s="4">
        <v>9</v>
      </c>
      <c r="B14" s="6" t="s">
        <v>458</v>
      </c>
      <c r="C14" s="38"/>
      <c r="D14" s="38"/>
      <c r="E14" s="38"/>
      <c r="F14" s="38"/>
      <c r="G14" s="4">
        <v>31496</v>
      </c>
      <c r="H14" s="4">
        <v>31496</v>
      </c>
    </row>
    <row r="15" spans="1:8" ht="12.75">
      <c r="A15" s="4">
        <v>10</v>
      </c>
      <c r="B15" s="6" t="s">
        <v>398</v>
      </c>
      <c r="C15" s="38"/>
      <c r="D15" s="38"/>
      <c r="E15" s="38"/>
      <c r="F15" s="38"/>
      <c r="G15" s="4">
        <v>8504</v>
      </c>
      <c r="H15" s="4">
        <v>8504</v>
      </c>
    </row>
    <row r="16" spans="1:8" ht="12.75">
      <c r="A16" s="4">
        <v>11</v>
      </c>
      <c r="B16" s="6" t="s">
        <v>459</v>
      </c>
      <c r="C16" s="38"/>
      <c r="D16" s="38"/>
      <c r="E16" s="38"/>
      <c r="F16" s="38"/>
      <c r="G16" s="4">
        <v>322268</v>
      </c>
      <c r="H16" s="4">
        <v>322268</v>
      </c>
    </row>
    <row r="17" spans="1:8" ht="12.75">
      <c r="A17" s="4">
        <v>12</v>
      </c>
      <c r="B17" s="6" t="s">
        <v>398</v>
      </c>
      <c r="C17" s="38"/>
      <c r="D17" s="38"/>
      <c r="E17" s="38"/>
      <c r="F17" s="38"/>
      <c r="G17" s="4">
        <v>87012</v>
      </c>
      <c r="H17" s="4">
        <v>87012</v>
      </c>
    </row>
    <row r="18" spans="1:8" ht="12.75">
      <c r="A18" s="4">
        <v>13</v>
      </c>
      <c r="B18" s="6" t="s">
        <v>460</v>
      </c>
      <c r="C18" s="38"/>
      <c r="D18" s="38"/>
      <c r="E18" s="38"/>
      <c r="F18" s="38"/>
      <c r="G18" s="4">
        <v>135504</v>
      </c>
      <c r="H18" s="4">
        <v>135504</v>
      </c>
    </row>
    <row r="19" spans="1:8" ht="12.75">
      <c r="A19" s="4">
        <v>14</v>
      </c>
      <c r="B19" s="6" t="s">
        <v>398</v>
      </c>
      <c r="C19" s="38"/>
      <c r="D19" s="38"/>
      <c r="E19" s="38"/>
      <c r="F19" s="38"/>
      <c r="G19" s="4">
        <v>36586</v>
      </c>
      <c r="H19" s="4">
        <v>36586</v>
      </c>
    </row>
    <row r="20" spans="1:8" ht="12.75">
      <c r="A20" s="4">
        <v>15</v>
      </c>
      <c r="B20" s="5" t="s">
        <v>405</v>
      </c>
      <c r="C20" s="85">
        <f>SUM(C6:C6)</f>
        <v>0</v>
      </c>
      <c r="D20" s="85">
        <f>SUM(D6:D7)</f>
        <v>44982</v>
      </c>
      <c r="E20" s="85">
        <f>SUM(E6:E6)</f>
        <v>0</v>
      </c>
      <c r="F20" s="39">
        <f>C20+D20+E20</f>
        <v>44982</v>
      </c>
      <c r="G20" s="110">
        <f>G6+G7+G8+G9+G10+G11+G12+G13+G14+G15+G16+G17+G18+G19</f>
        <v>2196382</v>
      </c>
      <c r="H20" s="110">
        <f>H6+H7+H8+H9+H10+H11+H12+H13+H14+H15+H16+H17+H18+H19</f>
        <v>2107971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7109375" style="0" bestFit="1" customWidth="1"/>
  </cols>
  <sheetData>
    <row r="1" ht="12.75">
      <c r="B1" s="1" t="s">
        <v>717</v>
      </c>
    </row>
    <row r="2" ht="12.75">
      <c r="B2" t="s">
        <v>142</v>
      </c>
    </row>
    <row r="3" ht="12.75">
      <c r="B3" s="2" t="s">
        <v>471</v>
      </c>
    </row>
    <row r="4" spans="1:3" ht="12.75">
      <c r="A4" t="s">
        <v>110</v>
      </c>
      <c r="B4" s="2" t="s">
        <v>43</v>
      </c>
      <c r="C4" t="s">
        <v>81</v>
      </c>
    </row>
    <row r="5" spans="1:4" ht="12.75">
      <c r="A5" s="4">
        <v>1</v>
      </c>
      <c r="B5" s="5" t="s">
        <v>0</v>
      </c>
      <c r="C5" s="5" t="s">
        <v>472</v>
      </c>
      <c r="D5" s="2"/>
    </row>
    <row r="6" spans="1:3" ht="12.75">
      <c r="A6" s="4"/>
      <c r="B6" s="4"/>
      <c r="C6" s="4"/>
    </row>
    <row r="7" spans="1:3" ht="12.75">
      <c r="A7" s="4"/>
      <c r="B7" s="4"/>
      <c r="C7" s="4"/>
    </row>
    <row r="8" spans="1:3" ht="12.75">
      <c r="A8" s="4">
        <v>2</v>
      </c>
      <c r="B8" s="5" t="s">
        <v>57</v>
      </c>
      <c r="C8" s="4"/>
    </row>
    <row r="9" spans="1:3" ht="12.75">
      <c r="A9" s="4">
        <v>3</v>
      </c>
      <c r="B9" s="4" t="s">
        <v>473</v>
      </c>
      <c r="C9" s="4"/>
    </row>
    <row r="10" spans="1:3" ht="12.75">
      <c r="A10" s="4">
        <v>4</v>
      </c>
      <c r="B10" s="4" t="s">
        <v>474</v>
      </c>
      <c r="C10" s="4"/>
    </row>
    <row r="11" spans="1:3" ht="12.75">
      <c r="A11" s="4">
        <v>5</v>
      </c>
      <c r="B11" s="4" t="s">
        <v>475</v>
      </c>
      <c r="C11" s="4">
        <v>1</v>
      </c>
    </row>
    <row r="12" spans="1:3" ht="12.75">
      <c r="A12" s="4">
        <v>6</v>
      </c>
      <c r="B12" s="4" t="s">
        <v>476</v>
      </c>
      <c r="C12" s="4"/>
    </row>
    <row r="13" spans="1:3" ht="12.75">
      <c r="A13" s="4">
        <v>7</v>
      </c>
      <c r="B13" s="5" t="s">
        <v>42</v>
      </c>
      <c r="C13" s="5">
        <f>SUM(C9:C12)</f>
        <v>1</v>
      </c>
    </row>
    <row r="14" spans="1:3" ht="12.75">
      <c r="A14" s="4"/>
      <c r="B14" s="4"/>
      <c r="C14" s="4"/>
    </row>
    <row r="15" spans="1:3" ht="12.75">
      <c r="A15" s="4">
        <v>8</v>
      </c>
      <c r="B15" s="5" t="s">
        <v>477</v>
      </c>
      <c r="C15" s="5">
        <f>C13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3.140625" style="0" bestFit="1" customWidth="1"/>
    <col min="5" max="5" width="10.57421875" style="0" bestFit="1" customWidth="1"/>
  </cols>
  <sheetData>
    <row r="1" ht="12.75">
      <c r="B1" s="1" t="s">
        <v>718</v>
      </c>
    </row>
    <row r="2" ht="12.75">
      <c r="C2" t="s">
        <v>142</v>
      </c>
    </row>
    <row r="3" ht="12.75">
      <c r="B3" s="2" t="s">
        <v>478</v>
      </c>
    </row>
    <row r="4" spans="1:5" ht="12.75">
      <c r="A4" s="1" t="s">
        <v>110</v>
      </c>
      <c r="B4" t="s">
        <v>43</v>
      </c>
      <c r="C4" t="s">
        <v>81</v>
      </c>
      <c r="D4" t="s">
        <v>62</v>
      </c>
      <c r="E4" t="s">
        <v>63</v>
      </c>
    </row>
    <row r="5" spans="1:5" ht="12.75">
      <c r="A5" s="4">
        <v>1</v>
      </c>
      <c r="B5" s="5" t="s">
        <v>479</v>
      </c>
      <c r="C5" s="5" t="s">
        <v>472</v>
      </c>
      <c r="D5" s="5" t="s">
        <v>480</v>
      </c>
      <c r="E5" s="5" t="s">
        <v>481</v>
      </c>
    </row>
    <row r="6" spans="1:5" ht="12.75">
      <c r="A6" s="4">
        <v>2</v>
      </c>
      <c r="B6" s="5" t="s">
        <v>482</v>
      </c>
      <c r="C6" s="5"/>
      <c r="D6" s="5"/>
      <c r="E6" s="5" t="s">
        <v>483</v>
      </c>
    </row>
    <row r="7" spans="1:5" ht="12.75">
      <c r="A7" s="4">
        <v>3</v>
      </c>
      <c r="B7" s="112" t="s">
        <v>484</v>
      </c>
      <c r="C7" s="4">
        <v>2</v>
      </c>
      <c r="D7" s="4">
        <v>9</v>
      </c>
      <c r="E7" s="113">
        <f>C7*D7/12</f>
        <v>1.5</v>
      </c>
    </row>
    <row r="8" spans="1:5" ht="12.75">
      <c r="A8" s="4">
        <v>4</v>
      </c>
      <c r="B8" s="112" t="s">
        <v>484</v>
      </c>
      <c r="C8" s="4">
        <v>2</v>
      </c>
      <c r="D8" s="4">
        <v>2</v>
      </c>
      <c r="E8" s="113">
        <f>C8*D8/12</f>
        <v>0.3333333333333333</v>
      </c>
    </row>
    <row r="9" spans="1:5" ht="12.75">
      <c r="A9" s="4">
        <v>5</v>
      </c>
      <c r="B9" s="6" t="s">
        <v>485</v>
      </c>
      <c r="C9" s="4">
        <f>C7</f>
        <v>2</v>
      </c>
      <c r="D9" s="4">
        <f>D7</f>
        <v>9</v>
      </c>
      <c r="E9" s="113">
        <f>C9*D9/12</f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bestFit="1" customWidth="1"/>
    <col min="2" max="2" width="52.57421875" style="0" bestFit="1" customWidth="1"/>
    <col min="4" max="4" width="11.00390625" style="0" bestFit="1" customWidth="1"/>
    <col min="5" max="5" width="13.7109375" style="0" bestFit="1" customWidth="1"/>
    <col min="6" max="6" width="13.140625" style="0" bestFit="1" customWidth="1"/>
    <col min="7" max="7" width="28.28125" style="0" customWidth="1"/>
    <col min="8" max="8" width="13.7109375" style="0" customWidth="1"/>
  </cols>
  <sheetData>
    <row r="1" spans="1:2" ht="12.75">
      <c r="A1" s="1" t="s">
        <v>719</v>
      </c>
      <c r="B1" s="1"/>
    </row>
    <row r="3" spans="1:7" ht="12.75">
      <c r="A3" s="2" t="s">
        <v>406</v>
      </c>
      <c r="F3" s="1" t="s">
        <v>142</v>
      </c>
      <c r="G3" s="43" t="s">
        <v>112</v>
      </c>
    </row>
    <row r="5" spans="1:8" ht="12.75">
      <c r="A5" t="s">
        <v>43</v>
      </c>
      <c r="B5" t="s">
        <v>81</v>
      </c>
      <c r="C5" t="s">
        <v>62</v>
      </c>
      <c r="D5" t="s">
        <v>63</v>
      </c>
      <c r="E5" t="s">
        <v>84</v>
      </c>
      <c r="F5" t="s">
        <v>85</v>
      </c>
      <c r="G5" t="s">
        <v>86</v>
      </c>
      <c r="H5" t="s">
        <v>449</v>
      </c>
    </row>
    <row r="6" spans="1:8" ht="12.75">
      <c r="A6" s="174" t="s">
        <v>0</v>
      </c>
      <c r="B6" s="176" t="s">
        <v>407</v>
      </c>
      <c r="C6" s="174" t="s">
        <v>408</v>
      </c>
      <c r="D6" s="178" t="s">
        <v>409</v>
      </c>
      <c r="E6" s="179"/>
      <c r="F6" s="180"/>
      <c r="G6" s="181" t="s">
        <v>410</v>
      </c>
      <c r="H6" s="183" t="s">
        <v>466</v>
      </c>
    </row>
    <row r="7" spans="1:8" ht="12.75">
      <c r="A7" s="175"/>
      <c r="B7" s="177"/>
      <c r="C7" s="175"/>
      <c r="D7" s="86" t="s">
        <v>411</v>
      </c>
      <c r="E7" s="86" t="s">
        <v>412</v>
      </c>
      <c r="F7" s="86" t="s">
        <v>413</v>
      </c>
      <c r="G7" s="182"/>
      <c r="H7" s="184"/>
    </row>
    <row r="8" spans="1:8" ht="12.75">
      <c r="A8" s="5" t="s">
        <v>414</v>
      </c>
      <c r="B8" s="4"/>
      <c r="C8" s="4"/>
      <c r="D8" s="4"/>
      <c r="E8" s="4"/>
      <c r="F8" s="4"/>
      <c r="G8" s="4"/>
      <c r="H8" s="4"/>
    </row>
    <row r="9" spans="1:8" ht="12.75">
      <c r="A9" s="96" t="s">
        <v>462</v>
      </c>
      <c r="B9" s="38">
        <v>274095</v>
      </c>
      <c r="C9" s="4"/>
      <c r="D9" s="4"/>
      <c r="E9" s="4"/>
      <c r="F9" s="4"/>
      <c r="G9" s="4"/>
      <c r="H9" s="4"/>
    </row>
    <row r="10" spans="1:8" ht="25.5">
      <c r="A10" s="87" t="s">
        <v>461</v>
      </c>
      <c r="B10" s="38">
        <v>29000000</v>
      </c>
      <c r="C10" s="4"/>
      <c r="D10" s="4"/>
      <c r="E10" s="4"/>
      <c r="F10" s="4"/>
      <c r="G10" s="4"/>
      <c r="H10" s="4"/>
    </row>
    <row r="11" spans="1:8" ht="12.75">
      <c r="A11" s="4" t="s">
        <v>46</v>
      </c>
      <c r="B11" s="38">
        <f aca="true" t="shared" si="0" ref="B11:G11">SUM(B8:B10)</f>
        <v>29274095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5" t="s">
        <v>415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</row>
    <row r="14" spans="1:8" ht="12.75">
      <c r="A14" s="87" t="s">
        <v>462</v>
      </c>
      <c r="B14" s="4"/>
      <c r="C14" s="4"/>
      <c r="D14" s="38">
        <v>205795</v>
      </c>
      <c r="E14" s="38"/>
      <c r="F14" s="4">
        <v>44982</v>
      </c>
      <c r="G14" s="4"/>
      <c r="H14" s="4">
        <v>250777</v>
      </c>
    </row>
    <row r="15" spans="1:8" ht="25.5">
      <c r="A15" s="87" t="s">
        <v>486</v>
      </c>
      <c r="B15" s="4"/>
      <c r="C15" s="4"/>
      <c r="D15" s="38"/>
      <c r="E15" s="38">
        <v>1279600</v>
      </c>
      <c r="F15" s="4"/>
      <c r="G15" s="4"/>
      <c r="H15" s="4">
        <v>1279600</v>
      </c>
    </row>
    <row r="16" spans="1:8" ht="12.75">
      <c r="A16" s="4" t="s">
        <v>46</v>
      </c>
      <c r="B16" s="4">
        <f aca="true" t="shared" si="1" ref="B16:H16">SUM(B13:B15)</f>
        <v>0</v>
      </c>
      <c r="C16" s="4">
        <f t="shared" si="1"/>
        <v>0</v>
      </c>
      <c r="D16" s="38">
        <f t="shared" si="1"/>
        <v>205795</v>
      </c>
      <c r="E16" s="38">
        <f t="shared" si="1"/>
        <v>1279600</v>
      </c>
      <c r="F16" s="4">
        <f t="shared" si="1"/>
        <v>44982</v>
      </c>
      <c r="G16" s="4">
        <f t="shared" si="1"/>
        <v>0</v>
      </c>
      <c r="H16" s="4">
        <f t="shared" si="1"/>
        <v>1530377</v>
      </c>
    </row>
  </sheetData>
  <sheetProtection/>
  <mergeCells count="6">
    <mergeCell ref="A6:A7"/>
    <mergeCell ref="B6:B7"/>
    <mergeCell ref="C6:C7"/>
    <mergeCell ref="D6:F6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5.28125" style="0" bestFit="1" customWidth="1"/>
    <col min="3" max="4" width="12.57421875" style="0" bestFit="1" customWidth="1"/>
    <col min="5" max="5" width="13.7109375" style="0" customWidth="1"/>
  </cols>
  <sheetData>
    <row r="1" ht="12.75">
      <c r="B1" s="1" t="s">
        <v>720</v>
      </c>
    </row>
    <row r="3" ht="12.75">
      <c r="B3" s="1" t="s">
        <v>142</v>
      </c>
    </row>
    <row r="4" ht="12.75">
      <c r="C4" s="43" t="s">
        <v>112</v>
      </c>
    </row>
    <row r="5" spans="1:5" ht="12.75">
      <c r="A5" s="4"/>
      <c r="B5" s="5" t="s">
        <v>389</v>
      </c>
      <c r="C5" s="4"/>
      <c r="D5" s="4"/>
      <c r="E5" s="4"/>
    </row>
    <row r="6" spans="1:5" ht="12.75">
      <c r="A6" s="4" t="s">
        <v>60</v>
      </c>
      <c r="B6" s="6" t="s">
        <v>61</v>
      </c>
      <c r="C6" s="6" t="s">
        <v>62</v>
      </c>
      <c r="D6" s="6" t="s">
        <v>149</v>
      </c>
      <c r="E6" s="6" t="s">
        <v>83</v>
      </c>
    </row>
    <row r="7" spans="1:5" ht="12.75">
      <c r="A7" s="6" t="s">
        <v>393</v>
      </c>
      <c r="B7" s="4" t="s">
        <v>0</v>
      </c>
      <c r="C7" s="89" t="s">
        <v>416</v>
      </c>
      <c r="D7" s="89" t="s">
        <v>424</v>
      </c>
      <c r="E7" s="89" t="s">
        <v>466</v>
      </c>
    </row>
    <row r="8" spans="1:5" ht="12.75">
      <c r="A8" s="4"/>
      <c r="B8" s="4"/>
      <c r="C8" s="4"/>
      <c r="D8" s="4"/>
      <c r="E8" s="4"/>
    </row>
    <row r="9" spans="1:5" ht="12.75">
      <c r="A9" s="4">
        <v>1</v>
      </c>
      <c r="B9" s="6" t="s">
        <v>390</v>
      </c>
      <c r="C9" s="108">
        <v>2242272</v>
      </c>
      <c r="D9" s="4">
        <v>2870000</v>
      </c>
      <c r="E9" s="4">
        <v>2030000</v>
      </c>
    </row>
    <row r="10" spans="1:5" ht="12.75">
      <c r="A10" s="4">
        <v>2</v>
      </c>
      <c r="B10" s="6" t="s">
        <v>42</v>
      </c>
      <c r="C10" s="109">
        <f>SUM(C9:C9)</f>
        <v>2242272</v>
      </c>
      <c r="D10" s="110">
        <f>SUM(D9:D9)</f>
        <v>2870000</v>
      </c>
      <c r="E10" s="110">
        <f>SUM(E9:E9)</f>
        <v>2030000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Tibor</cp:lastModifiedBy>
  <cp:lastPrinted>2020-06-11T12:01:27Z</cp:lastPrinted>
  <dcterms:created xsi:type="dcterms:W3CDTF">2006-01-17T11:47:21Z</dcterms:created>
  <dcterms:modified xsi:type="dcterms:W3CDTF">2020-06-19T20:38:54Z</dcterms:modified>
  <cp:category/>
  <cp:version/>
  <cp:contentType/>
  <cp:contentStatus/>
</cp:coreProperties>
</file>