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Hajdúnánás\7_2018. (IV. 27.) kv vh\"/>
    </mc:Choice>
  </mc:AlternateContent>
  <xr:revisionPtr revIDLastSave="0" documentId="13_ncr:1_{A872DC8B-36DE-4212-8B55-FEAC210721BE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Összesen" sheetId="7" r:id="rId1"/>
    <sheet name="Önkormányzat" sheetId="6" r:id="rId2"/>
    <sheet name="Közös Hivatal" sheetId="5" r:id="rId3"/>
    <sheet name="GEI" sheetId="4" r:id="rId4"/>
    <sheet name="Hajdúnánási Óvoda" sheetId="1" r:id="rId5"/>
    <sheet name="Könyvtár" sheetId="3" r:id="rId6"/>
    <sheet name="Rendelőintézet" sheetId="2" r:id="rId7"/>
  </sheets>
  <definedNames>
    <definedName name="_xlnm.Print_Titles" localSheetId="4">'Hajdúnánási Óvoda'!$4:$6</definedName>
  </definedNames>
  <calcPr calcId="179017"/>
</workbook>
</file>

<file path=xl/calcChain.xml><?xml version="1.0" encoding="utf-8"?>
<calcChain xmlns="http://schemas.openxmlformats.org/spreadsheetml/2006/main">
  <c r="F114" i="7" l="1"/>
  <c r="D114" i="7"/>
  <c r="D105" i="7"/>
  <c r="F97" i="7"/>
  <c r="D89" i="7"/>
  <c r="D82" i="7"/>
  <c r="F80" i="7"/>
  <c r="D80" i="7"/>
  <c r="E76" i="7"/>
  <c r="F76" i="7"/>
  <c r="D76" i="7"/>
  <c r="F70" i="7"/>
  <c r="F57" i="7"/>
  <c r="F34" i="7"/>
  <c r="F31" i="7"/>
  <c r="F27" i="7"/>
  <c r="F28" i="7" s="1"/>
  <c r="D27" i="7"/>
  <c r="D28" i="7" s="1"/>
  <c r="F110" i="6" l="1"/>
  <c r="D110" i="6"/>
  <c r="D101" i="6"/>
  <c r="D82" i="6"/>
  <c r="D77" i="6"/>
  <c r="D74" i="6"/>
  <c r="F67" i="6"/>
  <c r="D67" i="6"/>
  <c r="F54" i="6"/>
  <c r="F31" i="6"/>
  <c r="F28" i="6"/>
  <c r="F24" i="6"/>
  <c r="F54" i="5" l="1"/>
  <c r="D54" i="5"/>
  <c r="D40" i="5"/>
  <c r="F18" i="5" l="1"/>
  <c r="F37" i="2" l="1"/>
  <c r="D37" i="2"/>
  <c r="F25" i="2"/>
  <c r="D25" i="2"/>
  <c r="D13" i="2"/>
  <c r="D9" i="2"/>
  <c r="D22" i="4"/>
  <c r="E22" i="4"/>
  <c r="D10" i="4"/>
  <c r="F105" i="7" l="1"/>
  <c r="F94" i="7"/>
  <c r="D94" i="7"/>
  <c r="D97" i="7" s="1"/>
  <c r="F82" i="7"/>
  <c r="D70" i="7"/>
  <c r="F36" i="7"/>
  <c r="F37" i="7" s="1"/>
  <c r="D36" i="7"/>
  <c r="F101" i="6"/>
  <c r="F90" i="6"/>
  <c r="F93" i="6" s="1"/>
  <c r="D90" i="6"/>
  <c r="D93" i="6" s="1"/>
  <c r="F77" i="6"/>
  <c r="D79" i="6"/>
  <c r="F79" i="6"/>
  <c r="D31" i="6"/>
  <c r="D28" i="6"/>
  <c r="F57" i="5"/>
  <c r="F38" i="4"/>
  <c r="D35" i="4"/>
  <c r="D38" i="4"/>
  <c r="F10" i="4"/>
  <c r="D26" i="1"/>
  <c r="D9" i="3"/>
  <c r="F32" i="3"/>
  <c r="D32" i="3"/>
  <c r="F82" i="6" l="1"/>
  <c r="F9" i="2"/>
  <c r="D39" i="2" l="1"/>
  <c r="D40" i="2" s="1"/>
  <c r="E39" i="2"/>
  <c r="E40" i="2" s="1"/>
  <c r="F39" i="2"/>
  <c r="F40" i="2" s="1"/>
  <c r="F28" i="2"/>
  <c r="D28" i="2"/>
  <c r="F21" i="2"/>
  <c r="E21" i="2"/>
  <c r="E25" i="2" s="1"/>
  <c r="D21" i="2"/>
  <c r="F17" i="2"/>
  <c r="E17" i="2"/>
  <c r="D17" i="2"/>
  <c r="F15" i="2"/>
  <c r="D15" i="2"/>
  <c r="D18" i="2" s="1"/>
  <c r="D34" i="3" l="1"/>
  <c r="E34" i="3"/>
  <c r="F34" i="3"/>
  <c r="E23" i="3"/>
  <c r="D23" i="3"/>
  <c r="F15" i="3"/>
  <c r="E15" i="3"/>
  <c r="D15" i="3"/>
  <c r="F28" i="1"/>
  <c r="E28" i="1"/>
  <c r="D28" i="1"/>
  <c r="F17" i="1"/>
  <c r="D17" i="1"/>
  <c r="F40" i="4" l="1"/>
  <c r="E40" i="4"/>
  <c r="D40" i="4"/>
  <c r="D29" i="4" l="1"/>
  <c r="F58" i="5" l="1"/>
  <c r="E50" i="5"/>
  <c r="E58" i="5" s="1"/>
  <c r="D50" i="5"/>
  <c r="F30" i="5"/>
  <c r="E30" i="5"/>
  <c r="D30" i="5"/>
  <c r="F26" i="5"/>
  <c r="E26" i="5"/>
  <c r="D26" i="5"/>
  <c r="D22" i="5"/>
  <c r="E18" i="5"/>
  <c r="D18" i="5"/>
  <c r="F113" i="6" l="1"/>
  <c r="E113" i="6"/>
  <c r="D113" i="6"/>
  <c r="E110" i="6"/>
  <c r="E101" i="6"/>
  <c r="F74" i="6"/>
  <c r="E74" i="6"/>
  <c r="E67" i="6"/>
  <c r="D54" i="6"/>
  <c r="E54" i="6"/>
  <c r="D33" i="6"/>
  <c r="D34" i="6" s="1"/>
  <c r="F33" i="6"/>
  <c r="F34" i="6" s="1"/>
  <c r="F19" i="6"/>
  <c r="E19" i="6"/>
  <c r="D19" i="6"/>
  <c r="F84" i="6"/>
  <c r="F118" i="7" l="1"/>
  <c r="D118" i="7"/>
  <c r="E114" i="7"/>
  <c r="E105" i="7"/>
  <c r="F84" i="7"/>
  <c r="F85" i="7" s="1"/>
  <c r="D84" i="7"/>
  <c r="D85" i="7" s="1"/>
  <c r="D57" i="7"/>
  <c r="F119" i="7" l="1"/>
  <c r="E70" i="7"/>
  <c r="E57" i="7"/>
  <c r="D34" i="7"/>
  <c r="D37" i="7" s="1"/>
  <c r="D31" i="7"/>
  <c r="D22" i="7"/>
  <c r="E22" i="7"/>
  <c r="F22" i="7"/>
  <c r="E19" i="7"/>
  <c r="F19" i="7"/>
  <c r="D19" i="7"/>
  <c r="F123" i="7" l="1"/>
  <c r="E123" i="7"/>
  <c r="D123" i="7"/>
  <c r="E97" i="7"/>
  <c r="F88" i="7"/>
  <c r="E88" i="7"/>
  <c r="D77" i="7"/>
  <c r="E37" i="7"/>
  <c r="F15" i="7"/>
  <c r="E15" i="7"/>
  <c r="D15" i="7"/>
  <c r="F10" i="7"/>
  <c r="E10" i="7"/>
  <c r="D10" i="7"/>
  <c r="F124" i="7" l="1"/>
  <c r="E77" i="7"/>
  <c r="E23" i="7"/>
  <c r="E119" i="7"/>
  <c r="E124" i="7" s="1"/>
  <c r="F77" i="7"/>
  <c r="F23" i="7"/>
  <c r="D119" i="7"/>
  <c r="D124" i="7" s="1"/>
  <c r="D23" i="7"/>
  <c r="F89" i="7" l="1"/>
  <c r="E89" i="7"/>
  <c r="F118" i="6"/>
  <c r="E118" i="6"/>
  <c r="D118" i="6"/>
  <c r="E93" i="6"/>
  <c r="E84" i="6"/>
  <c r="D84" i="6"/>
  <c r="E34" i="6"/>
  <c r="F25" i="6"/>
  <c r="E24" i="6"/>
  <c r="E25" i="6" s="1"/>
  <c r="D24" i="6"/>
  <c r="D25" i="6" s="1"/>
  <c r="F15" i="6"/>
  <c r="E15" i="6"/>
  <c r="D15" i="6"/>
  <c r="F10" i="6"/>
  <c r="E10" i="6"/>
  <c r="D10" i="6"/>
  <c r="D12" i="5"/>
  <c r="F60" i="5"/>
  <c r="E60" i="5"/>
  <c r="D60" i="5"/>
  <c r="F46" i="5"/>
  <c r="E46" i="5"/>
  <c r="E61" i="5" s="1"/>
  <c r="D46" i="5"/>
  <c r="F39" i="5"/>
  <c r="E39" i="5"/>
  <c r="F12" i="5"/>
  <c r="E12" i="5"/>
  <c r="F9" i="5"/>
  <c r="F13" i="5" s="1"/>
  <c r="E9" i="5"/>
  <c r="E13" i="5" s="1"/>
  <c r="D9" i="5"/>
  <c r="D13" i="5" s="1"/>
  <c r="D61" i="5" l="1"/>
  <c r="F61" i="5"/>
  <c r="E20" i="6"/>
  <c r="D20" i="6"/>
  <c r="F20" i="6"/>
  <c r="F75" i="6"/>
  <c r="E75" i="6"/>
  <c r="D114" i="6"/>
  <c r="D119" i="6" s="1"/>
  <c r="E114" i="6"/>
  <c r="E119" i="6" s="1"/>
  <c r="F114" i="6"/>
  <c r="F119" i="6" s="1"/>
  <c r="D75" i="6"/>
  <c r="D31" i="5"/>
  <c r="E31" i="5"/>
  <c r="E40" i="5" s="1"/>
  <c r="F31" i="5"/>
  <c r="F40" i="5" s="1"/>
  <c r="F41" i="4"/>
  <c r="E38" i="4"/>
  <c r="E41" i="4" s="1"/>
  <c r="D41" i="4"/>
  <c r="F18" i="4"/>
  <c r="E18" i="4"/>
  <c r="D18" i="4"/>
  <c r="F14" i="4"/>
  <c r="E14" i="4"/>
  <c r="D14" i="4"/>
  <c r="D15" i="4" s="1"/>
  <c r="E10" i="4"/>
  <c r="F35" i="3"/>
  <c r="E32" i="3"/>
  <c r="E35" i="3" s="1"/>
  <c r="D35" i="3"/>
  <c r="F16" i="3"/>
  <c r="E16" i="3"/>
  <c r="D16" i="3"/>
  <c r="F12" i="3"/>
  <c r="E12" i="3"/>
  <c r="D12" i="3"/>
  <c r="D13" i="3" s="1"/>
  <c r="F9" i="3"/>
  <c r="E9" i="3"/>
  <c r="F42" i="2"/>
  <c r="E42" i="2"/>
  <c r="D42" i="2"/>
  <c r="E37" i="2"/>
  <c r="E43" i="2" s="1"/>
  <c r="F18" i="2"/>
  <c r="E18" i="2"/>
  <c r="F12" i="2"/>
  <c r="E12" i="2"/>
  <c r="E13" i="2" s="1"/>
  <c r="E29" i="2" s="1"/>
  <c r="D12" i="2"/>
  <c r="D29" i="2" s="1"/>
  <c r="E26" i="1"/>
  <c r="E29" i="1" s="1"/>
  <c r="F29" i="1"/>
  <c r="D29" i="1"/>
  <c r="E14" i="1"/>
  <c r="F14" i="1"/>
  <c r="D14" i="1"/>
  <c r="E10" i="1"/>
  <c r="E11" i="1" s="1"/>
  <c r="F10" i="1"/>
  <c r="F11" i="1" s="1"/>
  <c r="D10" i="1"/>
  <c r="D11" i="1" s="1"/>
  <c r="F19" i="1" l="1"/>
  <c r="F13" i="2"/>
  <c r="F29" i="2" s="1"/>
  <c r="D19" i="1"/>
  <c r="E19" i="1"/>
  <c r="F43" i="2"/>
  <c r="D24" i="3"/>
  <c r="E13" i="3"/>
  <c r="E24" i="3" s="1"/>
  <c r="F13" i="3"/>
  <c r="F24" i="3" s="1"/>
  <c r="D30" i="4"/>
  <c r="E15" i="4"/>
  <c r="E30" i="4" s="1"/>
  <c r="F15" i="4"/>
  <c r="F30" i="4" s="1"/>
  <c r="F85" i="6"/>
  <c r="D85" i="6"/>
  <c r="E85" i="6"/>
  <c r="D43" i="2"/>
</calcChain>
</file>

<file path=xl/sharedStrings.xml><?xml version="1.0" encoding="utf-8"?>
<sst xmlns="http://schemas.openxmlformats.org/spreadsheetml/2006/main" count="1247" uniqueCount="475">
  <si>
    <t>A/I/1</t>
  </si>
  <si>
    <t>Vagyoni értékű jogok</t>
  </si>
  <si>
    <t>01</t>
  </si>
  <si>
    <t>02</t>
  </si>
  <si>
    <t>04</t>
  </si>
  <si>
    <t>05</t>
  </si>
  <si>
    <t>06</t>
  </si>
  <si>
    <t>07</t>
  </si>
  <si>
    <t>08</t>
  </si>
  <si>
    <t>10</t>
  </si>
  <si>
    <t>11</t>
  </si>
  <si>
    <t>13</t>
  </si>
  <si>
    <t>19</t>
  </si>
  <si>
    <t>20</t>
  </si>
  <si>
    <t>21</t>
  </si>
  <si>
    <t>22</t>
  </si>
  <si>
    <t>28</t>
  </si>
  <si>
    <t>A/I/2</t>
  </si>
  <si>
    <t>Szellemi termékek</t>
  </si>
  <si>
    <t>A/I</t>
  </si>
  <si>
    <t>A/II/1</t>
  </si>
  <si>
    <t>Ingatlanok és a kapcsolódó vagyoni értékű jogok</t>
  </si>
  <si>
    <t>A/II/2</t>
  </si>
  <si>
    <t>A/II/3</t>
  </si>
  <si>
    <t>A/II/4</t>
  </si>
  <si>
    <t>Gépek,berendezések,felszerelések,járművek</t>
  </si>
  <si>
    <t>Tenyészállatok</t>
  </si>
  <si>
    <t>Beruházások,felújítások</t>
  </si>
  <si>
    <t>A/II</t>
  </si>
  <si>
    <t>A/III/1</t>
  </si>
  <si>
    <t>A/III/1b</t>
  </si>
  <si>
    <t>A/III</t>
  </si>
  <si>
    <t>A/IV/1</t>
  </si>
  <si>
    <t>Koncesszióba, vagyonkezelésbe adott eszközök</t>
  </si>
  <si>
    <t>A/IV/2</t>
  </si>
  <si>
    <t>Koncesszióba, vagyonkezelésbe adott eszközök értékhelyesbítése</t>
  </si>
  <si>
    <t>A/IV</t>
  </si>
  <si>
    <t>A)</t>
  </si>
  <si>
    <t>B/I/4</t>
  </si>
  <si>
    <t>B/I/5</t>
  </si>
  <si>
    <t>Befejezetlen termelés, félkész termékek, késztermékek</t>
  </si>
  <si>
    <t>Növendék-, hízó és egyéb állatok</t>
  </si>
  <si>
    <t>B/I</t>
  </si>
  <si>
    <t>32</t>
  </si>
  <si>
    <t>33</t>
  </si>
  <si>
    <t>34</t>
  </si>
  <si>
    <t>43</t>
  </si>
  <si>
    <t>47</t>
  </si>
  <si>
    <t>50</t>
  </si>
  <si>
    <t>51</t>
  </si>
  <si>
    <t>53</t>
  </si>
  <si>
    <t>54</t>
  </si>
  <si>
    <t>56</t>
  </si>
  <si>
    <t>B)</t>
  </si>
  <si>
    <t>C/II</t>
  </si>
  <si>
    <t>C/III</t>
  </si>
  <si>
    <t>C/IV</t>
  </si>
  <si>
    <t>Pénztárak, csekkek,betétkönyvek</t>
  </si>
  <si>
    <t>Forintszámlák</t>
  </si>
  <si>
    <t>C)</t>
  </si>
  <si>
    <t>D/I/3</t>
  </si>
  <si>
    <t>Költségvetési évben esedékes követelések közhatalmi bevételre</t>
  </si>
  <si>
    <t>D/I/4</t>
  </si>
  <si>
    <t>Költségvetési évben esedékes követelések működési bevételre</t>
  </si>
  <si>
    <t>D/I/5</t>
  </si>
  <si>
    <t>D/I/6</t>
  </si>
  <si>
    <t>Költségvetési évben esedékes követelések felhalmozási bevételre</t>
  </si>
  <si>
    <t>D/I/7</t>
  </si>
  <si>
    <t>57</t>
  </si>
  <si>
    <t>62</t>
  </si>
  <si>
    <t>66</t>
  </si>
  <si>
    <t>67</t>
  </si>
  <si>
    <t>68</t>
  </si>
  <si>
    <t>69</t>
  </si>
  <si>
    <t>70</t>
  </si>
  <si>
    <t>71</t>
  </si>
  <si>
    <t>73</t>
  </si>
  <si>
    <t>74</t>
  </si>
  <si>
    <t>79</t>
  </si>
  <si>
    <t>82</t>
  </si>
  <si>
    <t>85</t>
  </si>
  <si>
    <t>88</t>
  </si>
  <si>
    <t>89</t>
  </si>
  <si>
    <t>D/I</t>
  </si>
  <si>
    <t>D/II/1</t>
  </si>
  <si>
    <t>D/II/1a</t>
  </si>
  <si>
    <t xml:space="preserve">      - ebből: költségvetési évet követően esedékes követelések működési célú visszatérítendő támogatások,kölcsönök visszatérülésére államháztartáson belülről</t>
  </si>
  <si>
    <t>D/II/4</t>
  </si>
  <si>
    <t>Költségvetési évet követően esedékes követelések működési bevételre</t>
  </si>
  <si>
    <t>D/II/7</t>
  </si>
  <si>
    <t xml:space="preserve">      - ebből: költségvetési évet követően esedékes követelések felhalmozási célú visszatérítendő támogatások,kölcsönök visszatérülésére államháztartáson kívülről</t>
  </si>
  <si>
    <t>D/II</t>
  </si>
  <si>
    <t>D/III/1</t>
  </si>
  <si>
    <t>D/III/1b</t>
  </si>
  <si>
    <t xml:space="preserve">      - ebből: beruházásokra adott előlegek</t>
  </si>
  <si>
    <t xml:space="preserve">      - ebből: foglalkoztatottaknak adott előlegek</t>
  </si>
  <si>
    <t>D/III/1e</t>
  </si>
  <si>
    <t>D/III/2</t>
  </si>
  <si>
    <t>Továbbadási célból folyósított támogatások, ellátások elszámolása</t>
  </si>
  <si>
    <t>D/III/4</t>
  </si>
  <si>
    <t>Forgótőke elszámolása</t>
  </si>
  <si>
    <t>D/III</t>
  </si>
  <si>
    <t>D)</t>
  </si>
  <si>
    <t>E)</t>
  </si>
  <si>
    <t>EGYÉB SAJÁTOS ESZKÖZOLDALI ELSZÁMOLÁSOK</t>
  </si>
  <si>
    <t>F/1</t>
  </si>
  <si>
    <t>Eredményszemléletű bevételek aktív időbeli elhatárolása</t>
  </si>
  <si>
    <t>F/2</t>
  </si>
  <si>
    <t>Költségek,ráfordítások aktív időbeli elhatárolása</t>
  </si>
  <si>
    <t>F)</t>
  </si>
  <si>
    <t>FORRÁSOK</t>
  </si>
  <si>
    <t>G/I</t>
  </si>
  <si>
    <t>Nemzeti vagyon induláskori értéke</t>
  </si>
  <si>
    <t>G/II</t>
  </si>
  <si>
    <t>Nemzeti vagyon változásai</t>
  </si>
  <si>
    <t>G/III</t>
  </si>
  <si>
    <t>Egyéb eszközök induláskori értéke és változásai</t>
  </si>
  <si>
    <t>G/IV</t>
  </si>
  <si>
    <t>Felhamozott eredmény</t>
  </si>
  <si>
    <t>G/VI</t>
  </si>
  <si>
    <t>Mérleg szerinti eredmény</t>
  </si>
  <si>
    <t>G)</t>
  </si>
  <si>
    <t>H/I/1</t>
  </si>
  <si>
    <t>Költségvetési évben esedékes kötelezettségek személyi juttatásokra</t>
  </si>
  <si>
    <t>H/I/3</t>
  </si>
  <si>
    <t>Költségvetési évben esedékes kötelezettségek dologi kiadásokra</t>
  </si>
  <si>
    <t>H/I/5</t>
  </si>
  <si>
    <t>H/I/6</t>
  </si>
  <si>
    <t>Költségvetési évben esedékes kötelezetségek beruházásokra</t>
  </si>
  <si>
    <t>H/I/7</t>
  </si>
  <si>
    <t>Költségvetési évben esedékes kötelezettségek felújításokra</t>
  </si>
  <si>
    <t>H/I</t>
  </si>
  <si>
    <t>H/II/9</t>
  </si>
  <si>
    <t>H/II/9a</t>
  </si>
  <si>
    <t>H/II</t>
  </si>
  <si>
    <t>H/III/1</t>
  </si>
  <si>
    <t>Kapott előlegek</t>
  </si>
  <si>
    <t>H/III/3</t>
  </si>
  <si>
    <t>Más szervezetet megillető bevételek elszámolása</t>
  </si>
  <si>
    <t>H/III</t>
  </si>
  <si>
    <t xml:space="preserve">H) </t>
  </si>
  <si>
    <t>J)</t>
  </si>
  <si>
    <t>Eredményszemléletű bevételek passzív időbeli elhatárolása</t>
  </si>
  <si>
    <t>Költségek,ráfordítások passzív időbeli elhatárolása</t>
  </si>
  <si>
    <t>Halasztott eredményszemléletű bevételek</t>
  </si>
  <si>
    <t>K)</t>
  </si>
  <si>
    <t>ESZKÖZÖK</t>
  </si>
  <si>
    <t>Megnevezés</t>
  </si>
  <si>
    <t>Előző időszak</t>
  </si>
  <si>
    <t>Tárgyi időszak</t>
  </si>
  <si>
    <t>Módosítások</t>
  </si>
  <si>
    <t>A</t>
  </si>
  <si>
    <t>B</t>
  </si>
  <si>
    <t>C</t>
  </si>
  <si>
    <t>D</t>
  </si>
  <si>
    <t>E</t>
  </si>
  <si>
    <t>4/A. melléklet</t>
  </si>
  <si>
    <t>4/B. melléklet</t>
  </si>
  <si>
    <t>4/C. melléklet</t>
  </si>
  <si>
    <t>4/D. melléklet</t>
  </si>
  <si>
    <t>4/E. melléklet</t>
  </si>
  <si>
    <t>4/F. melléklet</t>
  </si>
  <si>
    <t>4/G. melléklet</t>
  </si>
  <si>
    <t xml:space="preserve">  </t>
  </si>
  <si>
    <t>Tartós részesedések (=A/III/1a+A/III/1e)</t>
  </si>
  <si>
    <t xml:space="preserve">     - ebből: tartós részesedések nem pénzügyi vállalkozásban</t>
  </si>
  <si>
    <t xml:space="preserve">Készletek (=B/I/1+…+B/I/5) </t>
  </si>
  <si>
    <t xml:space="preserve">C/II/1 </t>
  </si>
  <si>
    <t>Forintpénztár</t>
  </si>
  <si>
    <t>Pénztárak, csekkek,betétkönyvek (=C/II/1)</t>
  </si>
  <si>
    <t>Kincstáron kívüli forintszámlák</t>
  </si>
  <si>
    <t>Forintszámlák (=C/III/1+C/III/2)</t>
  </si>
  <si>
    <t>C/IV/1</t>
  </si>
  <si>
    <t>Kincstáron kívüli devizaszámlák</t>
  </si>
  <si>
    <t>Devizaszámlák (=CIV/1+C/IV/2)</t>
  </si>
  <si>
    <t>Költségvetési évben esedékes követelések közhatalmi bevételre (=D/I/3a+…+d/I/3f)</t>
  </si>
  <si>
    <t>D/I/3d</t>
  </si>
  <si>
    <t>Költségvetési évben esedékes követelések vagyoni típusú adókra</t>
  </si>
  <si>
    <t>D/I/3e</t>
  </si>
  <si>
    <t>D/I/3f</t>
  </si>
  <si>
    <t>Költségvetési évben esedékeskövetelések egyéb közhatalm,i bevételekre</t>
  </si>
  <si>
    <t>Költségvetési évben esedékes követelések működési bevételre (=D/I/4a+..+D/I/4i)</t>
  </si>
  <si>
    <t>Költségvetési évben esedékes követelések készletértékesítés ellenértéke, szolgáltatások ellenértéke, közvetített szolgáltatások ellenértéke</t>
  </si>
  <si>
    <t xml:space="preserve">D/I/4b </t>
  </si>
  <si>
    <t xml:space="preserve">      - ebből: költségvetési évben esedékes követelések tulajdonosi bevételekre</t>
  </si>
  <si>
    <t>D/I/4d</t>
  </si>
  <si>
    <t>Költségvetési évben  esedékes követelések felhalmozási bevételre (=D/I/5a+…+D/I/5e)</t>
  </si>
  <si>
    <t>D/I/5c</t>
  </si>
  <si>
    <t>Költségvetési évben esedékes követelések működési célú átvett pénzeszközökre (&gt;=D/I/6a+D/I/6b+D/I/6c)</t>
  </si>
  <si>
    <t>D/I/6c</t>
  </si>
  <si>
    <t>Költségvetési évben esedékes követelések felhalmozási célú átvett pénzeszközre (&gt;D/I/7a+D/I/7b+D/I/7c)</t>
  </si>
  <si>
    <t>D/I/7c</t>
  </si>
  <si>
    <t xml:space="preserve">      - ebből:költségvetési  évben esedékes követelések kiszámlázott általános forgalmi adóra</t>
  </si>
  <si>
    <t xml:space="preserve">     - ebből: költségvetési évben esedékes követelések egyéb tárgyi eszközök értékesítésére</t>
  </si>
  <si>
    <t>Költségvetési évet követően esedékes követelések működési bevételre (=D/II/4a+..+ D/II/4i)</t>
  </si>
  <si>
    <t xml:space="preserve">       - ebből: költségvetési évet követően esedékes követelések készletértékesítés ellenértéke, szolgáltatások ellenértéke, követített szolgáltatások ellenértéke</t>
  </si>
  <si>
    <t>D//II/4a</t>
  </si>
  <si>
    <t>D/II/4d</t>
  </si>
  <si>
    <t>D/II/7c</t>
  </si>
  <si>
    <t xml:space="preserve">      - ebből: költségvetési évet követően esedékes követelések felhalmozási célú visszatérítendő támogatások,kölcsönök visszatérülésére államháztartáson  kívülről</t>
  </si>
  <si>
    <t>Adott előlegek (=D/III/1a+…+D/III/1f)</t>
  </si>
  <si>
    <t xml:space="preserve">      - ebből: túlfizetése, téves és visszajháró kifizetések</t>
  </si>
  <si>
    <t>D/III/1f</t>
  </si>
  <si>
    <t>Utalványok, bérletek és már hasonló, készpénz-helyettesíítő fizetési eszköznek nem minősülő eszközök elszámolásai</t>
  </si>
  <si>
    <t xml:space="preserve">      - ebből: költségvetési évet követően esedékes kötelezettségek hosszú lejáratú hitelek, kölcsönök törlesztésére pénzügyi vállalkozásnak</t>
  </si>
  <si>
    <t>Kapott előlegek (=H/III/1a+H/III/1b+H/III/1c)</t>
  </si>
  <si>
    <t>H/III/1c</t>
  </si>
  <si>
    <t>J/1</t>
  </si>
  <si>
    <t>J/2</t>
  </si>
  <si>
    <t>J/3</t>
  </si>
  <si>
    <t xml:space="preserve">        - ebből: költségvetési évben esedékes követelések működési célú visszatérítendő támogatások, kölcsönök visszatérülésére államháztartáson kívülről</t>
  </si>
  <si>
    <t xml:space="preserve">     - ebből költségvetési évben esedékes követelések termékek és szolgáltatások adóira</t>
  </si>
  <si>
    <t xml:space="preserve">     - ebből: költségvetési évben esedékes követelések felhalmozási célú visszatérítendő támogatások, kölcsönök visszatérülésére államháztartáson kívülről</t>
  </si>
  <si>
    <t xml:space="preserve">       - ebből: költségvetési évet követően esedékes követelések kiszámlázott általános forgalmi adóra</t>
  </si>
  <si>
    <t xml:space="preserve">     - ebből: egyéb túlfizetések, téves és visszajáró befizetések, egyéb kapott előlegek</t>
  </si>
  <si>
    <t>C/II/1</t>
  </si>
  <si>
    <t>C/III/1</t>
  </si>
  <si>
    <t>Devizaszámlák (=C/III/1+C/III/2)</t>
  </si>
  <si>
    <t>Forintszámlák (=C/III1+C/III/2)</t>
  </si>
  <si>
    <t xml:space="preserve">     - ebből: költségvetési évben esedékes követelések vagyoni típusú adókra</t>
  </si>
  <si>
    <t xml:space="preserve">     - ebből: költségvetési évben esedékes követelések termékek és szolgáltatások adóira</t>
  </si>
  <si>
    <t xml:space="preserve">     - ebből: költségvetési éveben esedékes követelések egyéb közhatalmi bevételekre</t>
  </si>
  <si>
    <t>Költségvetési évben esedékes követelések működési bevételre (=DI/4a+…+DI/4/i)</t>
  </si>
  <si>
    <t>D/I/4a</t>
  </si>
  <si>
    <t xml:space="preserve">     - ebből: költségvetési évben esedékes követelések készletértékesítés ellenértéke, szolgáltatások ellenértéke, közvetített szolgáltatások ellenértékére</t>
  </si>
  <si>
    <t>D/I/4b</t>
  </si>
  <si>
    <t xml:space="preserve">      - ebből: költségvetési évben esedékes követelések tulajdonosi bevételre</t>
  </si>
  <si>
    <t xml:space="preserve">     - ebből: költségvetési évben esedékes követelések kiszámlázott általános forgalmi adóra</t>
  </si>
  <si>
    <t xml:space="preserve">     - ebből: költségvetési évben esedékes követelések  egyéb tárgyi eszközök értékesítésére</t>
  </si>
  <si>
    <t>Költségvetési évben esedékes követelések működési célú átvett pénzeszközre</t>
  </si>
  <si>
    <t xml:space="preserve">     - ebből: költségvetési évben esedékes követelések működési célú visszatérítendő támogatások, kölcsönök visszatérülésére államháztartáson kívülről</t>
  </si>
  <si>
    <t>Költségvetési évben esedékes követelések (=D/I/1+…+D/I/8)</t>
  </si>
  <si>
    <t xml:space="preserve">     - ebből: költségvetési évet követően esedékes követelések készletértékesítés ellenértékérem szolgáltatások ellenértékére, közvetített szolgáltatások ellenértékére</t>
  </si>
  <si>
    <t xml:space="preserve">     - ebből: költségvetési évet követően esedékes követelések kiszámlázott általános forgalmi adóra </t>
  </si>
  <si>
    <t>Utalványok, bérletek és más hasonló, készpénz-helyettesítő fizetési eszköznek nem minősülő eszközök elszámolásai</t>
  </si>
  <si>
    <t xml:space="preserve">      - ebből: költségvetési évet követően esedékes kötelezettségek hosszú lejáratú hitelek, kölcsönök törlesztésére pénzügyi vállalkozásoknál</t>
  </si>
  <si>
    <t xml:space="preserve">FORRÁSOK ÖSSZESEN (=G+H+I+J+K) </t>
  </si>
  <si>
    <t xml:space="preserve">C/IV/1 </t>
  </si>
  <si>
    <t>Devizaszámlák (= CIV/1+C/IV/2)</t>
  </si>
  <si>
    <t xml:space="preserve">D/I/4a </t>
  </si>
  <si>
    <t xml:space="preserve">      - ebből: költségvetési évben esedékes követelések készletértékesítés ellenértékére, szolgáltatások ellenértékére, közvetített szolgáltatások ellenértéke</t>
  </si>
  <si>
    <t xml:space="preserve">D/II/4a </t>
  </si>
  <si>
    <t xml:space="preserve">     - ebből: költségvetési évet követően esedékes követelések készletértékesítés ellenértékére, szolgáltatások ellenértékére, közvetített szolgáltatások ellenértéke</t>
  </si>
  <si>
    <t xml:space="preserve">     - ebből: költségvetési évet követően esedékes követelések kiszámlázott általános forgalmi adóra</t>
  </si>
  <si>
    <t xml:space="preserve">      - ebből: túlfizetések, téves és visszajáró kifizetések</t>
  </si>
  <si>
    <t xml:space="preserve">C/III/1 </t>
  </si>
  <si>
    <t xml:space="preserve">     - ebből: költségvetési évben esedékes követelések készletértékesítés ellenértéke, szolgáltatások ellenértéke, közvetített szolgáltatások ellenértéke</t>
  </si>
  <si>
    <t xml:space="preserve">     - ebből: költségvetési évet követően esedékes követelések készletértékesítés ellenértékére, szolgáltatások ellenértéke, közvetített szolgáltatások ellenértékére</t>
  </si>
  <si>
    <t>E/II</t>
  </si>
  <si>
    <t>Utalványok, bérletek és más hasonló, készpénz-helyettesítő fizetési eszközöknek nem minősülő eszközök elszámolásai</t>
  </si>
  <si>
    <t>Költségek, ráfordítások passzív időbeli elhatárolása</t>
  </si>
  <si>
    <t>FORRÁSOK ÖSSZESEN (=G+H+I+J)</t>
  </si>
  <si>
    <t xml:space="preserve">J </t>
  </si>
  <si>
    <t>Pénztárak, csekkek, betétkönyvek (C/II/1)</t>
  </si>
  <si>
    <t xml:space="preserve">C/III </t>
  </si>
  <si>
    <t xml:space="preserve">      - ebből: költségvetési évben esedékes követelések készletértékesítés ellenértékére, szolgáltatások ellenértékére, közvetített szolgáltatások ellenértékére</t>
  </si>
  <si>
    <t>Költségek, ráfordítások, passzív időbeli elhatárolások</t>
  </si>
  <si>
    <t>03</t>
  </si>
  <si>
    <t>09</t>
  </si>
  <si>
    <t>12</t>
  </si>
  <si>
    <t>14</t>
  </si>
  <si>
    <t>15</t>
  </si>
  <si>
    <t>16</t>
  </si>
  <si>
    <t>17</t>
  </si>
  <si>
    <t>18</t>
  </si>
  <si>
    <t>23</t>
  </si>
  <si>
    <t>24</t>
  </si>
  <si>
    <t>25</t>
  </si>
  <si>
    <t>26</t>
  </si>
  <si>
    <t>27</t>
  </si>
  <si>
    <t>29</t>
  </si>
  <si>
    <t>30</t>
  </si>
  <si>
    <t>31</t>
  </si>
  <si>
    <t>35</t>
  </si>
  <si>
    <t>36</t>
  </si>
  <si>
    <t>37</t>
  </si>
  <si>
    <t>38</t>
  </si>
  <si>
    <t>39</t>
  </si>
  <si>
    <t>40</t>
  </si>
  <si>
    <t>41</t>
  </si>
  <si>
    <t>42</t>
  </si>
  <si>
    <t>44</t>
  </si>
  <si>
    <t>45</t>
  </si>
  <si>
    <t>46</t>
  </si>
  <si>
    <t>48</t>
  </si>
  <si>
    <t>49</t>
  </si>
  <si>
    <t>52</t>
  </si>
  <si>
    <t>55</t>
  </si>
  <si>
    <t>58</t>
  </si>
  <si>
    <t>59</t>
  </si>
  <si>
    <t>60</t>
  </si>
  <si>
    <t>61</t>
  </si>
  <si>
    <t>63</t>
  </si>
  <si>
    <t>64</t>
  </si>
  <si>
    <t>65</t>
  </si>
  <si>
    <t>72</t>
  </si>
  <si>
    <t>75</t>
  </si>
  <si>
    <t>76</t>
  </si>
  <si>
    <t>77</t>
  </si>
  <si>
    <t>78</t>
  </si>
  <si>
    <t>80</t>
  </si>
  <si>
    <t>81</t>
  </si>
  <si>
    <t>83</t>
  </si>
  <si>
    <t>84</t>
  </si>
  <si>
    <t>86</t>
  </si>
  <si>
    <t>87</t>
  </si>
  <si>
    <t>Immateriális javak (=A/I/1+A/I/2+A/I/3)</t>
  </si>
  <si>
    <t>Tárgyi eszközök (=A/II/1+…+A/II/5)</t>
  </si>
  <si>
    <t xml:space="preserve">Befektetett pénzügyi eszközök (=A/III/1+A/III/2+A/III/3) </t>
  </si>
  <si>
    <t>Koncesszióba, vagyonkezelésbe adott eszközök (=A/IV/1+A/IV/2)</t>
  </si>
  <si>
    <t>NEMZETI VAGYONBA TARTOZÓ BEFEKTETETT ESZKÖZÖK (=A/I+A/II+A/III+A/IV)</t>
  </si>
  <si>
    <t>NEMZETI VAGYONBA TARTOZÓ FORGÓ ESZKÖZÖK (=B/I+B/II)</t>
  </si>
  <si>
    <t xml:space="preserve">PÉNZESZKÖZÖK (=C/I…+C/V) </t>
  </si>
  <si>
    <t xml:space="preserve">Költségvetési évet követően esedékes követelések működési célú támogatások bevételeire álamháztartáson belülről </t>
  </si>
  <si>
    <t>Költségvetési évet követően esedékes követelések felhalmozási célú átvett pénzeszközre</t>
  </si>
  <si>
    <t xml:space="preserve">Költségvetési évet követően esedékes követelések (=D/II/1+…+D/II/8) </t>
  </si>
  <si>
    <t xml:space="preserve">Követelés jellegű sajátos elszámolások (=D/III/1+…+D/III/7) </t>
  </si>
  <si>
    <t xml:space="preserve">KÖVETELÉSEK (=D/I+D/II+D/III) </t>
  </si>
  <si>
    <t xml:space="preserve">AKTÍV IDŐBELI ELHATÁROLÁSOK (=F/1+F/2+F/3) </t>
  </si>
  <si>
    <t xml:space="preserve">ESZKÖZÖK ÖSSZESEN (=A+B+C+D+E+F) </t>
  </si>
  <si>
    <t xml:space="preserve">SAJÁT TŐKE (=G/I+…+G/VI) </t>
  </si>
  <si>
    <t xml:space="preserve">Költségvetési évben esedékes kötelezettségek egyéb működési célú kiadásokra </t>
  </si>
  <si>
    <t xml:space="preserve">Költségvetési évben esedékes kötelezettségek (=H/I/1+…H/I/9) </t>
  </si>
  <si>
    <t xml:space="preserve">Költségvetési évet követően esedékes kötelezettségek finanszírozási kiadásokra </t>
  </si>
  <si>
    <t xml:space="preserve">Költségvetési évet követően esedékes kötelezettségek (=H/II/1+…H/II/9) </t>
  </si>
  <si>
    <t xml:space="preserve">Kötelezettség jellegű sajátos elszámolások (=H/III/1+…+H/III/7) </t>
  </si>
  <si>
    <t xml:space="preserve">KÖTELEZETTSÉGEK (=H/I+H/II+H/III) </t>
  </si>
  <si>
    <t xml:space="preserve">PASSZÍV IDŐBELI ELHATÁROLÁSOK (=K/1+K/2+K/3) </t>
  </si>
  <si>
    <t xml:space="preserve">Tárgyi eszközök (=A/II/1+…+A/II/5) </t>
  </si>
  <si>
    <t xml:space="preserve">Tartós részesedések </t>
  </si>
  <si>
    <t xml:space="preserve">NEMZETI VAGYONBA TARTOZÓ BEFEKTETETT ESZKÖZÖK (=A/I+A/II+A/III+A/IV) </t>
  </si>
  <si>
    <t xml:space="preserve">NEMZETI VAGYONBA TARTOZÓ FORGÓ ESZKÖZÖK </t>
  </si>
  <si>
    <t>PÉNZESZKÖZÖK (=C/I…+C/V)</t>
  </si>
  <si>
    <t xml:space="preserve">Költségvetési évet követően esedékes követelések felhalmozási célú átvett pénzeszközre </t>
  </si>
  <si>
    <t xml:space="preserve">Adott előlegek </t>
  </si>
  <si>
    <t xml:space="preserve">Költségvetési évben esedékes követelések (=D/I/1+…+D/I/8) </t>
  </si>
  <si>
    <t>Költségvetési évet követően esedékes követelések (=D/II/1+…+D/II/8)</t>
  </si>
  <si>
    <t>KÖTELEZETTSÉGEK (=H/I+H/II+H/III)</t>
  </si>
  <si>
    <t xml:space="preserve">Immateriális javak (=A/I/1+A/I/2+A/I/3) </t>
  </si>
  <si>
    <t>ESZKÖZÖK ÖSSZESEN (=A+B+C+D+E+F)</t>
  </si>
  <si>
    <t>90</t>
  </si>
  <si>
    <t>91</t>
  </si>
  <si>
    <t>DIII/1</t>
  </si>
  <si>
    <t>Adott előlegek</t>
  </si>
  <si>
    <r>
      <t xml:space="preserve"> - </t>
    </r>
    <r>
      <rPr>
        <sz val="11"/>
        <color theme="1"/>
        <rFont val="Calibri"/>
        <family val="2"/>
        <charset val="238"/>
        <scheme val="minor"/>
      </rPr>
      <t>ebből: foglalkoztatottaknak adott előlegek</t>
    </r>
  </si>
  <si>
    <t>Követelés jellegű sajátos elszámolások</t>
  </si>
  <si>
    <t>Adott előlegek (=D/III/1a+….+D/III/1f)</t>
  </si>
  <si>
    <t>ebből: foglalkoztatottnak adott előlegek</t>
  </si>
  <si>
    <t>Követelés jellegű sajátos elszámolások (=D/III/1+…+D/III/9)</t>
  </si>
  <si>
    <t>KÖVETELÉSEK (=D/I+D/II+D/III)</t>
  </si>
  <si>
    <t>G/III/3</t>
  </si>
  <si>
    <t>Pénzeszközön kívülki egyéb eszközök induláskori értéke és változásai</t>
  </si>
  <si>
    <t>Egyéb eszközök indulűskori értéke és változásai (=G/III/1+G/II/2+G/III/3)</t>
  </si>
  <si>
    <t>Pénzeszközön kívüli egyéb eszközök induláskori értéke és változásai</t>
  </si>
  <si>
    <t>Adott előlegek (=D/III/1a+…D/III/1f)</t>
  </si>
  <si>
    <t>ebből: foglalkoztatottaknak adott előlegek</t>
  </si>
  <si>
    <t>Követelés jellegű sajátos elszámolások (=D/III/1+…D/III/9)</t>
  </si>
  <si>
    <t xml:space="preserve">G/III </t>
  </si>
  <si>
    <t>Egyéb eszközök induláskori értéke és változásai (=G/III/1+G/III/2+G/III/3)</t>
  </si>
  <si>
    <t xml:space="preserve">      -ebből: költségvetési évben esedékes követelések kiszámlázott általános forgalmi adóra</t>
  </si>
  <si>
    <t>E/I/2</t>
  </si>
  <si>
    <t>Más előzetesen felszámított levonható általános forgalmi adó</t>
  </si>
  <si>
    <t>E/I</t>
  </si>
  <si>
    <t>Előzetesen felszámított általános forgalmi adó elszámolása (=E/I/1+E/I/4)</t>
  </si>
  <si>
    <t>E/II/2</t>
  </si>
  <si>
    <t>Más fizetendő általános forgalmi adó</t>
  </si>
  <si>
    <t>Fizetendő általános forgalmi adó elszámolása (=E/II/1+E/II/2)</t>
  </si>
  <si>
    <t>EGYÉB SAJÁTOS ELSZÁMOLÁSOK (=E/I+E/II+E/III)</t>
  </si>
  <si>
    <t>H/II/3</t>
  </si>
  <si>
    <t>Költségvetési évet követően esedékes kötelezettségek dologi kiadásokra</t>
  </si>
  <si>
    <t>H/II/6</t>
  </si>
  <si>
    <t>Költségvetési évet követően esedékes kötelezettségek beruházásokra</t>
  </si>
  <si>
    <t>Költségvetési évet követően esedékes kötelezettségek (=H/II/1+…+H/II/9)</t>
  </si>
  <si>
    <t>D/I/4i</t>
  </si>
  <si>
    <t xml:space="preserve">      - ebből: költségvetési évben esedékes követelések egyéb működési bevételekre</t>
  </si>
  <si>
    <t>D/I/5b</t>
  </si>
  <si>
    <t xml:space="preserve">     -ebből: költségvetési évben esedékes követelések ingatlanok értékesítésére</t>
  </si>
  <si>
    <t>D/II/6</t>
  </si>
  <si>
    <t>Költségvetési évet követően esedékes követelések működési célú átvett pénzeszközre (&gt;=D/II/6a+D/II/6b+D/II/6c)</t>
  </si>
  <si>
    <t>D/II/6c</t>
  </si>
  <si>
    <t xml:space="preserve">    -ebből: költségvetési évet követően esedékes követelések működési célú visszatérítendő támogatások, kölcsönök visszatérülésére államháztartáson kívülről</t>
  </si>
  <si>
    <t xml:space="preserve">     -ebből: túlfizetések, téves és visszajáró kifizetések</t>
  </si>
  <si>
    <t>Előzetesen felszámított általános forgalmi adó elszámolása (=E/I/1+…+E/I/4)</t>
  </si>
  <si>
    <t>Más előzetesen felszámított általános forgalmi adó elszámolása</t>
  </si>
  <si>
    <t>E/III/2</t>
  </si>
  <si>
    <t>E/III</t>
  </si>
  <si>
    <t xml:space="preserve">Egyéb sajátos eszközoldali elszámolások (=E/III/1+E/III/2) </t>
  </si>
  <si>
    <t>H/I/8</t>
  </si>
  <si>
    <t>Költségvetési évben esedékes kötelezettségek egyéb felhalmozási célú kiadásokra (&gt;=H/I/8a+H/I/(b)</t>
  </si>
  <si>
    <t>H/II/9e</t>
  </si>
  <si>
    <t xml:space="preserve">      -ebből: költségvetési évet követően esedékes kötelezettségek államháztartáson belüli megelőlegezések visszafizetésére</t>
  </si>
  <si>
    <t>92</t>
  </si>
  <si>
    <t>93</t>
  </si>
  <si>
    <t>94</t>
  </si>
  <si>
    <t>95</t>
  </si>
  <si>
    <t>96</t>
  </si>
  <si>
    <t>97</t>
  </si>
  <si>
    <t>A/III/1e</t>
  </si>
  <si>
    <t xml:space="preserve">     -ebből: egyéb tartós részesedések</t>
  </si>
  <si>
    <t xml:space="preserve">      ebből: költségvetési évben esedékes követelések ingatlanok értékesítésére</t>
  </si>
  <si>
    <t xml:space="preserve">      -ebből: költségvetési évet követően esedékes követelések működési célú visszatérítendő támogatások, kölcsönök visszatérülésére államháztartáson kívülről</t>
  </si>
  <si>
    <t>Egyéb sajátos eszközoldali elszámolások (=E/III/1+E/III/2)</t>
  </si>
  <si>
    <t>EGYÉB SAJÁTOS ELSZÁMOLÁSOK(=E/I+E/II+E/III)</t>
  </si>
  <si>
    <t>Költségvetési évben esedékes kötelezettségek egyéb felhalmozási célú kiadásokra  (&gt;=H/I/8a+H/I/8b)</t>
  </si>
  <si>
    <t xml:space="preserve">     -ebből: költségvetési évet követően esedékes kötelezettségek államháztartáson belüli megelőlegezések visszafizetésére</t>
  </si>
  <si>
    <t>98</t>
  </si>
  <si>
    <t>99</t>
  </si>
  <si>
    <t>100</t>
  </si>
  <si>
    <t>101</t>
  </si>
  <si>
    <t>102</t>
  </si>
  <si>
    <t>103</t>
  </si>
  <si>
    <t>104</t>
  </si>
  <si>
    <t>105</t>
  </si>
  <si>
    <t>Adott előleg (=D/III/1a+…+D/III1f)</t>
  </si>
  <si>
    <t>D/III/le</t>
  </si>
  <si>
    <t>ebből: közfoglalkoztatottnak adott előlegek</t>
  </si>
  <si>
    <t>KÖVETELÉSEK (=A+B+C+D+E+F)</t>
  </si>
  <si>
    <t>ebből: költségvetési évben esedékes követelések egyéb működési bevételekre</t>
  </si>
  <si>
    <t>E/I/4</t>
  </si>
  <si>
    <t>Más előzetesen felszámított nem levonható általános forgalmi adó</t>
  </si>
  <si>
    <t>E/1</t>
  </si>
  <si>
    <t>Pénzeszközön kívüli egyéb eszközök indulásakori értéke és változásai</t>
  </si>
  <si>
    <t>Költségvetési évben esedékes követelések működési bevételére (=D/I/4a+…+D/I/4i)</t>
  </si>
  <si>
    <t>D/1/4a</t>
  </si>
  <si>
    <t>ebből: költségvetési évben esedékes követelésekkészletértékesítés ellenértékére,szolgáltatások ellenértékére,közvetítettszolgáltatások ellenértékére.</t>
  </si>
  <si>
    <t xml:space="preserve">D/I </t>
  </si>
  <si>
    <t>Pénztárak,csekkek, betétkönyvek (=C/II/1+C/II/2+C/II/3)</t>
  </si>
  <si>
    <t xml:space="preserve">Követelés jellegű sajátos elszámolások (=D/III/1+…+D/III/9) </t>
  </si>
  <si>
    <t xml:space="preserve">G/II </t>
  </si>
  <si>
    <t>H/II/1</t>
  </si>
  <si>
    <t>Költségvetésiévet követően esedékes kötelezettségekszemélyijuttatásokra</t>
  </si>
  <si>
    <t>A/III/le</t>
  </si>
  <si>
    <t>ebből: egyéb tartós részesedések</t>
  </si>
  <si>
    <t>B/I/1</t>
  </si>
  <si>
    <t>Vásárolt készletek</t>
  </si>
  <si>
    <t>C/II/2</t>
  </si>
  <si>
    <t>Valutapénztár</t>
  </si>
  <si>
    <t>C/III/2</t>
  </si>
  <si>
    <t>Kincstárban vezetett forintszámlák</t>
  </si>
  <si>
    <t>D/I/1</t>
  </si>
  <si>
    <t>Költségvetési évben esedések követelések működési célú támogatások bevételeire államháztartáson belülről (&gt;=D/I/1a)</t>
  </si>
  <si>
    <t>D/I/4c</t>
  </si>
  <si>
    <t xml:space="preserve">      - ebből: költségvetési évben esedékeskövetelések ellátási díjakra</t>
  </si>
  <si>
    <t>D/I/4e</t>
  </si>
  <si>
    <t xml:space="preserve">      - ebből: költségvetési évben esedékes követelések általános forgalmi adó visszatérítésére</t>
  </si>
  <si>
    <t>D/II/4c</t>
  </si>
  <si>
    <t xml:space="preserve">     - ebből: költségvetési évet követően esedékes követeleések ellátási díjakra</t>
  </si>
  <si>
    <t>D/II/5</t>
  </si>
  <si>
    <t>Költségvetésiévet követően esedékes követelések felhalmozási bevételre (=D/II/5a+…+D/II/5e)</t>
  </si>
  <si>
    <t>D/II/5b</t>
  </si>
  <si>
    <t xml:space="preserve">      - ebből: költségvetési évet követően esedékes köetelések ingatlanokértékesítése</t>
  </si>
  <si>
    <t>H/I/4</t>
  </si>
  <si>
    <t>Költségvetési évben esedékes kötelezettségek ellátottak pénzbeli juttatásaira</t>
  </si>
  <si>
    <t>H/II/5</t>
  </si>
  <si>
    <t>H/II/7</t>
  </si>
  <si>
    <t>Költségvetési évet követően esedékes kötelezettségek személyi juttatásokra</t>
  </si>
  <si>
    <t>Költségvetési évet követően esedékes kötelezettségek egyéb működési célú kiadásokra (&gt;=H/II/5a+H/II/5b)</t>
  </si>
  <si>
    <t>Költségvetési évet követően esedékes kötelezettségek felújításokra</t>
  </si>
  <si>
    <t>2017. évi MÉRLEG - Összesen (Ft)</t>
  </si>
  <si>
    <t>Költségvetési évben esedékes követelések működési célú támogatások bevételeire államháztartáson belülről (&gt;=D/I/1a)</t>
  </si>
  <si>
    <t xml:space="preserve">      - ebből: költségvetési évben esedékes követelések ellátási díjakra</t>
  </si>
  <si>
    <t xml:space="preserve">      - ebből: költségvetési évben esedékes követelések általános forgalmi adó</t>
  </si>
  <si>
    <t xml:space="preserve">      - ebből: költségvetési évet követően esedékes követelések ellátási díjakra</t>
  </si>
  <si>
    <t>Költségvetési évet követően esedékes követelések felhalmozási bevételre (=D/II/5a+…+D/II/5e)</t>
  </si>
  <si>
    <t xml:space="preserve">      - ebből: költségvetési évet követően esedékes követelések ingatlanok értékesítésére</t>
  </si>
  <si>
    <t>Más előzetesen felszámított nem levonható általáno forgalmi adó</t>
  </si>
  <si>
    <t>Költségvetési ében esedékes kötelezettségek ellátottak pénzbeli juttatásaira</t>
  </si>
  <si>
    <t>2017. évi MÉRLEG - Önkormányzat (Ft)</t>
  </si>
  <si>
    <t>2017. évi MÉRLEG - Hajdúnánási Közös Önkormányzati Hivatal (Ft)</t>
  </si>
  <si>
    <t>2017. évi MÉRLEG - Hajdúnánási Gazdasági Ellátó Intézmény (Ft)</t>
  </si>
  <si>
    <t>2017. évi MÉRLEG -Hajdúnánási Óvoda (Ft)</t>
  </si>
  <si>
    <t>2017. évi MÉRLEG - Móricz Pál Városi Könyvtár és Helytörténeti Gyűjtemény (Ft)</t>
  </si>
  <si>
    <t>2017. évi MÉRLEG -Szalay János Rendelőintézet (Ft)</t>
  </si>
  <si>
    <t>a 7/2018. (IV. 27.)  Önkormányzati Rendelethez</t>
  </si>
  <si>
    <t>a 7/2018. (IV.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</si>
</sst>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/>
    </xf>
    <xf numFmtId="0" fontId="1" fillId="0" borderId="0" xfId="0" applyFont="1"/>
    <xf numFmtId="49" fontId="0" fillId="0" borderId="1" xfId="0" applyNumberFormat="1" applyBorder="1"/>
    <xf numFmtId="0" fontId="0" fillId="0" borderId="3" xfId="0" applyBorder="1"/>
    <xf numFmtId="0" fontId="1" fillId="0" borderId="3" xfId="0" applyFont="1" applyBorder="1"/>
    <xf numFmtId="0" fontId="0" fillId="0" borderId="2" xfId="0" applyBorder="1"/>
    <xf numFmtId="0" fontId="1" fillId="0" borderId="2" xfId="0" applyFont="1" applyBorder="1"/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3" xfId="0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49" fontId="0" fillId="2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3" fontId="0" fillId="0" borderId="0" xfId="0" applyNumberFormat="1"/>
    <xf numFmtId="49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49" fontId="0" fillId="0" borderId="3" xfId="0" applyNumberFormat="1" applyBorder="1" applyAlignment="1">
      <alignment horizontal="left"/>
    </xf>
    <xf numFmtId="3" fontId="1" fillId="3" borderId="1" xfId="0" applyNumberFormat="1" applyFont="1" applyFill="1" applyBorder="1"/>
    <xf numFmtId="0" fontId="0" fillId="0" borderId="2" xfId="0" applyFont="1" applyBorder="1"/>
    <xf numFmtId="0" fontId="0" fillId="0" borderId="3" xfId="0" applyFont="1" applyBorder="1" applyAlignment="1">
      <alignment wrapText="1"/>
    </xf>
    <xf numFmtId="3" fontId="0" fillId="0" borderId="1" xfId="0" applyNumberFormat="1" applyFont="1" applyBorder="1"/>
    <xf numFmtId="0" fontId="0" fillId="0" borderId="3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3" xfId="0" applyBorder="1" applyAlignment="1"/>
    <xf numFmtId="0" fontId="2" fillId="0" borderId="3" xfId="0" applyFont="1" applyBorder="1" applyAlignment="1">
      <alignment wrapText="1"/>
    </xf>
    <xf numFmtId="3" fontId="2" fillId="0" borderId="1" xfId="0" applyNumberFormat="1" applyFont="1" applyBorder="1"/>
    <xf numFmtId="3" fontId="3" fillId="0" borderId="1" xfId="0" applyNumberFormat="1" applyFont="1" applyBorder="1"/>
    <xf numFmtId="49" fontId="1" fillId="0" borderId="1" xfId="0" applyNumberFormat="1" applyFont="1" applyBorder="1"/>
    <xf numFmtId="49" fontId="0" fillId="0" borderId="1" xfId="0" applyNumberFormat="1" applyFont="1" applyBorder="1"/>
    <xf numFmtId="0" fontId="0" fillId="0" borderId="0" xfId="0" applyFont="1"/>
    <xf numFmtId="0" fontId="0" fillId="0" borderId="3" xfId="0" applyFont="1" applyFill="1" applyBorder="1" applyAlignment="1">
      <alignment wrapText="1"/>
    </xf>
    <xf numFmtId="49" fontId="4" fillId="0" borderId="1" xfId="0" applyNumberFormat="1" applyFont="1" applyBorder="1"/>
    <xf numFmtId="0" fontId="4" fillId="0" borderId="2" xfId="0" applyFont="1" applyBorder="1"/>
    <xf numFmtId="0" fontId="4" fillId="0" borderId="3" xfId="0" applyFont="1" applyBorder="1"/>
    <xf numFmtId="3" fontId="4" fillId="0" borderId="1" xfId="0" applyNumberFormat="1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5"/>
  <sheetViews>
    <sheetView tabSelected="1" zoomScale="80" zoomScaleNormal="80" workbookViewId="0">
      <selection activeCell="K13" sqref="K13"/>
    </sheetView>
  </sheetViews>
  <sheetFormatPr defaultRowHeight="15" x14ac:dyDescent="0.25"/>
  <cols>
    <col min="1" max="1" width="4.7109375" customWidth="1"/>
    <col min="3" max="3" width="95.28515625" customWidth="1"/>
    <col min="4" max="4" width="14.28515625" customWidth="1"/>
    <col min="5" max="5" width="12.28515625" customWidth="1"/>
    <col min="6" max="6" width="13.42578125" customWidth="1"/>
  </cols>
  <sheetData>
    <row r="1" spans="1:6" x14ac:dyDescent="0.25">
      <c r="F1" s="19" t="s">
        <v>156</v>
      </c>
    </row>
    <row r="2" spans="1:6" x14ac:dyDescent="0.25">
      <c r="F2" s="19" t="s">
        <v>473</v>
      </c>
    </row>
    <row r="4" spans="1:6" ht="15" customHeight="1" x14ac:dyDescent="0.25">
      <c r="A4" s="44" t="s">
        <v>458</v>
      </c>
      <c r="B4" s="44"/>
      <c r="C4" s="44"/>
      <c r="D4" s="44"/>
      <c r="E4" s="44"/>
      <c r="F4" s="44"/>
    </row>
    <row r="5" spans="1:6" ht="15" customHeight="1" x14ac:dyDescent="0.25">
      <c r="A5" s="18" t="s">
        <v>163</v>
      </c>
      <c r="B5" s="45" t="s">
        <v>147</v>
      </c>
      <c r="C5" s="45"/>
      <c r="D5" s="14" t="s">
        <v>148</v>
      </c>
      <c r="E5" s="14" t="s">
        <v>150</v>
      </c>
      <c r="F5" s="14" t="s">
        <v>149</v>
      </c>
    </row>
    <row r="6" spans="1:6" ht="15" customHeight="1" x14ac:dyDescent="0.25">
      <c r="A6" s="18" t="s">
        <v>151</v>
      </c>
      <c r="B6" s="45" t="s">
        <v>152</v>
      </c>
      <c r="C6" s="45"/>
      <c r="D6" s="14" t="s">
        <v>153</v>
      </c>
      <c r="E6" s="14" t="s">
        <v>154</v>
      </c>
      <c r="F6" s="14" t="s">
        <v>155</v>
      </c>
    </row>
    <row r="7" spans="1:6" ht="15" customHeight="1" x14ac:dyDescent="0.25">
      <c r="A7" s="4" t="s">
        <v>2</v>
      </c>
      <c r="B7" s="43" t="s">
        <v>146</v>
      </c>
      <c r="C7" s="43"/>
      <c r="D7" s="15"/>
      <c r="E7" s="15"/>
      <c r="F7" s="15"/>
    </row>
    <row r="8" spans="1:6" ht="15" customHeight="1" x14ac:dyDescent="0.25">
      <c r="A8" s="4" t="s">
        <v>3</v>
      </c>
      <c r="B8" s="7" t="s">
        <v>0</v>
      </c>
      <c r="C8" s="5" t="s">
        <v>1</v>
      </c>
      <c r="D8" s="15">
        <v>14349764</v>
      </c>
      <c r="E8" s="15">
        <v>0</v>
      </c>
      <c r="F8" s="15">
        <v>12642459</v>
      </c>
    </row>
    <row r="9" spans="1:6" ht="15" customHeight="1" x14ac:dyDescent="0.25">
      <c r="A9" s="4" t="s">
        <v>257</v>
      </c>
      <c r="B9" s="7" t="s">
        <v>17</v>
      </c>
      <c r="C9" s="5" t="s">
        <v>18</v>
      </c>
      <c r="D9" s="15">
        <v>5916509</v>
      </c>
      <c r="E9" s="15">
        <v>0</v>
      </c>
      <c r="F9" s="15">
        <v>73082</v>
      </c>
    </row>
    <row r="10" spans="1:6" ht="15" customHeight="1" x14ac:dyDescent="0.25">
      <c r="A10" s="4" t="s">
        <v>4</v>
      </c>
      <c r="B10" s="8" t="s">
        <v>19</v>
      </c>
      <c r="C10" s="6" t="s">
        <v>306</v>
      </c>
      <c r="D10" s="16">
        <f>SUM(D8:D9)</f>
        <v>20266273</v>
      </c>
      <c r="E10" s="16">
        <f>SUM(E8:E9)</f>
        <v>0</v>
      </c>
      <c r="F10" s="16">
        <f>SUM(F8:F9)</f>
        <v>12715541</v>
      </c>
    </row>
    <row r="11" spans="1:6" ht="15" customHeight="1" x14ac:dyDescent="0.25">
      <c r="A11" s="4" t="s">
        <v>5</v>
      </c>
      <c r="B11" s="7" t="s">
        <v>20</v>
      </c>
      <c r="C11" s="5" t="s">
        <v>21</v>
      </c>
      <c r="D11" s="15">
        <v>8751012768</v>
      </c>
      <c r="E11" s="15">
        <v>0</v>
      </c>
      <c r="F11" s="15">
        <v>7560141475</v>
      </c>
    </row>
    <row r="12" spans="1:6" ht="15" customHeight="1" x14ac:dyDescent="0.25">
      <c r="A12" s="4" t="s">
        <v>6</v>
      </c>
      <c r="B12" s="7" t="s">
        <v>22</v>
      </c>
      <c r="C12" s="5" t="s">
        <v>25</v>
      </c>
      <c r="D12" s="15">
        <v>236879191</v>
      </c>
      <c r="E12" s="15">
        <v>0</v>
      </c>
      <c r="F12" s="15">
        <v>569279627</v>
      </c>
    </row>
    <row r="13" spans="1:6" ht="15" customHeight="1" x14ac:dyDescent="0.25">
      <c r="A13" s="4" t="s">
        <v>7</v>
      </c>
      <c r="B13" s="7" t="s">
        <v>23</v>
      </c>
      <c r="C13" s="5" t="s">
        <v>26</v>
      </c>
      <c r="D13" s="15">
        <v>4704304</v>
      </c>
      <c r="E13" s="15">
        <v>0</v>
      </c>
      <c r="F13" s="15">
        <v>6550896</v>
      </c>
    </row>
    <row r="14" spans="1:6" ht="15" customHeight="1" x14ac:dyDescent="0.25">
      <c r="A14" s="4" t="s">
        <v>8</v>
      </c>
      <c r="B14" s="7" t="s">
        <v>24</v>
      </c>
      <c r="C14" s="5" t="s">
        <v>27</v>
      </c>
      <c r="D14" s="15">
        <v>63460758</v>
      </c>
      <c r="E14" s="15">
        <v>0</v>
      </c>
      <c r="F14" s="15">
        <v>1271972051</v>
      </c>
    </row>
    <row r="15" spans="1:6" ht="15" customHeight="1" x14ac:dyDescent="0.25">
      <c r="A15" s="4" t="s">
        <v>258</v>
      </c>
      <c r="B15" s="8" t="s">
        <v>28</v>
      </c>
      <c r="C15" s="6" t="s">
        <v>307</v>
      </c>
      <c r="D15" s="16">
        <f>SUM(D11:D14)</f>
        <v>9056057021</v>
      </c>
      <c r="E15" s="16">
        <f>SUM(E11:E14)</f>
        <v>0</v>
      </c>
      <c r="F15" s="16">
        <f>SUM(F11:F14)</f>
        <v>9407944049</v>
      </c>
    </row>
    <row r="16" spans="1:6" ht="15" customHeight="1" x14ac:dyDescent="0.25">
      <c r="A16" s="4" t="s">
        <v>9</v>
      </c>
      <c r="B16" s="7" t="s">
        <v>29</v>
      </c>
      <c r="C16" s="5" t="s">
        <v>164</v>
      </c>
      <c r="D16" s="15">
        <v>299044200</v>
      </c>
      <c r="E16" s="15">
        <v>0</v>
      </c>
      <c r="F16" s="15">
        <v>312162200</v>
      </c>
    </row>
    <row r="17" spans="1:6" ht="15" customHeight="1" x14ac:dyDescent="0.25">
      <c r="A17" s="4" t="s">
        <v>10</v>
      </c>
      <c r="B17" s="7" t="s">
        <v>30</v>
      </c>
      <c r="C17" s="5" t="s">
        <v>165</v>
      </c>
      <c r="D17" s="15">
        <v>292450000</v>
      </c>
      <c r="E17" s="15">
        <v>0</v>
      </c>
      <c r="F17" s="15">
        <v>290582000</v>
      </c>
    </row>
    <row r="18" spans="1:6" ht="15" customHeight="1" x14ac:dyDescent="0.25">
      <c r="A18" s="4" t="s">
        <v>259</v>
      </c>
      <c r="B18" s="7" t="s">
        <v>397</v>
      </c>
      <c r="C18" s="5" t="s">
        <v>398</v>
      </c>
      <c r="D18" s="15">
        <v>6594200</v>
      </c>
      <c r="E18" s="15">
        <v>0</v>
      </c>
      <c r="F18" s="15">
        <v>21580200</v>
      </c>
    </row>
    <row r="19" spans="1:6" ht="15" customHeight="1" x14ac:dyDescent="0.25">
      <c r="A19" s="4" t="s">
        <v>11</v>
      </c>
      <c r="B19" s="8" t="s">
        <v>31</v>
      </c>
      <c r="C19" s="6" t="s">
        <v>308</v>
      </c>
      <c r="D19" s="16">
        <f>SUM(D16,)</f>
        <v>299044200</v>
      </c>
      <c r="E19" s="16">
        <f>SUM(E16,)</f>
        <v>0</v>
      </c>
      <c r="F19" s="16">
        <f>SUM(F16,)</f>
        <v>312162200</v>
      </c>
    </row>
    <row r="20" spans="1:6" ht="15" customHeight="1" x14ac:dyDescent="0.25">
      <c r="A20" s="4" t="s">
        <v>260</v>
      </c>
      <c r="B20" s="7" t="s">
        <v>32</v>
      </c>
      <c r="C20" s="5" t="s">
        <v>33</v>
      </c>
      <c r="D20" s="15">
        <v>0</v>
      </c>
      <c r="E20" s="15">
        <v>0</v>
      </c>
      <c r="F20" s="15">
        <v>0</v>
      </c>
    </row>
    <row r="21" spans="1:6" ht="15" customHeight="1" x14ac:dyDescent="0.25">
      <c r="A21" s="4" t="s">
        <v>261</v>
      </c>
      <c r="B21" s="7" t="s">
        <v>34</v>
      </c>
      <c r="C21" s="5" t="s">
        <v>35</v>
      </c>
      <c r="D21" s="15">
        <v>0</v>
      </c>
      <c r="E21" s="15">
        <v>0</v>
      </c>
      <c r="F21" s="15">
        <v>0</v>
      </c>
    </row>
    <row r="22" spans="1:6" ht="15" customHeight="1" x14ac:dyDescent="0.25">
      <c r="A22" s="4" t="s">
        <v>262</v>
      </c>
      <c r="B22" s="8" t="s">
        <v>36</v>
      </c>
      <c r="C22" s="6" t="s">
        <v>309</v>
      </c>
      <c r="D22" s="16">
        <f>SUM(D20:D21)</f>
        <v>0</v>
      </c>
      <c r="E22" s="16">
        <f>SUM(E20:E21)</f>
        <v>0</v>
      </c>
      <c r="F22" s="16">
        <f>SUM(F20:F21)</f>
        <v>0</v>
      </c>
    </row>
    <row r="23" spans="1:6" ht="15" customHeight="1" x14ac:dyDescent="0.25">
      <c r="A23" s="4" t="s">
        <v>263</v>
      </c>
      <c r="B23" s="8" t="s">
        <v>37</v>
      </c>
      <c r="C23" s="6" t="s">
        <v>310</v>
      </c>
      <c r="D23" s="16">
        <f>SUM(D10,D15,D19,D22)</f>
        <v>9375367494</v>
      </c>
      <c r="E23" s="16">
        <f>SUM(E10,E15,E19,E22)</f>
        <v>0</v>
      </c>
      <c r="F23" s="16">
        <f>SUM(F10,F15,F19,F22)</f>
        <v>9732821790</v>
      </c>
    </row>
    <row r="24" spans="1:6" s="36" customFormat="1" ht="15" customHeight="1" x14ac:dyDescent="0.25">
      <c r="A24" s="35"/>
      <c r="B24" s="22" t="s">
        <v>433</v>
      </c>
      <c r="C24" s="25" t="s">
        <v>434</v>
      </c>
      <c r="D24" s="24">
        <v>0</v>
      </c>
      <c r="E24" s="24">
        <v>0</v>
      </c>
      <c r="F24" s="24">
        <v>26877491</v>
      </c>
    </row>
    <row r="25" spans="1:6" ht="15" customHeight="1" x14ac:dyDescent="0.25">
      <c r="A25" s="4" t="s">
        <v>264</v>
      </c>
      <c r="B25" s="7" t="s">
        <v>38</v>
      </c>
      <c r="C25" s="5" t="s">
        <v>40</v>
      </c>
      <c r="D25" s="15">
        <v>25737160</v>
      </c>
      <c r="E25" s="15">
        <v>0</v>
      </c>
      <c r="F25" s="15">
        <v>36262435</v>
      </c>
    </row>
    <row r="26" spans="1:6" ht="15" customHeight="1" x14ac:dyDescent="0.25">
      <c r="A26" s="4" t="s">
        <v>12</v>
      </c>
      <c r="B26" s="7" t="s">
        <v>39</v>
      </c>
      <c r="C26" s="5" t="s">
        <v>41</v>
      </c>
      <c r="D26" s="15">
        <v>17023399</v>
      </c>
      <c r="E26" s="15">
        <v>0</v>
      </c>
      <c r="F26" s="15">
        <v>29077854</v>
      </c>
    </row>
    <row r="27" spans="1:6" ht="15" customHeight="1" x14ac:dyDescent="0.25">
      <c r="A27" s="4" t="s">
        <v>13</v>
      </c>
      <c r="B27" s="8" t="s">
        <v>42</v>
      </c>
      <c r="C27" s="6" t="s">
        <v>166</v>
      </c>
      <c r="D27" s="16">
        <f>SUM(D24:D26)</f>
        <v>42760559</v>
      </c>
      <c r="E27" s="16">
        <v>0</v>
      </c>
      <c r="F27" s="16">
        <f>SUM(F24:F26)</f>
        <v>92217780</v>
      </c>
    </row>
    <row r="28" spans="1:6" ht="15" customHeight="1" x14ac:dyDescent="0.25">
      <c r="A28" s="4" t="s">
        <v>14</v>
      </c>
      <c r="B28" s="8" t="s">
        <v>53</v>
      </c>
      <c r="C28" s="6" t="s">
        <v>311</v>
      </c>
      <c r="D28" s="16">
        <f>SUM(D27)</f>
        <v>42760559</v>
      </c>
      <c r="E28" s="16">
        <v>0</v>
      </c>
      <c r="F28" s="16">
        <f>SUM(F27)</f>
        <v>92217780</v>
      </c>
    </row>
    <row r="29" spans="1:6" ht="15" customHeight="1" x14ac:dyDescent="0.25">
      <c r="A29" s="4" t="s">
        <v>15</v>
      </c>
      <c r="B29" s="7" t="s">
        <v>167</v>
      </c>
      <c r="C29" s="5" t="s">
        <v>168</v>
      </c>
      <c r="D29" s="15">
        <v>715940</v>
      </c>
      <c r="E29" s="15">
        <v>0</v>
      </c>
      <c r="F29" s="15">
        <v>768580</v>
      </c>
    </row>
    <row r="30" spans="1:6" ht="15" customHeight="1" x14ac:dyDescent="0.25">
      <c r="A30" s="4"/>
      <c r="B30" s="7" t="s">
        <v>435</v>
      </c>
      <c r="C30" s="5" t="s">
        <v>436</v>
      </c>
      <c r="D30" s="15">
        <v>0</v>
      </c>
      <c r="E30" s="15">
        <v>0</v>
      </c>
      <c r="F30" s="15">
        <v>687283</v>
      </c>
    </row>
    <row r="31" spans="1:6" ht="15" customHeight="1" x14ac:dyDescent="0.25">
      <c r="A31" s="4" t="s">
        <v>265</v>
      </c>
      <c r="B31" s="8" t="s">
        <v>54</v>
      </c>
      <c r="C31" s="6" t="s">
        <v>169</v>
      </c>
      <c r="D31" s="16">
        <f>(D29)</f>
        <v>715940</v>
      </c>
      <c r="E31" s="16">
        <v>0</v>
      </c>
      <c r="F31" s="16">
        <f>SUM(F29:F30)</f>
        <v>1455863</v>
      </c>
    </row>
    <row r="32" spans="1:6" ht="15" customHeight="1" x14ac:dyDescent="0.25">
      <c r="A32" s="4" t="s">
        <v>266</v>
      </c>
      <c r="B32" s="7" t="s">
        <v>216</v>
      </c>
      <c r="C32" s="5" t="s">
        <v>170</v>
      </c>
      <c r="D32" s="15">
        <v>87708426</v>
      </c>
      <c r="E32" s="15">
        <v>0</v>
      </c>
      <c r="F32" s="15">
        <v>100901138</v>
      </c>
    </row>
    <row r="33" spans="1:6" ht="15" customHeight="1" x14ac:dyDescent="0.25">
      <c r="A33" s="4"/>
      <c r="B33" s="7" t="s">
        <v>437</v>
      </c>
      <c r="C33" s="5" t="s">
        <v>438</v>
      </c>
      <c r="D33" s="15">
        <v>0</v>
      </c>
      <c r="E33" s="15">
        <v>0</v>
      </c>
      <c r="F33" s="15">
        <v>429987</v>
      </c>
    </row>
    <row r="34" spans="1:6" ht="15" customHeight="1" x14ac:dyDescent="0.25">
      <c r="A34" s="4" t="s">
        <v>267</v>
      </c>
      <c r="B34" s="8" t="s">
        <v>55</v>
      </c>
      <c r="C34" s="6" t="s">
        <v>171</v>
      </c>
      <c r="D34" s="16">
        <f>(D32)</f>
        <v>87708426</v>
      </c>
      <c r="E34" s="15">
        <v>0</v>
      </c>
      <c r="F34" s="16">
        <f>SUM(F32:F33)</f>
        <v>101331125</v>
      </c>
    </row>
    <row r="35" spans="1:6" ht="15" customHeight="1" x14ac:dyDescent="0.25">
      <c r="A35" s="4" t="s">
        <v>268</v>
      </c>
      <c r="B35" s="7" t="s">
        <v>172</v>
      </c>
      <c r="C35" s="5" t="s">
        <v>173</v>
      </c>
      <c r="D35" s="15">
        <v>3701306</v>
      </c>
      <c r="E35" s="15">
        <v>0</v>
      </c>
      <c r="F35" s="15">
        <v>3657208</v>
      </c>
    </row>
    <row r="36" spans="1:6" ht="15" customHeight="1" x14ac:dyDescent="0.25">
      <c r="A36" s="4" t="s">
        <v>269</v>
      </c>
      <c r="B36" s="8" t="s">
        <v>56</v>
      </c>
      <c r="C36" s="6" t="s">
        <v>174</v>
      </c>
      <c r="D36" s="16">
        <f>SUM(D35)</f>
        <v>3701306</v>
      </c>
      <c r="E36" s="16"/>
      <c r="F36" s="16">
        <f>SUM(F35)</f>
        <v>3657208</v>
      </c>
    </row>
    <row r="37" spans="1:6" ht="15" customHeight="1" x14ac:dyDescent="0.25">
      <c r="A37" s="4" t="s">
        <v>16</v>
      </c>
      <c r="B37" s="8" t="s">
        <v>59</v>
      </c>
      <c r="C37" s="6" t="s">
        <v>312</v>
      </c>
      <c r="D37" s="16">
        <f>SUM(D29,D34,D36)</f>
        <v>92125672</v>
      </c>
      <c r="E37" s="16">
        <f>SUM(E29:E35)</f>
        <v>0</v>
      </c>
      <c r="F37" s="16">
        <f>SUM(F31,F34,F36)</f>
        <v>106444196</v>
      </c>
    </row>
    <row r="38" spans="1:6" s="42" customFormat="1" ht="15" customHeight="1" x14ac:dyDescent="0.2">
      <c r="A38" s="38"/>
      <c r="B38" s="39" t="s">
        <v>439</v>
      </c>
      <c r="C38" s="40" t="s">
        <v>459</v>
      </c>
      <c r="D38" s="41">
        <v>0</v>
      </c>
      <c r="E38" s="41">
        <v>0</v>
      </c>
      <c r="F38" s="41">
        <v>601487</v>
      </c>
    </row>
    <row r="39" spans="1:6" ht="15" customHeight="1" x14ac:dyDescent="0.25">
      <c r="A39" s="4" t="s">
        <v>270</v>
      </c>
      <c r="B39" s="7" t="s">
        <v>60</v>
      </c>
      <c r="C39" s="5" t="s">
        <v>175</v>
      </c>
      <c r="D39" s="15">
        <v>58569884</v>
      </c>
      <c r="E39" s="15">
        <v>0</v>
      </c>
      <c r="F39" s="15">
        <v>69229334</v>
      </c>
    </row>
    <row r="40" spans="1:6" ht="15" customHeight="1" x14ac:dyDescent="0.25">
      <c r="A40" s="4" t="s">
        <v>271</v>
      </c>
      <c r="B40" s="7" t="s">
        <v>176</v>
      </c>
      <c r="C40" s="5" t="s">
        <v>177</v>
      </c>
      <c r="D40" s="15">
        <v>8381340</v>
      </c>
      <c r="E40" s="15">
        <v>0</v>
      </c>
      <c r="F40" s="15">
        <v>11197923</v>
      </c>
    </row>
    <row r="41" spans="1:6" ht="15" customHeight="1" x14ac:dyDescent="0.25">
      <c r="A41" s="4" t="s">
        <v>272</v>
      </c>
      <c r="B41" s="7" t="s">
        <v>178</v>
      </c>
      <c r="C41" s="5" t="s">
        <v>211</v>
      </c>
      <c r="D41" s="15">
        <v>36049253</v>
      </c>
      <c r="E41" s="15">
        <v>0</v>
      </c>
      <c r="F41" s="15">
        <v>42202708</v>
      </c>
    </row>
    <row r="42" spans="1:6" ht="15" customHeight="1" x14ac:dyDescent="0.25">
      <c r="A42" s="4" t="s">
        <v>43</v>
      </c>
      <c r="B42" s="7" t="s">
        <v>179</v>
      </c>
      <c r="C42" s="5" t="s">
        <v>180</v>
      </c>
      <c r="D42" s="15">
        <v>14139291</v>
      </c>
      <c r="E42" s="15">
        <v>0</v>
      </c>
      <c r="F42" s="15">
        <v>15828703</v>
      </c>
    </row>
    <row r="43" spans="1:6" ht="15" customHeight="1" x14ac:dyDescent="0.25">
      <c r="A43" s="4" t="s">
        <v>44</v>
      </c>
      <c r="B43" s="7" t="s">
        <v>62</v>
      </c>
      <c r="C43" s="5" t="s">
        <v>181</v>
      </c>
      <c r="D43" s="15">
        <v>67491370</v>
      </c>
      <c r="E43" s="15">
        <v>0</v>
      </c>
      <c r="F43" s="15">
        <v>63308819</v>
      </c>
    </row>
    <row r="44" spans="1:6" ht="15" customHeight="1" x14ac:dyDescent="0.25">
      <c r="A44" s="4" t="s">
        <v>45</v>
      </c>
      <c r="B44" s="7" t="s">
        <v>223</v>
      </c>
      <c r="C44" s="5" t="s">
        <v>182</v>
      </c>
      <c r="D44" s="15">
        <v>43147163</v>
      </c>
      <c r="E44" s="15">
        <v>0</v>
      </c>
      <c r="F44" s="15">
        <v>39980918</v>
      </c>
    </row>
    <row r="45" spans="1:6" ht="15" customHeight="1" x14ac:dyDescent="0.25">
      <c r="A45" s="4" t="s">
        <v>273</v>
      </c>
      <c r="B45" s="7" t="s">
        <v>183</v>
      </c>
      <c r="C45" s="5" t="s">
        <v>184</v>
      </c>
      <c r="D45" s="15">
        <v>5868487</v>
      </c>
      <c r="E45" s="15">
        <v>0</v>
      </c>
      <c r="F45" s="15">
        <v>1945111</v>
      </c>
    </row>
    <row r="46" spans="1:6" ht="15" customHeight="1" x14ac:dyDescent="0.25">
      <c r="A46" s="4"/>
      <c r="B46" s="7" t="s">
        <v>441</v>
      </c>
      <c r="C46" s="5" t="s">
        <v>460</v>
      </c>
      <c r="D46" s="15">
        <v>0</v>
      </c>
      <c r="E46" s="15">
        <v>0</v>
      </c>
      <c r="F46" s="15">
        <v>3231732</v>
      </c>
    </row>
    <row r="47" spans="1:6" ht="15" customHeight="1" x14ac:dyDescent="0.25">
      <c r="A47" s="4" t="s">
        <v>274</v>
      </c>
      <c r="B47" s="7" t="s">
        <v>185</v>
      </c>
      <c r="C47" s="20" t="s">
        <v>192</v>
      </c>
      <c r="D47" s="15">
        <v>15471304</v>
      </c>
      <c r="E47" s="15">
        <v>0</v>
      </c>
      <c r="F47" s="15">
        <v>11973245</v>
      </c>
    </row>
    <row r="48" spans="1:6" ht="15" customHeight="1" x14ac:dyDescent="0.25">
      <c r="A48" s="4"/>
      <c r="B48" s="7" t="s">
        <v>443</v>
      </c>
      <c r="C48" s="20" t="s">
        <v>461</v>
      </c>
      <c r="D48" s="15">
        <v>0</v>
      </c>
      <c r="E48" s="15">
        <v>0</v>
      </c>
      <c r="F48" s="15">
        <v>4012000</v>
      </c>
    </row>
    <row r="49" spans="1:6" ht="15" customHeight="1" x14ac:dyDescent="0.25">
      <c r="A49" s="4" t="s">
        <v>275</v>
      </c>
      <c r="B49" s="7" t="s">
        <v>373</v>
      </c>
      <c r="C49" s="5" t="s">
        <v>374</v>
      </c>
      <c r="D49" s="15">
        <v>3004416</v>
      </c>
      <c r="E49" s="15">
        <v>0</v>
      </c>
      <c r="F49" s="15">
        <v>2165813</v>
      </c>
    </row>
    <row r="50" spans="1:6" ht="15" customHeight="1" x14ac:dyDescent="0.25">
      <c r="A50" s="4" t="s">
        <v>276</v>
      </c>
      <c r="B50" s="7" t="s">
        <v>64</v>
      </c>
      <c r="C50" s="5" t="s">
        <v>186</v>
      </c>
      <c r="D50" s="15">
        <v>66633463</v>
      </c>
      <c r="E50" s="15">
        <v>0</v>
      </c>
      <c r="F50" s="15">
        <v>8457628</v>
      </c>
    </row>
    <row r="51" spans="1:6" ht="15" customHeight="1" x14ac:dyDescent="0.25">
      <c r="A51" s="4" t="s">
        <v>277</v>
      </c>
      <c r="B51" s="7" t="s">
        <v>375</v>
      </c>
      <c r="C51" s="5" t="s">
        <v>399</v>
      </c>
      <c r="D51" s="15">
        <v>66633463</v>
      </c>
      <c r="E51" s="15">
        <v>0</v>
      </c>
      <c r="F51" s="15">
        <v>8457628</v>
      </c>
    </row>
    <row r="52" spans="1:6" ht="15" customHeight="1" x14ac:dyDescent="0.25">
      <c r="A52" s="4" t="s">
        <v>278</v>
      </c>
      <c r="B52" s="7" t="s">
        <v>187</v>
      </c>
      <c r="C52" s="5" t="s">
        <v>193</v>
      </c>
      <c r="D52" s="15">
        <v>0</v>
      </c>
      <c r="E52" s="15">
        <v>0</v>
      </c>
      <c r="F52" s="15">
        <v>0</v>
      </c>
    </row>
    <row r="53" spans="1:6" ht="15" customHeight="1" x14ac:dyDescent="0.25">
      <c r="A53" s="4" t="s">
        <v>279</v>
      </c>
      <c r="B53" s="7" t="s">
        <v>65</v>
      </c>
      <c r="C53" s="5" t="s">
        <v>188</v>
      </c>
      <c r="D53" s="15">
        <v>25936000</v>
      </c>
      <c r="E53" s="15">
        <v>0</v>
      </c>
      <c r="F53" s="15">
        <v>22444233</v>
      </c>
    </row>
    <row r="54" spans="1:6" ht="15" customHeight="1" x14ac:dyDescent="0.25">
      <c r="A54" s="4" t="s">
        <v>280</v>
      </c>
      <c r="B54" s="7" t="s">
        <v>189</v>
      </c>
      <c r="C54" s="5" t="s">
        <v>210</v>
      </c>
      <c r="D54" s="15">
        <v>25936000</v>
      </c>
      <c r="E54" s="15">
        <v>0</v>
      </c>
      <c r="F54" s="15">
        <v>22444233</v>
      </c>
    </row>
    <row r="55" spans="1:6" ht="15" customHeight="1" x14ac:dyDescent="0.25">
      <c r="A55" s="4" t="s">
        <v>46</v>
      </c>
      <c r="B55" s="7" t="s">
        <v>67</v>
      </c>
      <c r="C55" s="5" t="s">
        <v>190</v>
      </c>
      <c r="D55" s="15">
        <v>0</v>
      </c>
      <c r="E55" s="15">
        <v>0</v>
      </c>
      <c r="F55" s="15">
        <v>0</v>
      </c>
    </row>
    <row r="56" spans="1:6" ht="15" customHeight="1" x14ac:dyDescent="0.25">
      <c r="A56" s="4" t="s">
        <v>281</v>
      </c>
      <c r="B56" s="7" t="s">
        <v>191</v>
      </c>
      <c r="C56" s="5" t="s">
        <v>212</v>
      </c>
      <c r="D56" s="15">
        <v>0</v>
      </c>
      <c r="E56" s="15">
        <v>0</v>
      </c>
      <c r="F56" s="15">
        <v>0</v>
      </c>
    </row>
    <row r="57" spans="1:6" ht="15" customHeight="1" x14ac:dyDescent="0.25">
      <c r="A57" s="4" t="s">
        <v>282</v>
      </c>
      <c r="B57" s="8" t="s">
        <v>83</v>
      </c>
      <c r="C57" s="6" t="s">
        <v>231</v>
      </c>
      <c r="D57" s="21">
        <f>SUM(D39,D43,D50,D53,D55)</f>
        <v>218630717</v>
      </c>
      <c r="E57" s="16">
        <f>SUM(E39,E40,E41,E42,E44)</f>
        <v>0</v>
      </c>
      <c r="F57" s="21">
        <f>SUM(F38,F39,F43,F50,F53,F55)</f>
        <v>164041501</v>
      </c>
    </row>
    <row r="58" spans="1:6" ht="15" customHeight="1" x14ac:dyDescent="0.25">
      <c r="A58" s="4" t="s">
        <v>283</v>
      </c>
      <c r="B58" s="7" t="s">
        <v>84</v>
      </c>
      <c r="C58" s="5" t="s">
        <v>313</v>
      </c>
      <c r="D58" s="15">
        <v>0</v>
      </c>
      <c r="E58" s="15">
        <v>0</v>
      </c>
      <c r="F58" s="15">
        <v>0</v>
      </c>
    </row>
    <row r="59" spans="1:6" ht="15" customHeight="1" x14ac:dyDescent="0.25">
      <c r="A59" s="4" t="s">
        <v>47</v>
      </c>
      <c r="B59" s="7" t="s">
        <v>85</v>
      </c>
      <c r="C59" s="9" t="s">
        <v>86</v>
      </c>
      <c r="D59" s="15">
        <v>0</v>
      </c>
      <c r="E59" s="15">
        <v>0</v>
      </c>
      <c r="F59" s="15">
        <v>0</v>
      </c>
    </row>
    <row r="60" spans="1:6" ht="15" customHeight="1" x14ac:dyDescent="0.25">
      <c r="A60" s="4" t="s">
        <v>284</v>
      </c>
      <c r="B60" s="7" t="s">
        <v>87</v>
      </c>
      <c r="C60" s="9" t="s">
        <v>194</v>
      </c>
      <c r="D60" s="15">
        <v>0</v>
      </c>
      <c r="E60" s="15">
        <v>0</v>
      </c>
      <c r="F60" s="15">
        <v>19656180</v>
      </c>
    </row>
    <row r="61" spans="1:6" ht="15" customHeight="1" x14ac:dyDescent="0.25">
      <c r="A61" s="4" t="s">
        <v>285</v>
      </c>
      <c r="B61" s="7" t="s">
        <v>196</v>
      </c>
      <c r="C61" s="5" t="s">
        <v>195</v>
      </c>
      <c r="D61" s="15">
        <v>0</v>
      </c>
      <c r="E61" s="15">
        <v>0</v>
      </c>
      <c r="F61" s="15">
        <v>15622437</v>
      </c>
    </row>
    <row r="62" spans="1:6" ht="15" customHeight="1" x14ac:dyDescent="0.25">
      <c r="A62" s="4"/>
      <c r="B62" s="7" t="s">
        <v>445</v>
      </c>
      <c r="C62" s="5" t="s">
        <v>462</v>
      </c>
      <c r="D62" s="15">
        <v>0</v>
      </c>
      <c r="E62" s="15">
        <v>0</v>
      </c>
      <c r="F62" s="15">
        <v>267551</v>
      </c>
    </row>
    <row r="63" spans="1:6" ht="15" customHeight="1" x14ac:dyDescent="0.25">
      <c r="A63" s="4" t="s">
        <v>48</v>
      </c>
      <c r="B63" s="7" t="s">
        <v>197</v>
      </c>
      <c r="C63" s="9" t="s">
        <v>213</v>
      </c>
      <c r="D63" s="15">
        <v>0</v>
      </c>
      <c r="E63" s="15">
        <v>0</v>
      </c>
      <c r="F63" s="15">
        <v>3766189</v>
      </c>
    </row>
    <row r="64" spans="1:6" ht="15" customHeight="1" x14ac:dyDescent="0.25">
      <c r="A64" s="4"/>
      <c r="B64" s="7" t="s">
        <v>447</v>
      </c>
      <c r="C64" s="9" t="s">
        <v>463</v>
      </c>
      <c r="D64" s="15">
        <v>0</v>
      </c>
      <c r="E64" s="15">
        <v>0</v>
      </c>
      <c r="F64" s="15">
        <v>72107121</v>
      </c>
    </row>
    <row r="65" spans="1:6" ht="15" customHeight="1" x14ac:dyDescent="0.25">
      <c r="A65" s="4"/>
      <c r="B65" s="7" t="s">
        <v>449</v>
      </c>
      <c r="C65" s="9" t="s">
        <v>464</v>
      </c>
      <c r="D65" s="15">
        <v>0</v>
      </c>
      <c r="E65" s="15">
        <v>0</v>
      </c>
      <c r="F65" s="15">
        <v>72107121</v>
      </c>
    </row>
    <row r="66" spans="1:6" ht="15" customHeight="1" x14ac:dyDescent="0.25">
      <c r="A66" s="4" t="s">
        <v>49</v>
      </c>
      <c r="B66" s="7" t="s">
        <v>377</v>
      </c>
      <c r="C66" s="9" t="s">
        <v>378</v>
      </c>
      <c r="D66" s="15">
        <v>1524000</v>
      </c>
      <c r="E66" s="15">
        <v>0</v>
      </c>
      <c r="F66" s="15">
        <v>0</v>
      </c>
    </row>
    <row r="67" spans="1:6" ht="15" customHeight="1" x14ac:dyDescent="0.25">
      <c r="A67" s="4" t="s">
        <v>286</v>
      </c>
      <c r="B67" s="7" t="s">
        <v>379</v>
      </c>
      <c r="C67" s="9" t="s">
        <v>400</v>
      </c>
      <c r="D67" s="15">
        <v>1524000</v>
      </c>
      <c r="E67" s="15">
        <v>0</v>
      </c>
      <c r="F67" s="15">
        <v>0</v>
      </c>
    </row>
    <row r="68" spans="1:6" ht="15" customHeight="1" x14ac:dyDescent="0.25">
      <c r="A68" s="4" t="s">
        <v>50</v>
      </c>
      <c r="B68" s="7" t="s">
        <v>89</v>
      </c>
      <c r="C68" s="9" t="s">
        <v>314</v>
      </c>
      <c r="D68" s="15">
        <v>1663227</v>
      </c>
      <c r="E68" s="15">
        <v>0</v>
      </c>
      <c r="F68" s="15">
        <v>1455505</v>
      </c>
    </row>
    <row r="69" spans="1:6" ht="15" customHeight="1" x14ac:dyDescent="0.25">
      <c r="A69" s="4" t="s">
        <v>51</v>
      </c>
      <c r="B69" s="7" t="s">
        <v>198</v>
      </c>
      <c r="C69" s="9" t="s">
        <v>199</v>
      </c>
      <c r="D69" s="15">
        <v>1663227</v>
      </c>
      <c r="E69" s="15">
        <v>0</v>
      </c>
      <c r="F69" s="15">
        <v>1455505</v>
      </c>
    </row>
    <row r="70" spans="1:6" ht="15" customHeight="1" x14ac:dyDescent="0.25">
      <c r="A70" s="4" t="s">
        <v>287</v>
      </c>
      <c r="B70" s="8" t="s">
        <v>91</v>
      </c>
      <c r="C70" s="10" t="s">
        <v>315</v>
      </c>
      <c r="D70" s="16">
        <f>SUM(D58,D60,D66,D68)</f>
        <v>3187227</v>
      </c>
      <c r="E70" s="16">
        <f>SUM(E58,E60:E63,E68)</f>
        <v>0</v>
      </c>
      <c r="F70" s="16">
        <f>SUM(F60,F64,F66,F68)</f>
        <v>93218806</v>
      </c>
    </row>
    <row r="71" spans="1:6" ht="15" customHeight="1" x14ac:dyDescent="0.25">
      <c r="A71" s="4" t="s">
        <v>52</v>
      </c>
      <c r="B71" s="7" t="s">
        <v>92</v>
      </c>
      <c r="C71" s="9" t="s">
        <v>200</v>
      </c>
      <c r="D71" s="15">
        <v>20543118</v>
      </c>
      <c r="E71" s="15">
        <v>0</v>
      </c>
      <c r="F71" s="15">
        <v>262934225</v>
      </c>
    </row>
    <row r="72" spans="1:6" ht="15" customHeight="1" x14ac:dyDescent="0.25">
      <c r="A72" s="4" t="s">
        <v>68</v>
      </c>
      <c r="B72" s="7" t="s">
        <v>93</v>
      </c>
      <c r="C72" s="9" t="s">
        <v>94</v>
      </c>
      <c r="D72" s="15">
        <v>0</v>
      </c>
      <c r="E72" s="15">
        <v>0</v>
      </c>
      <c r="F72" s="15">
        <v>238575801</v>
      </c>
    </row>
    <row r="73" spans="1:6" ht="15" customHeight="1" x14ac:dyDescent="0.25">
      <c r="A73" s="4" t="s">
        <v>288</v>
      </c>
      <c r="B73" s="7" t="s">
        <v>96</v>
      </c>
      <c r="C73" s="9" t="s">
        <v>95</v>
      </c>
      <c r="D73" s="15">
        <v>17053450</v>
      </c>
      <c r="E73" s="15">
        <v>0</v>
      </c>
      <c r="F73" s="15">
        <v>11690192</v>
      </c>
    </row>
    <row r="74" spans="1:6" ht="15" customHeight="1" x14ac:dyDescent="0.25">
      <c r="A74" s="4" t="s">
        <v>289</v>
      </c>
      <c r="B74" s="7" t="s">
        <v>202</v>
      </c>
      <c r="C74" s="9" t="s">
        <v>201</v>
      </c>
      <c r="D74" s="15">
        <v>3489668</v>
      </c>
      <c r="E74" s="15">
        <v>0</v>
      </c>
      <c r="F74" s="15">
        <v>12668232</v>
      </c>
    </row>
    <row r="75" spans="1:6" ht="15" customHeight="1" x14ac:dyDescent="0.25">
      <c r="A75" s="4" t="s">
        <v>291</v>
      </c>
      <c r="B75" s="7" t="s">
        <v>99</v>
      </c>
      <c r="C75" s="9" t="s">
        <v>100</v>
      </c>
      <c r="D75" s="15">
        <v>1000000</v>
      </c>
      <c r="E75" s="15">
        <v>0</v>
      </c>
      <c r="F75" s="15">
        <v>1600000</v>
      </c>
    </row>
    <row r="76" spans="1:6" ht="15" customHeight="1" x14ac:dyDescent="0.25">
      <c r="A76" s="4" t="s">
        <v>69</v>
      </c>
      <c r="B76" s="8" t="s">
        <v>101</v>
      </c>
      <c r="C76" s="10" t="s">
        <v>316</v>
      </c>
      <c r="D76" s="16">
        <f>SUM(D71,D75)</f>
        <v>21543118</v>
      </c>
      <c r="E76" s="16">
        <f>SUM(E71,E75)</f>
        <v>0</v>
      </c>
      <c r="F76" s="16">
        <f>SUM(F71,F75)</f>
        <v>264534225</v>
      </c>
    </row>
    <row r="77" spans="1:6" ht="15" customHeight="1" x14ac:dyDescent="0.25">
      <c r="A77" s="4" t="s">
        <v>292</v>
      </c>
      <c r="B77" s="8" t="s">
        <v>102</v>
      </c>
      <c r="C77" s="10" t="s">
        <v>317</v>
      </c>
      <c r="D77" s="16">
        <f>SUM(D76+D70+D57)</f>
        <v>243361062</v>
      </c>
      <c r="E77" s="16">
        <f>SUM(E57,E70,E76)</f>
        <v>0</v>
      </c>
      <c r="F77" s="16">
        <f>SUM(F57,F70,F76)</f>
        <v>521794532</v>
      </c>
    </row>
    <row r="78" spans="1:6" ht="15" customHeight="1" x14ac:dyDescent="0.25">
      <c r="A78" s="4" t="s">
        <v>293</v>
      </c>
      <c r="B78" s="22" t="s">
        <v>360</v>
      </c>
      <c r="C78" s="23" t="s">
        <v>361</v>
      </c>
      <c r="D78" s="24">
        <v>2670489</v>
      </c>
      <c r="E78" s="24">
        <v>0</v>
      </c>
      <c r="F78" s="24">
        <v>5529599</v>
      </c>
    </row>
    <row r="79" spans="1:6" ht="15" customHeight="1" x14ac:dyDescent="0.25">
      <c r="A79" s="4"/>
      <c r="B79" s="22" t="s">
        <v>418</v>
      </c>
      <c r="C79" s="23" t="s">
        <v>465</v>
      </c>
      <c r="D79" s="24">
        <v>0</v>
      </c>
      <c r="E79" s="24">
        <v>0</v>
      </c>
      <c r="F79" s="24">
        <v>-330880</v>
      </c>
    </row>
    <row r="80" spans="1:6" ht="15" customHeight="1" x14ac:dyDescent="0.25">
      <c r="A80" s="4" t="s">
        <v>294</v>
      </c>
      <c r="B80" s="8" t="s">
        <v>362</v>
      </c>
      <c r="C80" s="10" t="s">
        <v>363</v>
      </c>
      <c r="D80" s="16">
        <f>SUM(D78:D79)</f>
        <v>2670489</v>
      </c>
      <c r="E80" s="16">
        <v>0</v>
      </c>
      <c r="F80" s="16">
        <f>SUM(F78:F79)</f>
        <v>5198719</v>
      </c>
    </row>
    <row r="81" spans="1:6" ht="15" customHeight="1" x14ac:dyDescent="0.25">
      <c r="A81" s="4" t="s">
        <v>70</v>
      </c>
      <c r="B81" s="22" t="s">
        <v>364</v>
      </c>
      <c r="C81" s="23" t="s">
        <v>365</v>
      </c>
      <c r="D81" s="24">
        <v>-5253233</v>
      </c>
      <c r="E81" s="24">
        <v>0</v>
      </c>
      <c r="F81" s="24">
        <v>-5050350</v>
      </c>
    </row>
    <row r="82" spans="1:6" ht="15" customHeight="1" x14ac:dyDescent="0.25">
      <c r="A82" s="4" t="s">
        <v>71</v>
      </c>
      <c r="B82" s="8" t="s">
        <v>248</v>
      </c>
      <c r="C82" s="10" t="s">
        <v>366</v>
      </c>
      <c r="D82" s="16">
        <f>SUM(D81)</f>
        <v>-5253233</v>
      </c>
      <c r="E82" s="16">
        <v>0</v>
      </c>
      <c r="F82" s="16">
        <f>SUM(F81)</f>
        <v>-5050350</v>
      </c>
    </row>
    <row r="83" spans="1:6" ht="15" customHeight="1" x14ac:dyDescent="0.25">
      <c r="A83" s="4" t="s">
        <v>72</v>
      </c>
      <c r="B83" s="22" t="s">
        <v>384</v>
      </c>
      <c r="C83" s="23" t="s">
        <v>203</v>
      </c>
      <c r="D83" s="24">
        <v>34800</v>
      </c>
      <c r="E83" s="24">
        <v>0</v>
      </c>
      <c r="F83" s="24">
        <v>49500</v>
      </c>
    </row>
    <row r="84" spans="1:6" ht="15" customHeight="1" x14ac:dyDescent="0.25">
      <c r="A84" s="4" t="s">
        <v>73</v>
      </c>
      <c r="B84" s="8" t="s">
        <v>385</v>
      </c>
      <c r="C84" s="10" t="s">
        <v>401</v>
      </c>
      <c r="D84" s="16">
        <f>SUM(D83)</f>
        <v>34800</v>
      </c>
      <c r="E84" s="16">
        <v>0</v>
      </c>
      <c r="F84" s="16">
        <f>SUM(F83)</f>
        <v>49500</v>
      </c>
    </row>
    <row r="85" spans="1:6" ht="15" customHeight="1" x14ac:dyDescent="0.25">
      <c r="A85" s="4" t="s">
        <v>74</v>
      </c>
      <c r="B85" s="8" t="s">
        <v>103</v>
      </c>
      <c r="C85" s="10" t="s">
        <v>402</v>
      </c>
      <c r="D85" s="16">
        <f>SUM(D80,D82,D84)</f>
        <v>-2547944</v>
      </c>
      <c r="E85" s="16"/>
      <c r="F85" s="16">
        <f>SUM(F84,F82,F80)</f>
        <v>197869</v>
      </c>
    </row>
    <row r="86" spans="1:6" ht="15" customHeight="1" x14ac:dyDescent="0.25">
      <c r="A86" s="4" t="s">
        <v>75</v>
      </c>
      <c r="B86" s="7" t="s">
        <v>105</v>
      </c>
      <c r="C86" s="9" t="s">
        <v>106</v>
      </c>
      <c r="D86" s="15">
        <v>0</v>
      </c>
      <c r="E86" s="15">
        <v>0</v>
      </c>
      <c r="F86" s="15">
        <v>0</v>
      </c>
    </row>
    <row r="87" spans="1:6" ht="15" customHeight="1" x14ac:dyDescent="0.25">
      <c r="A87" s="4" t="s">
        <v>295</v>
      </c>
      <c r="B87" s="7" t="s">
        <v>107</v>
      </c>
      <c r="C87" s="9" t="s">
        <v>108</v>
      </c>
      <c r="D87" s="15">
        <v>0</v>
      </c>
      <c r="E87" s="15">
        <v>0</v>
      </c>
      <c r="F87" s="15">
        <v>0</v>
      </c>
    </row>
    <row r="88" spans="1:6" ht="15" customHeight="1" x14ac:dyDescent="0.25">
      <c r="A88" s="4" t="s">
        <v>76</v>
      </c>
      <c r="B88" s="8" t="s">
        <v>109</v>
      </c>
      <c r="C88" s="10" t="s">
        <v>318</v>
      </c>
      <c r="D88" s="16">
        <v>0</v>
      </c>
      <c r="E88" s="16">
        <f>SUM(E86:E87)</f>
        <v>0</v>
      </c>
      <c r="F88" s="16">
        <f>SUM(F86:F87)</f>
        <v>0</v>
      </c>
    </row>
    <row r="89" spans="1:6" ht="15" customHeight="1" x14ac:dyDescent="0.25">
      <c r="A89" s="4" t="s">
        <v>77</v>
      </c>
      <c r="B89" s="43" t="s">
        <v>319</v>
      </c>
      <c r="C89" s="43"/>
      <c r="D89" s="16">
        <f>SUM(D88,D23,D28,D37,D77,D85)</f>
        <v>9751066843</v>
      </c>
      <c r="E89" s="16">
        <f>SUM(E77,E23,E28,E37,E84,E88)</f>
        <v>0</v>
      </c>
      <c r="F89" s="16">
        <f>SUM(F77,F23,F28,F37,F85,F88)</f>
        <v>10453476167</v>
      </c>
    </row>
    <row r="90" spans="1:6" ht="15" customHeight="1" x14ac:dyDescent="0.25">
      <c r="A90" s="4" t="s">
        <v>296</v>
      </c>
      <c r="B90" s="26" t="s">
        <v>110</v>
      </c>
      <c r="C90" s="27"/>
      <c r="D90" s="16"/>
      <c r="E90" s="16"/>
      <c r="F90" s="16"/>
    </row>
    <row r="91" spans="1:6" ht="15" customHeight="1" x14ac:dyDescent="0.25">
      <c r="A91" s="4" t="s">
        <v>297</v>
      </c>
      <c r="B91" s="7" t="s">
        <v>111</v>
      </c>
      <c r="C91" s="11" t="s">
        <v>112</v>
      </c>
      <c r="D91" s="15">
        <v>11296943391</v>
      </c>
      <c r="E91" s="15">
        <v>0</v>
      </c>
      <c r="F91" s="15">
        <v>11296943391</v>
      </c>
    </row>
    <row r="92" spans="1:6" ht="15" customHeight="1" x14ac:dyDescent="0.25">
      <c r="A92" s="4" t="s">
        <v>298</v>
      </c>
      <c r="B92" s="7" t="s">
        <v>113</v>
      </c>
      <c r="C92" s="11" t="s">
        <v>114</v>
      </c>
      <c r="D92" s="15">
        <v>417947123</v>
      </c>
      <c r="E92" s="15">
        <v>0</v>
      </c>
      <c r="F92" s="15">
        <v>-284933149</v>
      </c>
    </row>
    <row r="93" spans="1:6" ht="15" customHeight="1" x14ac:dyDescent="0.25">
      <c r="A93" s="4" t="s">
        <v>299</v>
      </c>
      <c r="B93" s="7" t="s">
        <v>350</v>
      </c>
      <c r="C93" s="11" t="s">
        <v>353</v>
      </c>
      <c r="D93" s="15">
        <v>253662986</v>
      </c>
      <c r="E93" s="15">
        <v>0</v>
      </c>
      <c r="F93" s="15">
        <v>253662986</v>
      </c>
    </row>
    <row r="94" spans="1:6" ht="15" customHeight="1" x14ac:dyDescent="0.25">
      <c r="A94" s="4" t="s">
        <v>78</v>
      </c>
      <c r="B94" s="8" t="s">
        <v>115</v>
      </c>
      <c r="C94" s="12" t="s">
        <v>116</v>
      </c>
      <c r="D94" s="16">
        <f>SUM(D93)</f>
        <v>253662986</v>
      </c>
      <c r="E94" s="16">
        <v>0</v>
      </c>
      <c r="F94" s="16">
        <f>SUM(F93)</f>
        <v>253662986</v>
      </c>
    </row>
    <row r="95" spans="1:6" ht="15" customHeight="1" x14ac:dyDescent="0.25">
      <c r="A95" s="4" t="s">
        <v>300</v>
      </c>
      <c r="B95" s="7" t="s">
        <v>117</v>
      </c>
      <c r="C95" s="11" t="s">
        <v>118</v>
      </c>
      <c r="D95" s="15">
        <v>-3523192926</v>
      </c>
      <c r="E95" s="15">
        <v>0</v>
      </c>
      <c r="F95" s="15">
        <v>-3703899440</v>
      </c>
    </row>
    <row r="96" spans="1:6" ht="15" customHeight="1" x14ac:dyDescent="0.25">
      <c r="A96" s="4" t="s">
        <v>301</v>
      </c>
      <c r="B96" s="7" t="s">
        <v>119</v>
      </c>
      <c r="C96" s="11" t="s">
        <v>120</v>
      </c>
      <c r="D96" s="15">
        <v>-180706514</v>
      </c>
      <c r="E96" s="15">
        <v>0</v>
      </c>
      <c r="F96" s="15">
        <v>-89512595</v>
      </c>
    </row>
    <row r="97" spans="1:6" ht="15" customHeight="1" x14ac:dyDescent="0.25">
      <c r="A97" s="4" t="s">
        <v>79</v>
      </c>
      <c r="B97" s="8" t="s">
        <v>121</v>
      </c>
      <c r="C97" s="12" t="s">
        <v>320</v>
      </c>
      <c r="D97" s="16">
        <f>SUM(D91,D92,D94,D95,D96)</f>
        <v>8264654060</v>
      </c>
      <c r="E97" s="16">
        <f>SUM(E91:E96)</f>
        <v>0</v>
      </c>
      <c r="F97" s="16">
        <f>SUM(F91,F92,F94,F95,F96)</f>
        <v>7472261193</v>
      </c>
    </row>
    <row r="98" spans="1:6" ht="15" customHeight="1" x14ac:dyDescent="0.25">
      <c r="A98" s="4" t="s">
        <v>302</v>
      </c>
      <c r="B98" s="7" t="s">
        <v>122</v>
      </c>
      <c r="C98" s="11" t="s">
        <v>123</v>
      </c>
      <c r="D98" s="15">
        <v>10393</v>
      </c>
      <c r="E98" s="15">
        <v>0</v>
      </c>
      <c r="F98" s="15">
        <v>1357284</v>
      </c>
    </row>
    <row r="99" spans="1:6" ht="15" customHeight="1" x14ac:dyDescent="0.25">
      <c r="A99" s="4" t="s">
        <v>303</v>
      </c>
      <c r="B99" s="7" t="s">
        <v>124</v>
      </c>
      <c r="C99" s="11" t="s">
        <v>125</v>
      </c>
      <c r="D99" s="15">
        <v>90575350</v>
      </c>
      <c r="E99" s="15">
        <v>0</v>
      </c>
      <c r="F99" s="15">
        <v>117694496</v>
      </c>
    </row>
    <row r="100" spans="1:6" ht="15" customHeight="1" x14ac:dyDescent="0.25">
      <c r="A100" s="4"/>
      <c r="B100" s="7" t="s">
        <v>451</v>
      </c>
      <c r="C100" s="11" t="s">
        <v>466</v>
      </c>
      <c r="D100" s="15">
        <v>0</v>
      </c>
      <c r="E100" s="15">
        <v>0</v>
      </c>
      <c r="F100" s="15">
        <v>51500</v>
      </c>
    </row>
    <row r="101" spans="1:6" ht="15" customHeight="1" x14ac:dyDescent="0.25">
      <c r="A101" s="4" t="s">
        <v>80</v>
      </c>
      <c r="B101" s="7" t="s">
        <v>126</v>
      </c>
      <c r="C101" s="11" t="s">
        <v>321</v>
      </c>
      <c r="D101" s="15">
        <v>0</v>
      </c>
      <c r="E101" s="15">
        <v>0</v>
      </c>
      <c r="F101" s="15">
        <v>1024367</v>
      </c>
    </row>
    <row r="102" spans="1:6" ht="15" customHeight="1" x14ac:dyDescent="0.25">
      <c r="A102" s="4" t="s">
        <v>304</v>
      </c>
      <c r="B102" s="7" t="s">
        <v>127</v>
      </c>
      <c r="C102" s="9" t="s">
        <v>128</v>
      </c>
      <c r="D102" s="15">
        <v>0</v>
      </c>
      <c r="E102" s="15">
        <v>0</v>
      </c>
      <c r="F102" s="15">
        <v>6089795</v>
      </c>
    </row>
    <row r="103" spans="1:6" ht="15" customHeight="1" x14ac:dyDescent="0.25">
      <c r="A103" s="4" t="s">
        <v>305</v>
      </c>
      <c r="B103" s="7" t="s">
        <v>129</v>
      </c>
      <c r="C103" s="9" t="s">
        <v>130</v>
      </c>
      <c r="D103" s="15">
        <v>0</v>
      </c>
      <c r="E103" s="15">
        <v>0</v>
      </c>
      <c r="F103" s="15">
        <v>12249265</v>
      </c>
    </row>
    <row r="104" spans="1:6" ht="15" customHeight="1" x14ac:dyDescent="0.25">
      <c r="A104" s="4" t="s">
        <v>81</v>
      </c>
      <c r="B104" s="7" t="s">
        <v>387</v>
      </c>
      <c r="C104" s="9" t="s">
        <v>403</v>
      </c>
      <c r="D104" s="15">
        <v>240000</v>
      </c>
      <c r="E104" s="15">
        <v>0</v>
      </c>
      <c r="F104" s="15">
        <v>240000</v>
      </c>
    </row>
    <row r="105" spans="1:6" ht="15" customHeight="1" x14ac:dyDescent="0.25">
      <c r="A105" s="4" t="s">
        <v>82</v>
      </c>
      <c r="B105" s="8" t="s">
        <v>131</v>
      </c>
      <c r="C105" s="10" t="s">
        <v>322</v>
      </c>
      <c r="D105" s="16">
        <f>SUM(D98:D104)</f>
        <v>90825743</v>
      </c>
      <c r="E105" s="16">
        <f>SUM(E98,E99,E101,E102,E103,)</f>
        <v>0</v>
      </c>
      <c r="F105" s="16">
        <f>SUM(F98:F104)</f>
        <v>138706707</v>
      </c>
    </row>
    <row r="106" spans="1:6" s="36" customFormat="1" ht="15" customHeight="1" x14ac:dyDescent="0.25">
      <c r="A106" s="35"/>
      <c r="B106" s="22" t="s">
        <v>429</v>
      </c>
      <c r="C106" s="23" t="s">
        <v>455</v>
      </c>
      <c r="D106" s="24">
        <v>0</v>
      </c>
      <c r="E106" s="24">
        <v>0</v>
      </c>
      <c r="F106" s="24">
        <v>975708</v>
      </c>
    </row>
    <row r="107" spans="1:6" ht="15" customHeight="1" x14ac:dyDescent="0.25">
      <c r="A107" s="4" t="s">
        <v>340</v>
      </c>
      <c r="B107" s="22" t="s">
        <v>368</v>
      </c>
      <c r="C107" s="23" t="s">
        <v>369</v>
      </c>
      <c r="D107" s="24">
        <v>24299</v>
      </c>
      <c r="E107" s="24">
        <v>0</v>
      </c>
      <c r="F107" s="24">
        <v>34833183</v>
      </c>
    </row>
    <row r="108" spans="1:6" ht="15" customHeight="1" x14ac:dyDescent="0.25">
      <c r="A108" s="4"/>
      <c r="B108" s="22" t="s">
        <v>453</v>
      </c>
      <c r="C108" s="23" t="s">
        <v>456</v>
      </c>
      <c r="D108" s="24">
        <v>3431241</v>
      </c>
      <c r="E108" s="24">
        <v>0</v>
      </c>
      <c r="F108" s="24">
        <v>823918</v>
      </c>
    </row>
    <row r="109" spans="1:6" ht="15" customHeight="1" x14ac:dyDescent="0.25">
      <c r="A109" s="4" t="s">
        <v>341</v>
      </c>
      <c r="B109" s="22" t="s">
        <v>370</v>
      </c>
      <c r="C109" s="23" t="s">
        <v>371</v>
      </c>
      <c r="D109" s="24">
        <v>2108200</v>
      </c>
      <c r="E109" s="24">
        <v>0</v>
      </c>
      <c r="F109" s="24">
        <v>205999178</v>
      </c>
    </row>
    <row r="110" spans="1:6" ht="15" customHeight="1" x14ac:dyDescent="0.25">
      <c r="A110" s="4"/>
      <c r="B110" s="22" t="s">
        <v>454</v>
      </c>
      <c r="C110" s="23" t="s">
        <v>457</v>
      </c>
      <c r="D110" s="24">
        <v>0</v>
      </c>
      <c r="E110" s="24">
        <v>0</v>
      </c>
      <c r="F110" s="24">
        <v>7520752</v>
      </c>
    </row>
    <row r="111" spans="1:6" ht="15" customHeight="1" x14ac:dyDescent="0.25">
      <c r="A111" s="4" t="s">
        <v>391</v>
      </c>
      <c r="B111" s="7" t="s">
        <v>132</v>
      </c>
      <c r="C111" s="9" t="s">
        <v>323</v>
      </c>
      <c r="D111" s="15">
        <v>304223411</v>
      </c>
      <c r="E111" s="15">
        <v>0</v>
      </c>
      <c r="F111" s="15">
        <v>299472526</v>
      </c>
    </row>
    <row r="112" spans="1:6" ht="15" customHeight="1" x14ac:dyDescent="0.25">
      <c r="A112" s="4" t="s">
        <v>392</v>
      </c>
      <c r="B112" s="7" t="s">
        <v>133</v>
      </c>
      <c r="C112" s="9" t="s">
        <v>204</v>
      </c>
      <c r="D112" s="15">
        <v>268274520</v>
      </c>
      <c r="E112" s="15">
        <v>0</v>
      </c>
      <c r="F112" s="15">
        <v>265850574</v>
      </c>
    </row>
    <row r="113" spans="1:6" ht="15" customHeight="1" x14ac:dyDescent="0.25">
      <c r="A113" s="4" t="s">
        <v>393</v>
      </c>
      <c r="B113" s="7" t="s">
        <v>389</v>
      </c>
      <c r="C113" s="9" t="s">
        <v>404</v>
      </c>
      <c r="D113" s="15">
        <v>35948891</v>
      </c>
      <c r="E113" s="15">
        <v>0</v>
      </c>
      <c r="F113" s="15">
        <v>33621952</v>
      </c>
    </row>
    <row r="114" spans="1:6" ht="15" customHeight="1" x14ac:dyDescent="0.25">
      <c r="A114" s="4" t="s">
        <v>394</v>
      </c>
      <c r="B114" s="8" t="s">
        <v>134</v>
      </c>
      <c r="C114" s="10" t="s">
        <v>324</v>
      </c>
      <c r="D114" s="16">
        <f>SUM(D106:D111)</f>
        <v>309787151</v>
      </c>
      <c r="E114" s="16">
        <f>SUM(E111)</f>
        <v>0</v>
      </c>
      <c r="F114" s="16">
        <f>SUM(F106:F111)</f>
        <v>549625265</v>
      </c>
    </row>
    <row r="115" spans="1:6" ht="15" customHeight="1" x14ac:dyDescent="0.25">
      <c r="A115" s="4" t="s">
        <v>395</v>
      </c>
      <c r="B115" s="7" t="s">
        <v>135</v>
      </c>
      <c r="C115" s="9" t="s">
        <v>205</v>
      </c>
      <c r="D115" s="15">
        <v>15912623</v>
      </c>
      <c r="E115" s="15">
        <v>0</v>
      </c>
      <c r="F115" s="15">
        <v>28427988</v>
      </c>
    </row>
    <row r="116" spans="1:6" ht="15" customHeight="1" x14ac:dyDescent="0.25">
      <c r="A116" s="4" t="s">
        <v>396</v>
      </c>
      <c r="B116" s="7" t="s">
        <v>206</v>
      </c>
      <c r="C116" s="9" t="s">
        <v>214</v>
      </c>
      <c r="D116" s="15">
        <v>0</v>
      </c>
      <c r="E116" s="15">
        <v>0</v>
      </c>
      <c r="F116" s="15">
        <v>0</v>
      </c>
    </row>
    <row r="117" spans="1:6" ht="15" customHeight="1" x14ac:dyDescent="0.25">
      <c r="A117" s="4" t="s">
        <v>405</v>
      </c>
      <c r="B117" s="7" t="s">
        <v>137</v>
      </c>
      <c r="C117" s="9" t="s">
        <v>138</v>
      </c>
      <c r="D117" s="15">
        <v>744737</v>
      </c>
      <c r="E117" s="15">
        <v>0</v>
      </c>
      <c r="F117" s="15">
        <v>499019</v>
      </c>
    </row>
    <row r="118" spans="1:6" ht="15" customHeight="1" x14ac:dyDescent="0.25">
      <c r="A118" s="4" t="s">
        <v>406</v>
      </c>
      <c r="B118" s="8" t="s">
        <v>139</v>
      </c>
      <c r="C118" s="10" t="s">
        <v>325</v>
      </c>
      <c r="D118" s="16">
        <f>SUM(D117,D115)</f>
        <v>16657360</v>
      </c>
      <c r="E118" s="16">
        <v>0</v>
      </c>
      <c r="F118" s="16">
        <f>SUM(F115,F117)</f>
        <v>28927007</v>
      </c>
    </row>
    <row r="119" spans="1:6" ht="15" customHeight="1" x14ac:dyDescent="0.25">
      <c r="A119" s="4" t="s">
        <v>407</v>
      </c>
      <c r="B119" s="8" t="s">
        <v>140</v>
      </c>
      <c r="C119" s="10" t="s">
        <v>326</v>
      </c>
      <c r="D119" s="16">
        <f>SUM(D114,D105,D118)</f>
        <v>417270254</v>
      </c>
      <c r="E119" s="16">
        <f>SUM(E114,E105,E118)</f>
        <v>0</v>
      </c>
      <c r="F119" s="16">
        <f>SUM(F114,F105,F118)</f>
        <v>717258979</v>
      </c>
    </row>
    <row r="120" spans="1:6" ht="15" customHeight="1" x14ac:dyDescent="0.25">
      <c r="A120" s="4" t="s">
        <v>408</v>
      </c>
      <c r="B120" s="7" t="s">
        <v>207</v>
      </c>
      <c r="C120" s="9" t="s">
        <v>142</v>
      </c>
      <c r="D120" s="15">
        <v>0</v>
      </c>
      <c r="E120" s="15">
        <v>0</v>
      </c>
      <c r="F120" s="15">
        <v>0</v>
      </c>
    </row>
    <row r="121" spans="1:6" ht="15" customHeight="1" x14ac:dyDescent="0.25">
      <c r="A121" s="4" t="s">
        <v>409</v>
      </c>
      <c r="B121" s="7" t="s">
        <v>208</v>
      </c>
      <c r="C121" s="9" t="s">
        <v>143</v>
      </c>
      <c r="D121" s="15">
        <v>129758504</v>
      </c>
      <c r="E121" s="15">
        <v>0</v>
      </c>
      <c r="F121" s="15">
        <v>112345098</v>
      </c>
    </row>
    <row r="122" spans="1:6" ht="15" customHeight="1" x14ac:dyDescent="0.25">
      <c r="A122" s="4" t="s">
        <v>410</v>
      </c>
      <c r="B122" s="7" t="s">
        <v>209</v>
      </c>
      <c r="C122" s="9" t="s">
        <v>144</v>
      </c>
      <c r="D122" s="15">
        <v>939384025</v>
      </c>
      <c r="E122" s="15">
        <v>0</v>
      </c>
      <c r="F122" s="15">
        <v>2151610897</v>
      </c>
    </row>
    <row r="123" spans="1:6" ht="15" customHeight="1" x14ac:dyDescent="0.25">
      <c r="A123" s="4" t="s">
        <v>411</v>
      </c>
      <c r="B123" s="8" t="s">
        <v>145</v>
      </c>
      <c r="C123" s="10" t="s">
        <v>327</v>
      </c>
      <c r="D123" s="16">
        <f>SUM(D120:D122)</f>
        <v>1069142529</v>
      </c>
      <c r="E123" s="16">
        <f>SUM(E120:E122)</f>
        <v>0</v>
      </c>
      <c r="F123" s="16">
        <f>SUM(F120:F122)</f>
        <v>2263955995</v>
      </c>
    </row>
    <row r="124" spans="1:6" ht="15" customHeight="1" x14ac:dyDescent="0.25">
      <c r="A124" s="4" t="s">
        <v>412</v>
      </c>
      <c r="B124" s="43" t="s">
        <v>236</v>
      </c>
      <c r="C124" s="43"/>
      <c r="D124" s="16">
        <f>SUM(D97,D119,D123)</f>
        <v>9751066843</v>
      </c>
      <c r="E124" s="16">
        <f>SUM(E97,E119,E123)</f>
        <v>0</v>
      </c>
      <c r="F124" s="16">
        <f>SUM(F97,F119,F123)</f>
        <v>10453476167</v>
      </c>
    </row>
    <row r="125" spans="1:6" ht="15" customHeight="1" x14ac:dyDescent="0.25"/>
  </sheetData>
  <mergeCells count="6">
    <mergeCell ref="B124:C124"/>
    <mergeCell ref="A4:F4"/>
    <mergeCell ref="B5:C5"/>
    <mergeCell ref="B6:C6"/>
    <mergeCell ref="B7:C7"/>
    <mergeCell ref="B89:C89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20"/>
  <sheetViews>
    <sheetView zoomScale="80" zoomScaleNormal="80" workbookViewId="0">
      <selection activeCell="F2" sqref="F2"/>
    </sheetView>
  </sheetViews>
  <sheetFormatPr defaultRowHeight="15" x14ac:dyDescent="0.25"/>
  <cols>
    <col min="3" max="3" width="139.42578125" customWidth="1"/>
    <col min="4" max="6" width="18.28515625" customWidth="1"/>
  </cols>
  <sheetData>
    <row r="1" spans="1:6" x14ac:dyDescent="0.25">
      <c r="F1" s="19" t="s">
        <v>157</v>
      </c>
    </row>
    <row r="2" spans="1:6" x14ac:dyDescent="0.25">
      <c r="F2" s="19" t="s">
        <v>473</v>
      </c>
    </row>
    <row r="4" spans="1:6" x14ac:dyDescent="0.25">
      <c r="A4" s="44" t="s">
        <v>467</v>
      </c>
      <c r="B4" s="44"/>
      <c r="C4" s="44"/>
      <c r="D4" s="44"/>
      <c r="E4" s="44"/>
      <c r="F4" s="44"/>
    </row>
    <row r="5" spans="1:6" x14ac:dyDescent="0.25">
      <c r="A5" s="13"/>
      <c r="B5" s="45" t="s">
        <v>147</v>
      </c>
      <c r="C5" s="45"/>
      <c r="D5" s="14" t="s">
        <v>148</v>
      </c>
      <c r="E5" s="14" t="s">
        <v>150</v>
      </c>
      <c r="F5" s="14" t="s">
        <v>149</v>
      </c>
    </row>
    <row r="6" spans="1:6" x14ac:dyDescent="0.25">
      <c r="A6" s="13" t="s">
        <v>151</v>
      </c>
      <c r="B6" s="45" t="s">
        <v>152</v>
      </c>
      <c r="C6" s="45"/>
      <c r="D6" s="14" t="s">
        <v>153</v>
      </c>
      <c r="E6" s="14" t="s">
        <v>154</v>
      </c>
      <c r="F6" s="14" t="s">
        <v>155</v>
      </c>
    </row>
    <row r="7" spans="1:6" x14ac:dyDescent="0.25">
      <c r="A7" s="4" t="s">
        <v>2</v>
      </c>
      <c r="B7" s="43" t="s">
        <v>146</v>
      </c>
      <c r="C7" s="43"/>
      <c r="D7" s="15"/>
      <c r="E7" s="15"/>
      <c r="F7" s="15"/>
    </row>
    <row r="8" spans="1:6" x14ac:dyDescent="0.25">
      <c r="A8" s="4" t="s">
        <v>3</v>
      </c>
      <c r="B8" s="7" t="s">
        <v>0</v>
      </c>
      <c r="C8" s="5" t="s">
        <v>1</v>
      </c>
      <c r="D8" s="15">
        <v>12849827</v>
      </c>
      <c r="E8" s="15">
        <v>0</v>
      </c>
      <c r="F8" s="15">
        <v>10997078</v>
      </c>
    </row>
    <row r="9" spans="1:6" x14ac:dyDescent="0.25">
      <c r="A9" s="4" t="s">
        <v>257</v>
      </c>
      <c r="B9" s="7" t="s">
        <v>17</v>
      </c>
      <c r="C9" s="5" t="s">
        <v>18</v>
      </c>
      <c r="D9" s="15">
        <v>5790175</v>
      </c>
      <c r="E9" s="15">
        <v>0</v>
      </c>
      <c r="F9" s="15">
        <v>0</v>
      </c>
    </row>
    <row r="10" spans="1:6" x14ac:dyDescent="0.25">
      <c r="A10" s="4" t="s">
        <v>4</v>
      </c>
      <c r="B10" s="8" t="s">
        <v>19</v>
      </c>
      <c r="C10" s="6" t="s">
        <v>306</v>
      </c>
      <c r="D10" s="16">
        <f>SUM(D7:D9)</f>
        <v>18640002</v>
      </c>
      <c r="E10" s="16">
        <f>SUM(E7:E9)</f>
        <v>0</v>
      </c>
      <c r="F10" s="16">
        <f>SUM(F7:F9)</f>
        <v>10997078</v>
      </c>
    </row>
    <row r="11" spans="1:6" x14ac:dyDescent="0.25">
      <c r="A11" s="4" t="s">
        <v>5</v>
      </c>
      <c r="B11" s="7" t="s">
        <v>20</v>
      </c>
      <c r="C11" s="5" t="s">
        <v>21</v>
      </c>
      <c r="D11" s="15">
        <v>7532050665</v>
      </c>
      <c r="E11" s="15">
        <v>0</v>
      </c>
      <c r="F11" s="15">
        <v>6895543220</v>
      </c>
    </row>
    <row r="12" spans="1:6" x14ac:dyDescent="0.25">
      <c r="A12" s="4" t="s">
        <v>6</v>
      </c>
      <c r="B12" s="7" t="s">
        <v>22</v>
      </c>
      <c r="C12" s="5" t="s">
        <v>25</v>
      </c>
      <c r="D12" s="15">
        <v>194450177</v>
      </c>
      <c r="E12" s="15">
        <v>0</v>
      </c>
      <c r="F12" s="15">
        <v>530048528</v>
      </c>
    </row>
    <row r="13" spans="1:6" x14ac:dyDescent="0.25">
      <c r="A13" s="4" t="s">
        <v>7</v>
      </c>
      <c r="B13" s="7" t="s">
        <v>23</v>
      </c>
      <c r="C13" s="5" t="s">
        <v>26</v>
      </c>
      <c r="D13" s="15">
        <v>4704304</v>
      </c>
      <c r="E13" s="15">
        <v>0</v>
      </c>
      <c r="F13" s="15">
        <v>6550896</v>
      </c>
    </row>
    <row r="14" spans="1:6" x14ac:dyDescent="0.25">
      <c r="A14" s="4" t="s">
        <v>8</v>
      </c>
      <c r="B14" s="7" t="s">
        <v>24</v>
      </c>
      <c r="C14" s="5" t="s">
        <v>27</v>
      </c>
      <c r="D14" s="15">
        <v>63460758</v>
      </c>
      <c r="E14" s="15">
        <v>0</v>
      </c>
      <c r="F14" s="15">
        <v>1271972051</v>
      </c>
    </row>
    <row r="15" spans="1:6" x14ac:dyDescent="0.25">
      <c r="A15" s="4" t="s">
        <v>258</v>
      </c>
      <c r="B15" s="8" t="s">
        <v>28</v>
      </c>
      <c r="C15" s="6" t="s">
        <v>328</v>
      </c>
      <c r="D15" s="16">
        <f>SUM(D11:D14)</f>
        <v>7794665904</v>
      </c>
      <c r="E15" s="16">
        <f>SUM(E11:E14)</f>
        <v>0</v>
      </c>
      <c r="F15" s="16">
        <f>SUM(F11:F14)</f>
        <v>8704114695</v>
      </c>
    </row>
    <row r="16" spans="1:6" x14ac:dyDescent="0.25">
      <c r="A16" s="4" t="s">
        <v>9</v>
      </c>
      <c r="B16" s="7" t="s">
        <v>29</v>
      </c>
      <c r="C16" s="5" t="s">
        <v>329</v>
      </c>
      <c r="D16" s="15">
        <v>299044200</v>
      </c>
      <c r="E16" s="15">
        <v>0</v>
      </c>
      <c r="F16" s="15">
        <v>312162200</v>
      </c>
    </row>
    <row r="17" spans="1:6" x14ac:dyDescent="0.25">
      <c r="A17" s="4" t="s">
        <v>10</v>
      </c>
      <c r="B17" s="7" t="s">
        <v>30</v>
      </c>
      <c r="C17" s="5" t="s">
        <v>165</v>
      </c>
      <c r="D17" s="15">
        <v>292450000</v>
      </c>
      <c r="E17" s="15">
        <v>0</v>
      </c>
      <c r="F17" s="15">
        <v>290582000</v>
      </c>
    </row>
    <row r="18" spans="1:6" x14ac:dyDescent="0.25">
      <c r="A18" s="4"/>
      <c r="B18" s="7" t="s">
        <v>431</v>
      </c>
      <c r="C18" s="5" t="s">
        <v>432</v>
      </c>
      <c r="D18" s="15">
        <v>6594200</v>
      </c>
      <c r="E18" s="15">
        <v>0</v>
      </c>
      <c r="F18" s="15">
        <v>21580200</v>
      </c>
    </row>
    <row r="19" spans="1:6" x14ac:dyDescent="0.25">
      <c r="A19" s="4" t="s">
        <v>259</v>
      </c>
      <c r="B19" s="8" t="s">
        <v>31</v>
      </c>
      <c r="C19" s="6" t="s">
        <v>308</v>
      </c>
      <c r="D19" s="16">
        <f>SUM(D16,)</f>
        <v>299044200</v>
      </c>
      <c r="E19" s="16">
        <f>SUM(E16,)</f>
        <v>0</v>
      </c>
      <c r="F19" s="16">
        <f>SUM(F16,)</f>
        <v>312162200</v>
      </c>
    </row>
    <row r="20" spans="1:6" x14ac:dyDescent="0.25">
      <c r="A20" s="4" t="s">
        <v>11</v>
      </c>
      <c r="B20" s="8" t="s">
        <v>37</v>
      </c>
      <c r="C20" s="6" t="s">
        <v>330</v>
      </c>
      <c r="D20" s="16">
        <f>SUM(D10,D15,D19,)</f>
        <v>8112350106</v>
      </c>
      <c r="E20" s="16">
        <f>SUM(E10,E15,E19,)</f>
        <v>0</v>
      </c>
      <c r="F20" s="16">
        <f>SUM(F10,F15,F19,)</f>
        <v>9027273973</v>
      </c>
    </row>
    <row r="21" spans="1:6" s="36" customFormat="1" x14ac:dyDescent="0.25">
      <c r="A21" s="35"/>
      <c r="B21" s="22" t="s">
        <v>433</v>
      </c>
      <c r="C21" s="25" t="s">
        <v>434</v>
      </c>
      <c r="D21" s="24">
        <v>0</v>
      </c>
      <c r="E21" s="24">
        <v>0</v>
      </c>
      <c r="F21" s="24">
        <v>26877491</v>
      </c>
    </row>
    <row r="22" spans="1:6" x14ac:dyDescent="0.25">
      <c r="A22" s="4" t="s">
        <v>260</v>
      </c>
      <c r="B22" s="7" t="s">
        <v>38</v>
      </c>
      <c r="C22" s="5" t="s">
        <v>40</v>
      </c>
      <c r="D22" s="15">
        <v>25737160</v>
      </c>
      <c r="E22" s="15">
        <v>0</v>
      </c>
      <c r="F22" s="15">
        <v>36262435</v>
      </c>
    </row>
    <row r="23" spans="1:6" x14ac:dyDescent="0.25">
      <c r="A23" s="4" t="s">
        <v>261</v>
      </c>
      <c r="B23" s="7" t="s">
        <v>39</v>
      </c>
      <c r="C23" s="5" t="s">
        <v>41</v>
      </c>
      <c r="D23" s="15">
        <v>17023399</v>
      </c>
      <c r="E23" s="15">
        <v>0</v>
      </c>
      <c r="F23" s="15">
        <v>29077854</v>
      </c>
    </row>
    <row r="24" spans="1:6" x14ac:dyDescent="0.25">
      <c r="A24" s="4" t="s">
        <v>262</v>
      </c>
      <c r="B24" s="8" t="s">
        <v>42</v>
      </c>
      <c r="C24" s="6" t="s">
        <v>166</v>
      </c>
      <c r="D24" s="16">
        <f>SUM(D22:D23)</f>
        <v>42760559</v>
      </c>
      <c r="E24" s="16">
        <f>SUM(E22:E23)</f>
        <v>0</v>
      </c>
      <c r="F24" s="16">
        <f>SUM(F21:F23)</f>
        <v>92217780</v>
      </c>
    </row>
    <row r="25" spans="1:6" x14ac:dyDescent="0.25">
      <c r="A25" s="4" t="s">
        <v>263</v>
      </c>
      <c r="B25" s="8" t="s">
        <v>53</v>
      </c>
      <c r="C25" s="6" t="s">
        <v>331</v>
      </c>
      <c r="D25" s="16">
        <f>SUM(D24)</f>
        <v>42760559</v>
      </c>
      <c r="E25" s="16">
        <f>SUM(E24)</f>
        <v>0</v>
      </c>
      <c r="F25" s="16">
        <f>SUM(F24)</f>
        <v>92217780</v>
      </c>
    </row>
    <row r="26" spans="1:6" x14ac:dyDescent="0.25">
      <c r="A26" s="4" t="s">
        <v>264</v>
      </c>
      <c r="B26" s="7" t="s">
        <v>215</v>
      </c>
      <c r="C26" s="5" t="s">
        <v>168</v>
      </c>
      <c r="D26" s="15">
        <v>715940</v>
      </c>
      <c r="E26" s="15">
        <v>0</v>
      </c>
      <c r="F26" s="15">
        <v>583355</v>
      </c>
    </row>
    <row r="27" spans="1:6" x14ac:dyDescent="0.25">
      <c r="A27" s="4"/>
      <c r="B27" s="7" t="s">
        <v>435</v>
      </c>
      <c r="C27" s="5" t="s">
        <v>436</v>
      </c>
      <c r="D27" s="15">
        <v>0</v>
      </c>
      <c r="E27" s="15">
        <v>0</v>
      </c>
      <c r="F27" s="15">
        <v>687283</v>
      </c>
    </row>
    <row r="28" spans="1:6" x14ac:dyDescent="0.25">
      <c r="A28" s="4" t="s">
        <v>12</v>
      </c>
      <c r="B28" s="8" t="s">
        <v>54</v>
      </c>
      <c r="C28" s="6" t="s">
        <v>57</v>
      </c>
      <c r="D28" s="16">
        <f>SUM(D26)</f>
        <v>715940</v>
      </c>
      <c r="E28" s="15">
        <v>0</v>
      </c>
      <c r="F28" s="16">
        <f>SUM(F26:F27)</f>
        <v>1270638</v>
      </c>
    </row>
    <row r="29" spans="1:6" x14ac:dyDescent="0.25">
      <c r="A29" s="4" t="s">
        <v>13</v>
      </c>
      <c r="B29" s="22" t="s">
        <v>216</v>
      </c>
      <c r="C29" s="25" t="s">
        <v>170</v>
      </c>
      <c r="D29" s="24">
        <v>69566676</v>
      </c>
      <c r="E29" s="15">
        <v>0</v>
      </c>
      <c r="F29" s="24">
        <v>92205017</v>
      </c>
    </row>
    <row r="30" spans="1:6" x14ac:dyDescent="0.25">
      <c r="A30" s="4"/>
      <c r="B30" s="22" t="s">
        <v>437</v>
      </c>
      <c r="C30" s="25" t="s">
        <v>438</v>
      </c>
      <c r="D30" s="24">
        <v>0</v>
      </c>
      <c r="E30" s="15">
        <v>0</v>
      </c>
      <c r="F30" s="24">
        <v>429987</v>
      </c>
    </row>
    <row r="31" spans="1:6" x14ac:dyDescent="0.25">
      <c r="A31" s="4" t="s">
        <v>14</v>
      </c>
      <c r="B31" s="8" t="s">
        <v>55</v>
      </c>
      <c r="C31" s="6" t="s">
        <v>218</v>
      </c>
      <c r="D31" s="16">
        <f>SUM(D29)</f>
        <v>69566676</v>
      </c>
      <c r="E31" s="15">
        <v>0</v>
      </c>
      <c r="F31" s="16">
        <f>SUM(F29:F30)</f>
        <v>92635004</v>
      </c>
    </row>
    <row r="32" spans="1:6" x14ac:dyDescent="0.25">
      <c r="A32" s="4" t="s">
        <v>15</v>
      </c>
      <c r="B32" s="7" t="s">
        <v>172</v>
      </c>
      <c r="C32" s="5" t="s">
        <v>173</v>
      </c>
      <c r="D32" s="15">
        <v>3701306</v>
      </c>
      <c r="E32" s="15">
        <v>0</v>
      </c>
      <c r="F32" s="15">
        <v>3657208</v>
      </c>
    </row>
    <row r="33" spans="1:6" x14ac:dyDescent="0.25">
      <c r="A33" s="4" t="s">
        <v>265</v>
      </c>
      <c r="B33" s="8" t="s">
        <v>56</v>
      </c>
      <c r="C33" s="6" t="s">
        <v>217</v>
      </c>
      <c r="D33" s="16">
        <f>SUM(D32)</f>
        <v>3701306</v>
      </c>
      <c r="E33" s="15">
        <v>0</v>
      </c>
      <c r="F33" s="16">
        <f>SUM(F32)</f>
        <v>3657208</v>
      </c>
    </row>
    <row r="34" spans="1:6" x14ac:dyDescent="0.25">
      <c r="A34" s="4" t="s">
        <v>266</v>
      </c>
      <c r="B34" s="8" t="s">
        <v>59</v>
      </c>
      <c r="C34" s="6" t="s">
        <v>332</v>
      </c>
      <c r="D34" s="16">
        <f>SUM(D28,D31,D33)</f>
        <v>73983922</v>
      </c>
      <c r="E34" s="16">
        <f>SUM(E26:E33)</f>
        <v>0</v>
      </c>
      <c r="F34" s="16">
        <f>SUM(F31,F33,F28)</f>
        <v>97562850</v>
      </c>
    </row>
    <row r="35" spans="1:6" s="36" customFormat="1" x14ac:dyDescent="0.25">
      <c r="A35" s="35"/>
      <c r="B35" s="22" t="s">
        <v>439</v>
      </c>
      <c r="C35" s="25" t="s">
        <v>440</v>
      </c>
      <c r="D35" s="24">
        <v>0</v>
      </c>
      <c r="E35" s="24">
        <v>0</v>
      </c>
      <c r="F35" s="24">
        <v>601487</v>
      </c>
    </row>
    <row r="36" spans="1:6" x14ac:dyDescent="0.25">
      <c r="A36" s="4" t="s">
        <v>267</v>
      </c>
      <c r="B36" s="7" t="s">
        <v>60</v>
      </c>
      <c r="C36" s="5" t="s">
        <v>61</v>
      </c>
      <c r="D36" s="15">
        <v>58569884</v>
      </c>
      <c r="E36" s="15">
        <v>0</v>
      </c>
      <c r="F36" s="15">
        <v>69229334</v>
      </c>
    </row>
    <row r="37" spans="1:6" x14ac:dyDescent="0.25">
      <c r="A37" s="4" t="s">
        <v>268</v>
      </c>
      <c r="B37" s="7" t="s">
        <v>176</v>
      </c>
      <c r="C37" s="5" t="s">
        <v>219</v>
      </c>
      <c r="D37" s="15">
        <v>8381340</v>
      </c>
      <c r="E37" s="15">
        <v>0</v>
      </c>
      <c r="F37" s="15">
        <v>11197923</v>
      </c>
    </row>
    <row r="38" spans="1:6" x14ac:dyDescent="0.25">
      <c r="A38" s="4" t="s">
        <v>269</v>
      </c>
      <c r="B38" s="7" t="s">
        <v>178</v>
      </c>
      <c r="C38" s="5" t="s">
        <v>220</v>
      </c>
      <c r="D38" s="15">
        <v>36049253</v>
      </c>
      <c r="E38" s="15">
        <v>0</v>
      </c>
      <c r="F38" s="15">
        <v>42202708</v>
      </c>
    </row>
    <row r="39" spans="1:6" x14ac:dyDescent="0.25">
      <c r="A39" s="4" t="s">
        <v>16</v>
      </c>
      <c r="B39" s="7" t="s">
        <v>179</v>
      </c>
      <c r="C39" s="5" t="s">
        <v>221</v>
      </c>
      <c r="D39" s="15">
        <v>14139291</v>
      </c>
      <c r="E39" s="15">
        <v>0</v>
      </c>
      <c r="F39" s="15">
        <v>15828703</v>
      </c>
    </row>
    <row r="40" spans="1:6" x14ac:dyDescent="0.25">
      <c r="A40" s="4" t="s">
        <v>270</v>
      </c>
      <c r="B40" s="7" t="s">
        <v>62</v>
      </c>
      <c r="C40" s="5" t="s">
        <v>222</v>
      </c>
      <c r="D40" s="15">
        <v>66987351</v>
      </c>
      <c r="E40" s="15">
        <v>0</v>
      </c>
      <c r="F40" s="15">
        <v>60639460</v>
      </c>
    </row>
    <row r="41" spans="1:6" x14ac:dyDescent="0.25">
      <c r="A41" s="4" t="s">
        <v>271</v>
      </c>
      <c r="B41" s="7" t="s">
        <v>223</v>
      </c>
      <c r="C41" s="5" t="s">
        <v>224</v>
      </c>
      <c r="D41" s="15">
        <v>44643144</v>
      </c>
      <c r="E41" s="15">
        <v>0</v>
      </c>
      <c r="F41" s="15">
        <v>37352985</v>
      </c>
    </row>
    <row r="42" spans="1:6" x14ac:dyDescent="0.25">
      <c r="A42" s="4" t="s">
        <v>272</v>
      </c>
      <c r="B42" s="7" t="s">
        <v>225</v>
      </c>
      <c r="C42" s="5" t="s">
        <v>226</v>
      </c>
      <c r="D42" s="15">
        <v>5868487</v>
      </c>
      <c r="E42" s="15">
        <v>0</v>
      </c>
      <c r="F42" s="15">
        <v>1945111</v>
      </c>
    </row>
    <row r="43" spans="1:6" x14ac:dyDescent="0.25">
      <c r="A43" s="4"/>
      <c r="B43" s="7" t="s">
        <v>441</v>
      </c>
      <c r="C43" s="5" t="s">
        <v>442</v>
      </c>
      <c r="D43" s="15">
        <v>0</v>
      </c>
      <c r="E43" s="15">
        <v>0</v>
      </c>
      <c r="F43" s="15">
        <v>3231732</v>
      </c>
    </row>
    <row r="44" spans="1:6" x14ac:dyDescent="0.25">
      <c r="A44" s="4" t="s">
        <v>43</v>
      </c>
      <c r="B44" s="7" t="s">
        <v>185</v>
      </c>
      <c r="C44" s="5" t="s">
        <v>227</v>
      </c>
      <c r="D44" s="15">
        <v>15471304</v>
      </c>
      <c r="E44" s="15">
        <v>0</v>
      </c>
      <c r="F44" s="15">
        <v>11936319</v>
      </c>
    </row>
    <row r="45" spans="1:6" x14ac:dyDescent="0.25">
      <c r="A45" s="4"/>
      <c r="B45" s="7" t="s">
        <v>443</v>
      </c>
      <c r="C45" s="5" t="s">
        <v>444</v>
      </c>
      <c r="D45" s="15">
        <v>0</v>
      </c>
      <c r="E45" s="15">
        <v>0</v>
      </c>
      <c r="F45" s="15">
        <v>4012000</v>
      </c>
    </row>
    <row r="46" spans="1:6" x14ac:dyDescent="0.25">
      <c r="A46" s="4" t="s">
        <v>44</v>
      </c>
      <c r="B46" s="7" t="s">
        <v>373</v>
      </c>
      <c r="C46" s="5" t="s">
        <v>374</v>
      </c>
      <c r="D46" s="15">
        <v>3004416</v>
      </c>
      <c r="E46" s="15">
        <v>0</v>
      </c>
      <c r="F46" s="15">
        <v>2161313</v>
      </c>
    </row>
    <row r="47" spans="1:6" x14ac:dyDescent="0.25">
      <c r="A47" s="4" t="s">
        <v>45</v>
      </c>
      <c r="B47" s="7" t="s">
        <v>64</v>
      </c>
      <c r="C47" s="5" t="s">
        <v>66</v>
      </c>
      <c r="D47" s="15">
        <v>66633463</v>
      </c>
      <c r="E47" s="15">
        <v>0</v>
      </c>
      <c r="F47" s="15">
        <v>8457628</v>
      </c>
    </row>
    <row r="48" spans="1:6" x14ac:dyDescent="0.25">
      <c r="A48" s="4" t="s">
        <v>273</v>
      </c>
      <c r="B48" s="7" t="s">
        <v>375</v>
      </c>
      <c r="C48" s="5" t="s">
        <v>376</v>
      </c>
      <c r="D48" s="15">
        <v>66633463</v>
      </c>
      <c r="E48" s="15">
        <v>0</v>
      </c>
      <c r="F48" s="15">
        <v>8457628</v>
      </c>
    </row>
    <row r="49" spans="1:6" x14ac:dyDescent="0.25">
      <c r="A49" s="4" t="s">
        <v>274</v>
      </c>
      <c r="B49" s="7" t="s">
        <v>187</v>
      </c>
      <c r="C49" s="5" t="s">
        <v>228</v>
      </c>
      <c r="D49" s="15"/>
      <c r="E49" s="15"/>
      <c r="F49" s="15"/>
    </row>
    <row r="50" spans="1:6" x14ac:dyDescent="0.25">
      <c r="A50" s="4" t="s">
        <v>275</v>
      </c>
      <c r="B50" s="7" t="s">
        <v>65</v>
      </c>
      <c r="C50" s="5" t="s">
        <v>229</v>
      </c>
      <c r="D50" s="15">
        <v>25936000</v>
      </c>
      <c r="E50" s="15">
        <v>0</v>
      </c>
      <c r="F50" s="15">
        <v>22444233</v>
      </c>
    </row>
    <row r="51" spans="1:6" x14ac:dyDescent="0.25">
      <c r="A51" s="4" t="s">
        <v>276</v>
      </c>
      <c r="B51" s="7" t="s">
        <v>189</v>
      </c>
      <c r="C51" s="5" t="s">
        <v>230</v>
      </c>
      <c r="D51" s="15">
        <v>25936000</v>
      </c>
      <c r="E51" s="15">
        <v>0</v>
      </c>
      <c r="F51" s="15">
        <v>22444233</v>
      </c>
    </row>
    <row r="52" spans="1:6" x14ac:dyDescent="0.25">
      <c r="A52" s="4" t="s">
        <v>277</v>
      </c>
      <c r="B52" s="7" t="s">
        <v>67</v>
      </c>
      <c r="C52" s="5" t="s">
        <v>190</v>
      </c>
      <c r="D52" s="15">
        <v>0</v>
      </c>
      <c r="E52" s="15">
        <v>0</v>
      </c>
      <c r="F52" s="15">
        <v>0</v>
      </c>
    </row>
    <row r="53" spans="1:6" x14ac:dyDescent="0.25">
      <c r="A53" s="4" t="s">
        <v>278</v>
      </c>
      <c r="B53" s="7" t="s">
        <v>191</v>
      </c>
      <c r="C53" s="5" t="s">
        <v>212</v>
      </c>
      <c r="D53" s="15">
        <v>0</v>
      </c>
      <c r="E53" s="15">
        <v>0</v>
      </c>
      <c r="F53" s="15">
        <v>0</v>
      </c>
    </row>
    <row r="54" spans="1:6" x14ac:dyDescent="0.25">
      <c r="A54" s="4" t="s">
        <v>279</v>
      </c>
      <c r="B54" s="8" t="s">
        <v>83</v>
      </c>
      <c r="C54" s="6" t="s">
        <v>231</v>
      </c>
      <c r="D54" s="16">
        <f>SUM(D36,D40,D47,D51,D52)</f>
        <v>218126698</v>
      </c>
      <c r="E54" s="16">
        <f>SUM(,E36,E37,E38,E39,E41,E44)</f>
        <v>0</v>
      </c>
      <c r="F54" s="16">
        <f>SUM(F35,F36,F40,F47,F50)</f>
        <v>161372142</v>
      </c>
    </row>
    <row r="55" spans="1:6" x14ac:dyDescent="0.25">
      <c r="A55" s="4" t="s">
        <v>280</v>
      </c>
      <c r="B55" s="7" t="s">
        <v>84</v>
      </c>
      <c r="C55" s="5" t="s">
        <v>313</v>
      </c>
      <c r="D55" s="15"/>
      <c r="E55" s="15">
        <v>0</v>
      </c>
      <c r="F55" s="15">
        <v>0</v>
      </c>
    </row>
    <row r="56" spans="1:6" ht="15" customHeight="1" x14ac:dyDescent="0.25">
      <c r="A56" s="4" t="s">
        <v>46</v>
      </c>
      <c r="B56" s="7" t="s">
        <v>85</v>
      </c>
      <c r="C56" s="9" t="s">
        <v>86</v>
      </c>
      <c r="D56" s="15"/>
      <c r="E56" s="15">
        <v>0</v>
      </c>
      <c r="F56" s="15">
        <v>0</v>
      </c>
    </row>
    <row r="57" spans="1:6" ht="15" customHeight="1" x14ac:dyDescent="0.25">
      <c r="A57" s="4" t="s">
        <v>281</v>
      </c>
      <c r="B57" s="7" t="s">
        <v>87</v>
      </c>
      <c r="C57" s="9" t="s">
        <v>88</v>
      </c>
      <c r="D57" s="15">
        <v>0</v>
      </c>
      <c r="E57" s="15">
        <v>0</v>
      </c>
      <c r="F57" s="15">
        <v>19656180</v>
      </c>
    </row>
    <row r="58" spans="1:6" x14ac:dyDescent="0.25">
      <c r="A58" s="4" t="s">
        <v>282</v>
      </c>
      <c r="B58" s="7" t="s">
        <v>196</v>
      </c>
      <c r="C58" s="5" t="s">
        <v>232</v>
      </c>
      <c r="D58" s="15">
        <v>0</v>
      </c>
      <c r="E58" s="15">
        <v>0</v>
      </c>
      <c r="F58" s="15">
        <v>15622437</v>
      </c>
    </row>
    <row r="59" spans="1:6" x14ac:dyDescent="0.25">
      <c r="A59" s="4"/>
      <c r="B59" s="7" t="s">
        <v>445</v>
      </c>
      <c r="C59" s="5" t="s">
        <v>446</v>
      </c>
      <c r="D59" s="15">
        <v>0</v>
      </c>
      <c r="E59" s="15">
        <v>0</v>
      </c>
      <c r="F59" s="15">
        <v>267554</v>
      </c>
    </row>
    <row r="60" spans="1:6" ht="15" customHeight="1" x14ac:dyDescent="0.25">
      <c r="A60" s="4" t="s">
        <v>283</v>
      </c>
      <c r="B60" s="7" t="s">
        <v>197</v>
      </c>
      <c r="C60" s="9" t="s">
        <v>233</v>
      </c>
      <c r="D60" s="15">
        <v>0</v>
      </c>
      <c r="E60" s="15">
        <v>0</v>
      </c>
      <c r="F60" s="15">
        <v>3766189</v>
      </c>
    </row>
    <row r="61" spans="1:6" ht="15" customHeight="1" x14ac:dyDescent="0.25">
      <c r="A61" s="4"/>
      <c r="B61" s="7" t="s">
        <v>447</v>
      </c>
      <c r="C61" s="9" t="s">
        <v>448</v>
      </c>
      <c r="D61" s="15">
        <v>0</v>
      </c>
      <c r="E61" s="15">
        <v>0</v>
      </c>
      <c r="F61" s="15">
        <v>72107121</v>
      </c>
    </row>
    <row r="62" spans="1:6" ht="15" customHeight="1" x14ac:dyDescent="0.25">
      <c r="A62" s="4"/>
      <c r="B62" s="7" t="s">
        <v>449</v>
      </c>
      <c r="C62" s="9" t="s">
        <v>450</v>
      </c>
      <c r="D62" s="15">
        <v>0</v>
      </c>
      <c r="E62" s="15">
        <v>0</v>
      </c>
      <c r="F62" s="15">
        <v>72107121</v>
      </c>
    </row>
    <row r="63" spans="1:6" ht="15" customHeight="1" x14ac:dyDescent="0.25">
      <c r="A63" s="4" t="s">
        <v>47</v>
      </c>
      <c r="B63" s="7" t="s">
        <v>377</v>
      </c>
      <c r="C63" s="30" t="s">
        <v>378</v>
      </c>
      <c r="D63" s="15">
        <v>1524000</v>
      </c>
      <c r="E63" s="15">
        <v>0</v>
      </c>
      <c r="F63" s="15"/>
    </row>
    <row r="64" spans="1:6" ht="15" customHeight="1" x14ac:dyDescent="0.25">
      <c r="A64" s="4" t="s">
        <v>284</v>
      </c>
      <c r="B64" s="7" t="s">
        <v>379</v>
      </c>
      <c r="C64" s="9" t="s">
        <v>380</v>
      </c>
      <c r="D64" s="15">
        <v>1524000</v>
      </c>
      <c r="E64" s="15">
        <v>0</v>
      </c>
      <c r="F64" s="15"/>
    </row>
    <row r="65" spans="1:6" ht="15" customHeight="1" x14ac:dyDescent="0.25">
      <c r="A65" s="4" t="s">
        <v>285</v>
      </c>
      <c r="B65" s="7" t="s">
        <v>89</v>
      </c>
      <c r="C65" s="31" t="s">
        <v>333</v>
      </c>
      <c r="D65" s="15">
        <v>1663227</v>
      </c>
      <c r="E65" s="15">
        <v>0</v>
      </c>
      <c r="F65" s="15">
        <v>1455505</v>
      </c>
    </row>
    <row r="66" spans="1:6" ht="15" customHeight="1" x14ac:dyDescent="0.25">
      <c r="A66" s="4" t="s">
        <v>48</v>
      </c>
      <c r="B66" s="7" t="s">
        <v>198</v>
      </c>
      <c r="C66" s="9" t="s">
        <v>90</v>
      </c>
      <c r="D66" s="15">
        <v>1663227</v>
      </c>
      <c r="E66" s="15">
        <v>0</v>
      </c>
      <c r="F66" s="15">
        <v>1455505</v>
      </c>
    </row>
    <row r="67" spans="1:6" ht="15" customHeight="1" x14ac:dyDescent="0.25">
      <c r="A67" s="4" t="s">
        <v>49</v>
      </c>
      <c r="B67" s="8" t="s">
        <v>91</v>
      </c>
      <c r="C67" s="10" t="s">
        <v>315</v>
      </c>
      <c r="D67" s="16">
        <f>SUM(D63,D65)</f>
        <v>3187227</v>
      </c>
      <c r="E67" s="16">
        <f>SUM(E55,E57,E58,E60,E65,)</f>
        <v>0</v>
      </c>
      <c r="F67" s="16">
        <f>SUM(F57,F61,F65)</f>
        <v>93218806</v>
      </c>
    </row>
    <row r="68" spans="1:6" ht="15" customHeight="1" x14ac:dyDescent="0.25">
      <c r="A68" s="4" t="s">
        <v>286</v>
      </c>
      <c r="B68" s="7" t="s">
        <v>92</v>
      </c>
      <c r="C68" s="9" t="s">
        <v>334</v>
      </c>
      <c r="D68" s="15">
        <v>16551046</v>
      </c>
      <c r="E68" s="15">
        <v>0</v>
      </c>
      <c r="F68" s="15">
        <v>259504802</v>
      </c>
    </row>
    <row r="69" spans="1:6" ht="15" customHeight="1" x14ac:dyDescent="0.25">
      <c r="A69" s="4" t="s">
        <v>50</v>
      </c>
      <c r="B69" s="7" t="s">
        <v>93</v>
      </c>
      <c r="C69" s="9" t="s">
        <v>94</v>
      </c>
      <c r="D69" s="15">
        <v>0</v>
      </c>
      <c r="E69" s="15">
        <v>0</v>
      </c>
      <c r="F69" s="15">
        <v>238575801</v>
      </c>
    </row>
    <row r="70" spans="1:6" ht="15" customHeight="1" x14ac:dyDescent="0.25">
      <c r="A70" s="4" t="s">
        <v>51</v>
      </c>
      <c r="B70" s="7" t="s">
        <v>96</v>
      </c>
      <c r="C70" s="9" t="s">
        <v>95</v>
      </c>
      <c r="D70" s="15">
        <v>13188691</v>
      </c>
      <c r="E70" s="15">
        <v>0</v>
      </c>
      <c r="F70" s="15">
        <v>8388082</v>
      </c>
    </row>
    <row r="71" spans="1:6" ht="14.25" customHeight="1" x14ac:dyDescent="0.25">
      <c r="A71" s="4" t="s">
        <v>287</v>
      </c>
      <c r="B71" s="7" t="s">
        <v>202</v>
      </c>
      <c r="C71" s="9" t="s">
        <v>381</v>
      </c>
      <c r="D71" s="15">
        <v>3362355</v>
      </c>
      <c r="E71" s="15">
        <v>0</v>
      </c>
      <c r="F71" s="15">
        <v>12540919</v>
      </c>
    </row>
    <row r="72" spans="1:6" ht="15" customHeight="1" x14ac:dyDescent="0.25">
      <c r="A72" s="4" t="s">
        <v>52</v>
      </c>
      <c r="B72" s="7" t="s">
        <v>97</v>
      </c>
      <c r="C72" s="9" t="s">
        <v>98</v>
      </c>
      <c r="D72" s="15">
        <v>0</v>
      </c>
      <c r="E72" s="15">
        <v>0</v>
      </c>
      <c r="F72" s="15">
        <v>0</v>
      </c>
    </row>
    <row r="73" spans="1:6" ht="15" customHeight="1" x14ac:dyDescent="0.25">
      <c r="A73" s="4" t="s">
        <v>68</v>
      </c>
      <c r="B73" s="7" t="s">
        <v>99</v>
      </c>
      <c r="C73" s="9" t="s">
        <v>100</v>
      </c>
      <c r="D73" s="15">
        <v>1000000</v>
      </c>
      <c r="E73" s="15">
        <v>0</v>
      </c>
      <c r="F73" s="15">
        <v>1600000</v>
      </c>
    </row>
    <row r="74" spans="1:6" ht="15" customHeight="1" x14ac:dyDescent="0.25">
      <c r="A74" s="4" t="s">
        <v>288</v>
      </c>
      <c r="B74" s="8" t="s">
        <v>101</v>
      </c>
      <c r="C74" s="10" t="s">
        <v>316</v>
      </c>
      <c r="D74" s="16">
        <f>SUM(D70:D73)</f>
        <v>17551046</v>
      </c>
      <c r="E74" s="16">
        <f>SUM(E68,E72,E73,)</f>
        <v>0</v>
      </c>
      <c r="F74" s="16">
        <f>SUM(F68,F72,F73,)</f>
        <v>261104802</v>
      </c>
    </row>
    <row r="75" spans="1:6" ht="15" customHeight="1" x14ac:dyDescent="0.25">
      <c r="A75" s="4" t="s">
        <v>289</v>
      </c>
      <c r="B75" s="8" t="s">
        <v>102</v>
      </c>
      <c r="C75" s="10" t="s">
        <v>317</v>
      </c>
      <c r="D75" s="16">
        <f>SUM(D54,D67,D74)</f>
        <v>238864971</v>
      </c>
      <c r="E75" s="16">
        <f>SUM(E54,E67,E74)</f>
        <v>0</v>
      </c>
      <c r="F75" s="16">
        <f>SUM(F54,F67,F74)</f>
        <v>515695750</v>
      </c>
    </row>
    <row r="76" spans="1:6" ht="15" customHeight="1" x14ac:dyDescent="0.25">
      <c r="A76" s="4" t="s">
        <v>290</v>
      </c>
      <c r="B76" s="22" t="s">
        <v>360</v>
      </c>
      <c r="C76" s="23" t="s">
        <v>383</v>
      </c>
      <c r="D76" s="24">
        <v>2497483</v>
      </c>
      <c r="E76" s="24">
        <v>0</v>
      </c>
      <c r="F76" s="24">
        <v>5332599</v>
      </c>
    </row>
    <row r="77" spans="1:6" ht="15" customHeight="1" x14ac:dyDescent="0.25">
      <c r="A77" s="4" t="s">
        <v>291</v>
      </c>
      <c r="B77" s="8" t="s">
        <v>362</v>
      </c>
      <c r="C77" s="10" t="s">
        <v>382</v>
      </c>
      <c r="D77" s="16">
        <f>SUM(D76)</f>
        <v>2497483</v>
      </c>
      <c r="E77" s="16">
        <v>0</v>
      </c>
      <c r="F77" s="16">
        <f>SUM(F76)</f>
        <v>5332599</v>
      </c>
    </row>
    <row r="78" spans="1:6" ht="15" customHeight="1" x14ac:dyDescent="0.25">
      <c r="A78" s="4" t="s">
        <v>69</v>
      </c>
      <c r="B78" s="22" t="s">
        <v>364</v>
      </c>
      <c r="C78" s="23" t="s">
        <v>365</v>
      </c>
      <c r="D78" s="24">
        <v>-5034322</v>
      </c>
      <c r="E78" s="24">
        <v>0</v>
      </c>
      <c r="F78" s="24">
        <v>-4959350</v>
      </c>
    </row>
    <row r="79" spans="1:6" ht="15" customHeight="1" x14ac:dyDescent="0.25">
      <c r="A79" s="4" t="s">
        <v>292</v>
      </c>
      <c r="B79" s="8" t="s">
        <v>248</v>
      </c>
      <c r="C79" s="10" t="s">
        <v>366</v>
      </c>
      <c r="D79" s="16">
        <f>SUM(D78)</f>
        <v>-5034322</v>
      </c>
      <c r="E79" s="16"/>
      <c r="F79" s="16">
        <f>SUM(F78)</f>
        <v>-4959350</v>
      </c>
    </row>
    <row r="80" spans="1:6" ht="15" customHeight="1" x14ac:dyDescent="0.25">
      <c r="A80" s="4" t="s">
        <v>293</v>
      </c>
      <c r="B80" s="22" t="s">
        <v>384</v>
      </c>
      <c r="C80" s="23" t="s">
        <v>234</v>
      </c>
      <c r="D80" s="24">
        <v>34800</v>
      </c>
      <c r="E80" s="24">
        <v>0</v>
      </c>
      <c r="F80" s="24">
        <v>49500</v>
      </c>
    </row>
    <row r="81" spans="1:6" ht="15" customHeight="1" x14ac:dyDescent="0.25">
      <c r="A81" s="4" t="s">
        <v>294</v>
      </c>
      <c r="B81" s="8" t="s">
        <v>385</v>
      </c>
      <c r="C81" s="10" t="s">
        <v>386</v>
      </c>
      <c r="D81" s="16">
        <v>34800</v>
      </c>
      <c r="E81" s="16"/>
      <c r="F81" s="16">
        <v>49500</v>
      </c>
    </row>
    <row r="82" spans="1:6" ht="15" customHeight="1" x14ac:dyDescent="0.25">
      <c r="A82" s="4" t="s">
        <v>70</v>
      </c>
      <c r="B82" s="8" t="s">
        <v>103</v>
      </c>
      <c r="C82" s="10" t="s">
        <v>367</v>
      </c>
      <c r="D82" s="16">
        <f>SUM(D77,D79,D81)</f>
        <v>-2502039</v>
      </c>
      <c r="E82" s="16">
        <v>0</v>
      </c>
      <c r="F82" s="16">
        <f>SUM(F77,F79,F81)</f>
        <v>422749</v>
      </c>
    </row>
    <row r="83" spans="1:6" ht="15" customHeight="1" x14ac:dyDescent="0.25">
      <c r="A83" s="4" t="s">
        <v>71</v>
      </c>
      <c r="B83" s="7" t="s">
        <v>105</v>
      </c>
      <c r="C83" s="9" t="s">
        <v>106</v>
      </c>
      <c r="D83" s="15">
        <v>0</v>
      </c>
      <c r="E83" s="15">
        <v>0</v>
      </c>
      <c r="F83" s="15">
        <v>0</v>
      </c>
    </row>
    <row r="84" spans="1:6" ht="15" customHeight="1" x14ac:dyDescent="0.25">
      <c r="A84" s="4" t="s">
        <v>72</v>
      </c>
      <c r="B84" s="8" t="s">
        <v>109</v>
      </c>
      <c r="C84" s="10" t="s">
        <v>318</v>
      </c>
      <c r="D84" s="16">
        <f>SUM(D83:D83)</f>
        <v>0</v>
      </c>
      <c r="E84" s="16">
        <f>SUM(E83:E83)</f>
        <v>0</v>
      </c>
      <c r="F84" s="16">
        <f>SUM(F83:F83)</f>
        <v>0</v>
      </c>
    </row>
    <row r="85" spans="1:6" ht="15" customHeight="1" x14ac:dyDescent="0.25">
      <c r="A85" s="4" t="s">
        <v>73</v>
      </c>
      <c r="B85" s="43" t="s">
        <v>319</v>
      </c>
      <c r="C85" s="43"/>
      <c r="D85" s="16">
        <f>SUM(D20,D25,D34,D75,D82,D84)</f>
        <v>8465457519</v>
      </c>
      <c r="E85" s="16">
        <f>SUM(E20,E25,E34,E75,E82,E84)</f>
        <v>0</v>
      </c>
      <c r="F85" s="16">
        <f>SUM(F20,F25,F34,F75,F82,F84)</f>
        <v>9733173102</v>
      </c>
    </row>
    <row r="86" spans="1:6" ht="15" customHeight="1" x14ac:dyDescent="0.25">
      <c r="A86" s="4" t="s">
        <v>74</v>
      </c>
      <c r="B86" s="43" t="s">
        <v>110</v>
      </c>
      <c r="C86" s="43"/>
      <c r="D86" s="15"/>
      <c r="E86" s="15"/>
      <c r="F86" s="15"/>
    </row>
    <row r="87" spans="1:6" ht="15" customHeight="1" x14ac:dyDescent="0.25">
      <c r="A87" s="4" t="s">
        <v>75</v>
      </c>
      <c r="B87" s="7" t="s">
        <v>111</v>
      </c>
      <c r="C87" s="11" t="s">
        <v>112</v>
      </c>
      <c r="D87" s="15">
        <v>9549101739</v>
      </c>
      <c r="E87" s="15">
        <v>0</v>
      </c>
      <c r="F87" s="15">
        <v>9549101739</v>
      </c>
    </row>
    <row r="88" spans="1:6" ht="15" customHeight="1" x14ac:dyDescent="0.25">
      <c r="A88" s="4" t="s">
        <v>295</v>
      </c>
      <c r="B88" s="7" t="s">
        <v>113</v>
      </c>
      <c r="C88" s="11" t="s">
        <v>114</v>
      </c>
      <c r="D88" s="15">
        <v>153031288</v>
      </c>
      <c r="E88" s="15">
        <v>0</v>
      </c>
      <c r="F88" s="15">
        <v>-5794851</v>
      </c>
    </row>
    <row r="89" spans="1:6" ht="15" customHeight="1" x14ac:dyDescent="0.25">
      <c r="A89" s="4" t="s">
        <v>76</v>
      </c>
      <c r="B89" s="7" t="s">
        <v>350</v>
      </c>
      <c r="C89" s="11" t="s">
        <v>353</v>
      </c>
      <c r="D89" s="15">
        <v>241892142</v>
      </c>
      <c r="E89" s="15"/>
      <c r="F89" s="15">
        <v>241892142</v>
      </c>
    </row>
    <row r="90" spans="1:6" ht="15" customHeight="1" x14ac:dyDescent="0.25">
      <c r="A90" s="4" t="s">
        <v>77</v>
      </c>
      <c r="B90" s="8" t="s">
        <v>115</v>
      </c>
      <c r="C90" s="12" t="s">
        <v>358</v>
      </c>
      <c r="D90" s="16">
        <f>SUM(D89)</f>
        <v>241892142</v>
      </c>
      <c r="E90" s="16">
        <v>0</v>
      </c>
      <c r="F90" s="16">
        <f>SUM(F89)</f>
        <v>241892142</v>
      </c>
    </row>
    <row r="91" spans="1:6" ht="15" customHeight="1" x14ac:dyDescent="0.25">
      <c r="A91" s="4" t="s">
        <v>296</v>
      </c>
      <c r="B91" s="7" t="s">
        <v>117</v>
      </c>
      <c r="C91" s="11" t="s">
        <v>118</v>
      </c>
      <c r="D91" s="15">
        <v>-2762131589</v>
      </c>
      <c r="E91" s="15">
        <v>0</v>
      </c>
      <c r="F91" s="15">
        <v>-2913447931</v>
      </c>
    </row>
    <row r="92" spans="1:6" ht="15" customHeight="1" x14ac:dyDescent="0.25">
      <c r="A92" s="4" t="s">
        <v>297</v>
      </c>
      <c r="B92" s="7" t="s">
        <v>119</v>
      </c>
      <c r="C92" s="11" t="s">
        <v>120</v>
      </c>
      <c r="D92" s="15">
        <v>-151316342</v>
      </c>
      <c r="E92" s="15">
        <v>0</v>
      </c>
      <c r="F92" s="15">
        <v>-72690135</v>
      </c>
    </row>
    <row r="93" spans="1:6" ht="15" customHeight="1" x14ac:dyDescent="0.25">
      <c r="A93" s="4" t="s">
        <v>298</v>
      </c>
      <c r="B93" s="8" t="s">
        <v>121</v>
      </c>
      <c r="C93" s="12" t="s">
        <v>320</v>
      </c>
      <c r="D93" s="16">
        <f>SUM(D87:D88,D90,D91,D92)</f>
        <v>7030577238</v>
      </c>
      <c r="E93" s="16">
        <f>SUM(E86:E92)</f>
        <v>0</v>
      </c>
      <c r="F93" s="16">
        <f>SUM(F87:F88,F90:F92)</f>
        <v>6799060964</v>
      </c>
    </row>
    <row r="94" spans="1:6" ht="15" customHeight="1" x14ac:dyDescent="0.25">
      <c r="A94" s="4" t="s">
        <v>299</v>
      </c>
      <c r="B94" s="7" t="s">
        <v>122</v>
      </c>
      <c r="C94" s="11" t="s">
        <v>123</v>
      </c>
      <c r="D94" s="15">
        <v>10393</v>
      </c>
      <c r="E94" s="15">
        <v>0</v>
      </c>
      <c r="F94" s="15">
        <v>1357284</v>
      </c>
    </row>
    <row r="95" spans="1:6" ht="15" customHeight="1" x14ac:dyDescent="0.25">
      <c r="A95" s="4" t="s">
        <v>78</v>
      </c>
      <c r="B95" s="7" t="s">
        <v>124</v>
      </c>
      <c r="C95" s="11" t="s">
        <v>125</v>
      </c>
      <c r="D95" s="15">
        <v>90575350</v>
      </c>
      <c r="E95" s="15">
        <v>0</v>
      </c>
      <c r="F95" s="15">
        <v>117680146</v>
      </c>
    </row>
    <row r="96" spans="1:6" s="36" customFormat="1" ht="15" customHeight="1" x14ac:dyDescent="0.25">
      <c r="A96" s="35"/>
      <c r="B96" s="22" t="s">
        <v>451</v>
      </c>
      <c r="C96" s="37" t="s">
        <v>452</v>
      </c>
      <c r="D96" s="24">
        <v>0</v>
      </c>
      <c r="E96" s="24">
        <v>0</v>
      </c>
      <c r="F96" s="24">
        <v>51500</v>
      </c>
    </row>
    <row r="97" spans="1:6" ht="15" customHeight="1" x14ac:dyDescent="0.25">
      <c r="A97" s="4" t="s">
        <v>300</v>
      </c>
      <c r="B97" s="7" t="s">
        <v>126</v>
      </c>
      <c r="C97" s="11" t="s">
        <v>321</v>
      </c>
      <c r="D97" s="15">
        <v>0</v>
      </c>
      <c r="E97" s="15">
        <v>0</v>
      </c>
      <c r="F97" s="15">
        <v>1024367</v>
      </c>
    </row>
    <row r="98" spans="1:6" ht="15" customHeight="1" x14ac:dyDescent="0.25">
      <c r="A98" s="4" t="s">
        <v>301</v>
      </c>
      <c r="B98" s="7" t="s">
        <v>127</v>
      </c>
      <c r="C98" s="9" t="s">
        <v>128</v>
      </c>
      <c r="D98" s="15">
        <v>0</v>
      </c>
      <c r="E98" s="15">
        <v>0</v>
      </c>
      <c r="F98" s="15">
        <v>6089795</v>
      </c>
    </row>
    <row r="99" spans="1:6" ht="15" customHeight="1" x14ac:dyDescent="0.25">
      <c r="A99" s="4" t="s">
        <v>79</v>
      </c>
      <c r="B99" s="7" t="s">
        <v>129</v>
      </c>
      <c r="C99" s="9" t="s">
        <v>130</v>
      </c>
      <c r="D99" s="15">
        <v>0</v>
      </c>
      <c r="E99" s="15">
        <v>0</v>
      </c>
      <c r="F99" s="15">
        <v>12249265</v>
      </c>
    </row>
    <row r="100" spans="1:6" ht="15" customHeight="1" x14ac:dyDescent="0.25">
      <c r="A100" s="4" t="s">
        <v>302</v>
      </c>
      <c r="B100" s="22" t="s">
        <v>387</v>
      </c>
      <c r="C100" s="23" t="s">
        <v>388</v>
      </c>
      <c r="D100" s="24">
        <v>240000</v>
      </c>
      <c r="E100" s="24">
        <v>0</v>
      </c>
      <c r="F100" s="24">
        <v>240000</v>
      </c>
    </row>
    <row r="101" spans="1:6" ht="15" customHeight="1" x14ac:dyDescent="0.25">
      <c r="A101" s="4" t="s">
        <v>303</v>
      </c>
      <c r="B101" s="8" t="s">
        <v>131</v>
      </c>
      <c r="C101" s="10" t="s">
        <v>322</v>
      </c>
      <c r="D101" s="16">
        <f>SUM(D94:D100)</f>
        <v>90825743</v>
      </c>
      <c r="E101" s="16">
        <f>SUM(E94,E95,E97,E98,E99)</f>
        <v>0</v>
      </c>
      <c r="F101" s="16">
        <f>SUM(F94:F100)</f>
        <v>138692357</v>
      </c>
    </row>
    <row r="102" spans="1:6" s="36" customFormat="1" ht="15" customHeight="1" x14ac:dyDescent="0.25">
      <c r="A102" s="35"/>
      <c r="B102" s="22" t="s">
        <v>429</v>
      </c>
      <c r="C102" s="23" t="s">
        <v>455</v>
      </c>
      <c r="D102" s="24">
        <v>0</v>
      </c>
      <c r="E102" s="24">
        <v>0</v>
      </c>
      <c r="F102" s="24">
        <v>341043</v>
      </c>
    </row>
    <row r="103" spans="1:6" s="36" customFormat="1" ht="15" customHeight="1" x14ac:dyDescent="0.25">
      <c r="A103" s="35"/>
      <c r="B103" s="22" t="s">
        <v>368</v>
      </c>
      <c r="C103" s="23" t="s">
        <v>369</v>
      </c>
      <c r="D103" s="24">
        <v>0</v>
      </c>
      <c r="E103" s="24">
        <v>0</v>
      </c>
      <c r="F103" s="24">
        <v>31749846</v>
      </c>
    </row>
    <row r="104" spans="1:6" s="36" customFormat="1" ht="15" customHeight="1" x14ac:dyDescent="0.25">
      <c r="A104" s="35"/>
      <c r="B104" s="22" t="s">
        <v>453</v>
      </c>
      <c r="C104" s="23" t="s">
        <v>456</v>
      </c>
      <c r="D104" s="24">
        <v>3431241</v>
      </c>
      <c r="E104" s="24"/>
      <c r="F104" s="24">
        <v>823918</v>
      </c>
    </row>
    <row r="105" spans="1:6" s="36" customFormat="1" ht="15" customHeight="1" x14ac:dyDescent="0.25">
      <c r="A105" s="35"/>
      <c r="B105" s="22" t="s">
        <v>370</v>
      </c>
      <c r="C105" s="23" t="s">
        <v>371</v>
      </c>
      <c r="D105" s="24">
        <v>0</v>
      </c>
      <c r="E105" s="24">
        <v>0</v>
      </c>
      <c r="F105" s="24">
        <v>205933113</v>
      </c>
    </row>
    <row r="106" spans="1:6" s="36" customFormat="1" ht="15" customHeight="1" x14ac:dyDescent="0.25">
      <c r="A106" s="35"/>
      <c r="B106" s="22" t="s">
        <v>454</v>
      </c>
      <c r="C106" s="23" t="s">
        <v>457</v>
      </c>
      <c r="D106" s="24">
        <v>0</v>
      </c>
      <c r="E106" s="24">
        <v>0</v>
      </c>
      <c r="F106" s="24">
        <v>7520752</v>
      </c>
    </row>
    <row r="107" spans="1:6" ht="15" customHeight="1" x14ac:dyDescent="0.25">
      <c r="A107" s="4" t="s">
        <v>80</v>
      </c>
      <c r="B107" s="7" t="s">
        <v>132</v>
      </c>
      <c r="C107" s="9" t="s">
        <v>323</v>
      </c>
      <c r="D107" s="15">
        <v>304223411</v>
      </c>
      <c r="E107" s="15">
        <v>0</v>
      </c>
      <c r="F107" s="15">
        <v>299472526</v>
      </c>
    </row>
    <row r="108" spans="1:6" ht="15" customHeight="1" x14ac:dyDescent="0.25">
      <c r="A108" s="4" t="s">
        <v>304</v>
      </c>
      <c r="B108" s="7" t="s">
        <v>133</v>
      </c>
      <c r="C108" s="9" t="s">
        <v>235</v>
      </c>
      <c r="D108" s="15">
        <v>268274520</v>
      </c>
      <c r="E108" s="15">
        <v>0</v>
      </c>
      <c r="F108" s="15">
        <v>265850574</v>
      </c>
    </row>
    <row r="109" spans="1:6" ht="15" customHeight="1" x14ac:dyDescent="0.25">
      <c r="A109" s="4" t="s">
        <v>305</v>
      </c>
      <c r="B109" s="7" t="s">
        <v>389</v>
      </c>
      <c r="C109" s="9" t="s">
        <v>390</v>
      </c>
      <c r="D109" s="15">
        <v>35948891</v>
      </c>
      <c r="E109" s="15">
        <v>0</v>
      </c>
      <c r="F109" s="15">
        <v>33621952</v>
      </c>
    </row>
    <row r="110" spans="1:6" ht="15" customHeight="1" x14ac:dyDescent="0.25">
      <c r="A110" s="4" t="s">
        <v>81</v>
      </c>
      <c r="B110" s="8" t="s">
        <v>134</v>
      </c>
      <c r="C110" s="10" t="s">
        <v>324</v>
      </c>
      <c r="D110" s="16">
        <f>SUM(D102:D107)</f>
        <v>307654652</v>
      </c>
      <c r="E110" s="16">
        <f>SUM(E107)</f>
        <v>0</v>
      </c>
      <c r="F110" s="16">
        <f>SUM(F102:F107)</f>
        <v>545841198</v>
      </c>
    </row>
    <row r="111" spans="1:6" ht="15" customHeight="1" x14ac:dyDescent="0.25">
      <c r="A111" s="4" t="s">
        <v>82</v>
      </c>
      <c r="B111" s="7" t="s">
        <v>135</v>
      </c>
      <c r="C111" s="9" t="s">
        <v>136</v>
      </c>
      <c r="D111" s="15">
        <v>15912623</v>
      </c>
      <c r="E111" s="15">
        <v>0</v>
      </c>
      <c r="F111" s="15">
        <v>28427988</v>
      </c>
    </row>
    <row r="112" spans="1:6" ht="15" customHeight="1" x14ac:dyDescent="0.25">
      <c r="A112" s="4" t="s">
        <v>340</v>
      </c>
      <c r="B112" s="7" t="s">
        <v>137</v>
      </c>
      <c r="C112" s="9" t="s">
        <v>138</v>
      </c>
      <c r="D112" s="15">
        <v>744737</v>
      </c>
      <c r="E112" s="15">
        <v>0</v>
      </c>
      <c r="F112" s="15">
        <v>499019</v>
      </c>
    </row>
    <row r="113" spans="1:6" ht="15" customHeight="1" x14ac:dyDescent="0.25">
      <c r="A113" s="4" t="s">
        <v>341</v>
      </c>
      <c r="B113" s="8" t="s">
        <v>139</v>
      </c>
      <c r="C113" s="10" t="s">
        <v>325</v>
      </c>
      <c r="D113" s="16">
        <f>SUM(D111,D112)</f>
        <v>16657360</v>
      </c>
      <c r="E113" s="16">
        <f>SUM(E111,E112)</f>
        <v>0</v>
      </c>
      <c r="F113" s="16">
        <f>SUM(F111,F112)</f>
        <v>28927007</v>
      </c>
    </row>
    <row r="114" spans="1:6" ht="15" customHeight="1" x14ac:dyDescent="0.25">
      <c r="A114" s="4" t="s">
        <v>391</v>
      </c>
      <c r="B114" s="8" t="s">
        <v>140</v>
      </c>
      <c r="C114" s="10" t="s">
        <v>326</v>
      </c>
      <c r="D114" s="16">
        <f>SUM(D110,D101,D113)</f>
        <v>415137755</v>
      </c>
      <c r="E114" s="16">
        <f>SUM(E110,E101,E113)</f>
        <v>0</v>
      </c>
      <c r="F114" s="16">
        <f>SUM(F110,F101,F113)</f>
        <v>713460562</v>
      </c>
    </row>
    <row r="115" spans="1:6" ht="15" customHeight="1" x14ac:dyDescent="0.25">
      <c r="A115" s="4" t="s">
        <v>392</v>
      </c>
      <c r="B115" s="7" t="s">
        <v>207</v>
      </c>
      <c r="C115" s="9" t="s">
        <v>142</v>
      </c>
      <c r="D115" s="15">
        <v>0</v>
      </c>
      <c r="E115" s="15">
        <v>0</v>
      </c>
      <c r="F115" s="15">
        <v>0</v>
      </c>
    </row>
    <row r="116" spans="1:6" ht="15" customHeight="1" x14ac:dyDescent="0.25">
      <c r="A116" s="4" t="s">
        <v>393</v>
      </c>
      <c r="B116" s="7" t="s">
        <v>208</v>
      </c>
      <c r="C116" s="9" t="s">
        <v>143</v>
      </c>
      <c r="D116" s="15">
        <v>80358501</v>
      </c>
      <c r="E116" s="15">
        <v>0</v>
      </c>
      <c r="F116" s="15">
        <v>69040679</v>
      </c>
    </row>
    <row r="117" spans="1:6" ht="15" customHeight="1" x14ac:dyDescent="0.25">
      <c r="A117" s="4" t="s">
        <v>394</v>
      </c>
      <c r="B117" s="7" t="s">
        <v>209</v>
      </c>
      <c r="C117" s="9" t="s">
        <v>144</v>
      </c>
      <c r="D117" s="15">
        <v>939384025</v>
      </c>
      <c r="E117" s="15">
        <v>0</v>
      </c>
      <c r="F117" s="15">
        <v>2151610897</v>
      </c>
    </row>
    <row r="118" spans="1:6" ht="15" customHeight="1" x14ac:dyDescent="0.25">
      <c r="A118" s="4" t="s">
        <v>395</v>
      </c>
      <c r="B118" s="8" t="s">
        <v>141</v>
      </c>
      <c r="C118" s="10" t="s">
        <v>327</v>
      </c>
      <c r="D118" s="16">
        <f>SUM(D115:D117)</f>
        <v>1019742526</v>
      </c>
      <c r="E118" s="16">
        <f>SUM(E115:E117)</f>
        <v>0</v>
      </c>
      <c r="F118" s="16">
        <f>SUM(F115:F117)</f>
        <v>2220651576</v>
      </c>
    </row>
    <row r="119" spans="1:6" ht="15" customHeight="1" x14ac:dyDescent="0.25">
      <c r="A119" s="4" t="s">
        <v>396</v>
      </c>
      <c r="B119" s="43" t="s">
        <v>236</v>
      </c>
      <c r="C119" s="43"/>
      <c r="D119" s="16">
        <f>SUM(D93,D114,D118)</f>
        <v>8465457519</v>
      </c>
      <c r="E119" s="16">
        <f>SUM(E93,E114,E118)</f>
        <v>0</v>
      </c>
      <c r="F119" s="16">
        <f>SUM(F93,F114,F118)</f>
        <v>9733173102</v>
      </c>
    </row>
    <row r="120" spans="1:6" ht="15" customHeight="1" x14ac:dyDescent="0.25"/>
  </sheetData>
  <mergeCells count="7">
    <mergeCell ref="B119:C119"/>
    <mergeCell ref="A4:F4"/>
    <mergeCell ref="B5:C5"/>
    <mergeCell ref="B6:C6"/>
    <mergeCell ref="B7:C7"/>
    <mergeCell ref="B85:C85"/>
    <mergeCell ref="B86:C86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2"/>
  <sheetViews>
    <sheetView zoomScale="80" zoomScaleNormal="80" workbookViewId="0">
      <selection activeCell="C9" sqref="C9"/>
    </sheetView>
  </sheetViews>
  <sheetFormatPr defaultRowHeight="15" x14ac:dyDescent="0.25"/>
  <cols>
    <col min="3" max="3" width="145.140625" customWidth="1"/>
    <col min="4" max="6" width="18.28515625" customWidth="1"/>
  </cols>
  <sheetData>
    <row r="1" spans="1:6" x14ac:dyDescent="0.25">
      <c r="F1" s="19" t="s">
        <v>158</v>
      </c>
    </row>
    <row r="2" spans="1:6" x14ac:dyDescent="0.25">
      <c r="F2" s="19" t="s">
        <v>474</v>
      </c>
    </row>
    <row r="4" spans="1:6" x14ac:dyDescent="0.25">
      <c r="A4" s="44" t="s">
        <v>468</v>
      </c>
      <c r="B4" s="44"/>
      <c r="C4" s="44"/>
      <c r="D4" s="44"/>
      <c r="E4" s="44"/>
      <c r="F4" s="44"/>
    </row>
    <row r="5" spans="1:6" x14ac:dyDescent="0.25">
      <c r="A5" s="13"/>
      <c r="B5" s="45" t="s">
        <v>147</v>
      </c>
      <c r="C5" s="45"/>
      <c r="D5" s="14" t="s">
        <v>148</v>
      </c>
      <c r="E5" s="14" t="s">
        <v>150</v>
      </c>
      <c r="F5" s="14" t="s">
        <v>149</v>
      </c>
    </row>
    <row r="6" spans="1:6" x14ac:dyDescent="0.25">
      <c r="A6" s="13" t="s">
        <v>151</v>
      </c>
      <c r="B6" s="45" t="s">
        <v>152</v>
      </c>
      <c r="C6" s="45"/>
      <c r="D6" s="14" t="s">
        <v>153</v>
      </c>
      <c r="E6" s="14" t="s">
        <v>154</v>
      </c>
      <c r="F6" s="14" t="s">
        <v>155</v>
      </c>
    </row>
    <row r="7" spans="1:6" x14ac:dyDescent="0.25">
      <c r="A7" s="4" t="s">
        <v>2</v>
      </c>
      <c r="B7" s="43" t="s">
        <v>146</v>
      </c>
      <c r="C7" s="43"/>
      <c r="D7" s="15"/>
      <c r="E7" s="15"/>
      <c r="F7" s="15"/>
    </row>
    <row r="8" spans="1:6" x14ac:dyDescent="0.25">
      <c r="A8" s="4" t="s">
        <v>3</v>
      </c>
      <c r="B8" s="7" t="s">
        <v>0</v>
      </c>
      <c r="C8" s="5" t="s">
        <v>1</v>
      </c>
      <c r="D8" s="15">
        <v>1499937</v>
      </c>
      <c r="E8" s="15">
        <v>0</v>
      </c>
      <c r="F8" s="15">
        <v>1645381</v>
      </c>
    </row>
    <row r="9" spans="1:6" x14ac:dyDescent="0.25">
      <c r="A9" s="4" t="s">
        <v>257</v>
      </c>
      <c r="B9" s="8" t="s">
        <v>19</v>
      </c>
      <c r="C9" s="6" t="s">
        <v>306</v>
      </c>
      <c r="D9" s="16">
        <f>SUM(D7:D8)</f>
        <v>1499937</v>
      </c>
      <c r="E9" s="16">
        <f>SUM(E7:E8)</f>
        <v>0</v>
      </c>
      <c r="F9" s="16">
        <f>SUM(F7:F8)</f>
        <v>1645381</v>
      </c>
    </row>
    <row r="10" spans="1:6" x14ac:dyDescent="0.25">
      <c r="A10" s="4" t="s">
        <v>4</v>
      </c>
      <c r="B10" s="7" t="s">
        <v>20</v>
      </c>
      <c r="C10" s="5" t="s">
        <v>21</v>
      </c>
      <c r="D10" s="15">
        <v>49924425</v>
      </c>
      <c r="E10" s="15">
        <v>0</v>
      </c>
      <c r="F10" s="15">
        <v>49454579</v>
      </c>
    </row>
    <row r="11" spans="1:6" x14ac:dyDescent="0.25">
      <c r="A11" s="4" t="s">
        <v>5</v>
      </c>
      <c r="B11" s="7" t="s">
        <v>22</v>
      </c>
      <c r="C11" s="5" t="s">
        <v>25</v>
      </c>
      <c r="D11" s="15">
        <v>8576578</v>
      </c>
      <c r="E11" s="15">
        <v>0</v>
      </c>
      <c r="F11" s="15">
        <v>13569262</v>
      </c>
    </row>
    <row r="12" spans="1:6" x14ac:dyDescent="0.25">
      <c r="A12" s="4" t="s">
        <v>6</v>
      </c>
      <c r="B12" s="8" t="s">
        <v>28</v>
      </c>
      <c r="C12" s="6" t="s">
        <v>328</v>
      </c>
      <c r="D12" s="16">
        <f>SUM(D10:D11)</f>
        <v>58501003</v>
      </c>
      <c r="E12" s="16">
        <f>SUM(E10:E11)</f>
        <v>0</v>
      </c>
      <c r="F12" s="16">
        <f>SUM(F10:F11)</f>
        <v>63023841</v>
      </c>
    </row>
    <row r="13" spans="1:6" x14ac:dyDescent="0.25">
      <c r="A13" s="4" t="s">
        <v>7</v>
      </c>
      <c r="B13" s="8" t="s">
        <v>37</v>
      </c>
      <c r="C13" s="6" t="s">
        <v>330</v>
      </c>
      <c r="D13" s="16">
        <f>SUM(D9,D12,)</f>
        <v>60000940</v>
      </c>
      <c r="E13" s="16">
        <f>SUM(E9,E12,)</f>
        <v>0</v>
      </c>
      <c r="F13" s="16">
        <f>SUM(F9,F12,)</f>
        <v>64669222</v>
      </c>
    </row>
    <row r="14" spans="1:6" s="36" customFormat="1" x14ac:dyDescent="0.25">
      <c r="A14" s="35"/>
      <c r="B14" s="22" t="s">
        <v>215</v>
      </c>
      <c r="C14" s="25" t="s">
        <v>168</v>
      </c>
      <c r="D14" s="24">
        <v>0</v>
      </c>
      <c r="E14" s="24">
        <v>0</v>
      </c>
      <c r="F14" s="24">
        <v>185225</v>
      </c>
    </row>
    <row r="15" spans="1:6" x14ac:dyDescent="0.25">
      <c r="A15" s="4"/>
      <c r="B15" s="8" t="s">
        <v>54</v>
      </c>
      <c r="C15" s="6" t="s">
        <v>426</v>
      </c>
      <c r="D15" s="16">
        <v>0</v>
      </c>
      <c r="E15" s="16">
        <v>0</v>
      </c>
      <c r="F15" s="16">
        <v>185225</v>
      </c>
    </row>
    <row r="16" spans="1:6" x14ac:dyDescent="0.25">
      <c r="A16" s="4" t="s">
        <v>8</v>
      </c>
      <c r="B16" s="7" t="s">
        <v>237</v>
      </c>
      <c r="C16" s="5" t="s">
        <v>173</v>
      </c>
      <c r="D16" s="15">
        <v>0</v>
      </c>
      <c r="E16" s="15">
        <v>0</v>
      </c>
      <c r="F16" s="15">
        <v>0</v>
      </c>
    </row>
    <row r="17" spans="1:6" x14ac:dyDescent="0.25">
      <c r="A17" s="4" t="s">
        <v>258</v>
      </c>
      <c r="B17" s="8" t="s">
        <v>56</v>
      </c>
      <c r="C17" s="6" t="s">
        <v>238</v>
      </c>
      <c r="D17" s="15">
        <v>0</v>
      </c>
      <c r="E17" s="15">
        <v>0</v>
      </c>
      <c r="F17" s="15">
        <v>0</v>
      </c>
    </row>
    <row r="18" spans="1:6" x14ac:dyDescent="0.25">
      <c r="A18" s="4" t="s">
        <v>9</v>
      </c>
      <c r="B18" s="8" t="s">
        <v>59</v>
      </c>
      <c r="C18" s="6" t="s">
        <v>312</v>
      </c>
      <c r="D18" s="16">
        <f>SUM(D17)</f>
        <v>0</v>
      </c>
      <c r="E18" s="16">
        <f>SUM(E17)</f>
        <v>0</v>
      </c>
      <c r="F18" s="16">
        <f>SUM(F15)</f>
        <v>185225</v>
      </c>
    </row>
    <row r="19" spans="1:6" x14ac:dyDescent="0.25">
      <c r="A19" s="4" t="s">
        <v>10</v>
      </c>
      <c r="B19" s="7" t="s">
        <v>62</v>
      </c>
      <c r="C19" s="5" t="s">
        <v>63</v>
      </c>
      <c r="D19" s="15">
        <v>0</v>
      </c>
      <c r="E19" s="15">
        <v>0</v>
      </c>
      <c r="F19" s="15">
        <v>173689</v>
      </c>
    </row>
    <row r="20" spans="1:6" x14ac:dyDescent="0.25">
      <c r="A20" s="4" t="s">
        <v>259</v>
      </c>
      <c r="B20" s="7" t="s">
        <v>239</v>
      </c>
      <c r="C20" s="5" t="s">
        <v>240</v>
      </c>
      <c r="D20" s="15">
        <v>0</v>
      </c>
      <c r="E20" s="15">
        <v>0</v>
      </c>
      <c r="F20" s="15">
        <v>136763</v>
      </c>
    </row>
    <row r="21" spans="1:6" x14ac:dyDescent="0.25">
      <c r="A21" s="4" t="s">
        <v>11</v>
      </c>
      <c r="B21" s="7" t="s">
        <v>185</v>
      </c>
      <c r="C21" s="5" t="s">
        <v>359</v>
      </c>
      <c r="D21" s="15">
        <v>0</v>
      </c>
      <c r="E21" s="15">
        <v>0</v>
      </c>
      <c r="F21" s="15">
        <v>36926</v>
      </c>
    </row>
    <row r="22" spans="1:6" x14ac:dyDescent="0.25">
      <c r="A22" s="4" t="s">
        <v>260</v>
      </c>
      <c r="B22" s="8" t="s">
        <v>83</v>
      </c>
      <c r="C22" s="6" t="s">
        <v>335</v>
      </c>
      <c r="D22" s="16">
        <f>SUM(D19)</f>
        <v>0</v>
      </c>
      <c r="E22" s="16">
        <v>0</v>
      </c>
      <c r="F22" s="16">
        <v>173689</v>
      </c>
    </row>
    <row r="23" spans="1:6" ht="15" customHeight="1" x14ac:dyDescent="0.25">
      <c r="A23" s="4" t="s">
        <v>261</v>
      </c>
      <c r="B23" s="7" t="s">
        <v>87</v>
      </c>
      <c r="C23" s="9" t="s">
        <v>88</v>
      </c>
      <c r="D23" s="15">
        <v>0</v>
      </c>
      <c r="E23" s="15">
        <v>0</v>
      </c>
      <c r="F23" s="15">
        <v>0</v>
      </c>
    </row>
    <row r="24" spans="1:6" x14ac:dyDescent="0.25">
      <c r="A24" s="4" t="s">
        <v>262</v>
      </c>
      <c r="B24" s="7" t="s">
        <v>241</v>
      </c>
      <c r="C24" s="5" t="s">
        <v>242</v>
      </c>
      <c r="D24" s="15">
        <v>0</v>
      </c>
      <c r="E24" s="15">
        <v>0</v>
      </c>
      <c r="F24" s="15">
        <v>0</v>
      </c>
    </row>
    <row r="25" spans="1:6" ht="15" customHeight="1" x14ac:dyDescent="0.25">
      <c r="A25" s="4" t="s">
        <v>263</v>
      </c>
      <c r="B25" s="7" t="s">
        <v>197</v>
      </c>
      <c r="C25" s="9" t="s">
        <v>243</v>
      </c>
      <c r="D25" s="15">
        <v>0</v>
      </c>
      <c r="E25" s="15">
        <v>0</v>
      </c>
      <c r="F25" s="15">
        <v>0</v>
      </c>
    </row>
    <row r="26" spans="1:6" ht="15" customHeight="1" x14ac:dyDescent="0.25">
      <c r="A26" s="4" t="s">
        <v>264</v>
      </c>
      <c r="B26" s="8" t="s">
        <v>91</v>
      </c>
      <c r="C26" s="10" t="s">
        <v>336</v>
      </c>
      <c r="D26" s="16">
        <f>SUM(D23,)</f>
        <v>0</v>
      </c>
      <c r="E26" s="16">
        <f>SUM(E23,)</f>
        <v>0</v>
      </c>
      <c r="F26" s="16">
        <f>SUM(F23,)</f>
        <v>0</v>
      </c>
    </row>
    <row r="27" spans="1:6" ht="15" customHeight="1" x14ac:dyDescent="0.25">
      <c r="A27" s="4" t="s">
        <v>12</v>
      </c>
      <c r="B27" s="7" t="s">
        <v>92</v>
      </c>
      <c r="C27" s="9" t="s">
        <v>334</v>
      </c>
      <c r="D27" s="15">
        <v>3146250</v>
      </c>
      <c r="E27" s="15">
        <v>0</v>
      </c>
      <c r="F27" s="15">
        <v>2616504</v>
      </c>
    </row>
    <row r="28" spans="1:6" ht="15" customHeight="1" x14ac:dyDescent="0.25">
      <c r="A28" s="4" t="s">
        <v>13</v>
      </c>
      <c r="B28" s="7" t="s">
        <v>96</v>
      </c>
      <c r="C28" s="9" t="s">
        <v>95</v>
      </c>
      <c r="D28" s="15">
        <v>3018937</v>
      </c>
      <c r="E28" s="15">
        <v>0</v>
      </c>
      <c r="F28" s="15">
        <v>2489191</v>
      </c>
    </row>
    <row r="29" spans="1:6" ht="15" customHeight="1" x14ac:dyDescent="0.25">
      <c r="A29" s="4" t="s">
        <v>14</v>
      </c>
      <c r="B29" s="7" t="s">
        <v>202</v>
      </c>
      <c r="C29" s="9" t="s">
        <v>244</v>
      </c>
      <c r="D29" s="15">
        <v>127313</v>
      </c>
      <c r="E29" s="15">
        <v>0</v>
      </c>
      <c r="F29" s="15">
        <v>127313</v>
      </c>
    </row>
    <row r="30" spans="1:6" ht="15" customHeight="1" x14ac:dyDescent="0.25">
      <c r="A30" s="4" t="s">
        <v>15</v>
      </c>
      <c r="B30" s="8" t="s">
        <v>101</v>
      </c>
      <c r="C30" s="10" t="s">
        <v>427</v>
      </c>
      <c r="D30" s="16">
        <f>SUM(D27,)</f>
        <v>3146250</v>
      </c>
      <c r="E30" s="16">
        <f>SUM(E27,)</f>
        <v>0</v>
      </c>
      <c r="F30" s="16">
        <f>SUM(F27,)</f>
        <v>2616504</v>
      </c>
    </row>
    <row r="31" spans="1:6" ht="15" customHeight="1" x14ac:dyDescent="0.25">
      <c r="A31" s="4" t="s">
        <v>265</v>
      </c>
      <c r="B31" s="8" t="s">
        <v>102</v>
      </c>
      <c r="C31" s="10" t="s">
        <v>317</v>
      </c>
      <c r="D31" s="16">
        <f>SUM(D22,D26,D30)</f>
        <v>3146250</v>
      </c>
      <c r="E31" s="16">
        <f>SUM(E22,E26,E30)</f>
        <v>0</v>
      </c>
      <c r="F31" s="16">
        <f>SUM(F22,F26,F30)</f>
        <v>2790193</v>
      </c>
    </row>
    <row r="32" spans="1:6" ht="15" customHeight="1" x14ac:dyDescent="0.25">
      <c r="A32" s="4" t="s">
        <v>266</v>
      </c>
      <c r="B32" s="22" t="s">
        <v>360</v>
      </c>
      <c r="C32" s="23" t="s">
        <v>361</v>
      </c>
      <c r="D32" s="24">
        <v>173006</v>
      </c>
      <c r="E32" s="24">
        <v>0</v>
      </c>
      <c r="F32" s="24">
        <v>197000</v>
      </c>
    </row>
    <row r="33" spans="1:6" ht="15" customHeight="1" x14ac:dyDescent="0.25">
      <c r="A33" s="4" t="s">
        <v>267</v>
      </c>
      <c r="B33" s="8" t="s">
        <v>362</v>
      </c>
      <c r="C33" s="10" t="s">
        <v>363</v>
      </c>
      <c r="D33" s="16">
        <v>173006</v>
      </c>
      <c r="E33" s="16">
        <v>0</v>
      </c>
      <c r="F33" s="16">
        <v>197000</v>
      </c>
    </row>
    <row r="34" spans="1:6" ht="15" customHeight="1" x14ac:dyDescent="0.25">
      <c r="A34" s="4" t="s">
        <v>268</v>
      </c>
      <c r="B34" s="22" t="s">
        <v>364</v>
      </c>
      <c r="C34" s="23" t="s">
        <v>365</v>
      </c>
      <c r="D34" s="24">
        <v>-218911</v>
      </c>
      <c r="E34" s="24">
        <v>0</v>
      </c>
      <c r="F34" s="24">
        <v>-91000</v>
      </c>
    </row>
    <row r="35" spans="1:6" ht="15" customHeight="1" x14ac:dyDescent="0.25">
      <c r="A35" s="4" t="s">
        <v>269</v>
      </c>
      <c r="B35" s="8" t="s">
        <v>248</v>
      </c>
      <c r="C35" s="10" t="s">
        <v>366</v>
      </c>
      <c r="D35" s="16">
        <v>-218911</v>
      </c>
      <c r="E35" s="16">
        <v>0</v>
      </c>
      <c r="F35" s="16">
        <v>-91000</v>
      </c>
    </row>
    <row r="36" spans="1:6" ht="15" customHeight="1" x14ac:dyDescent="0.25">
      <c r="A36" s="4" t="s">
        <v>16</v>
      </c>
      <c r="B36" s="8" t="s">
        <v>103</v>
      </c>
      <c r="C36" s="10" t="s">
        <v>367</v>
      </c>
      <c r="D36" s="16">
        <v>-45905</v>
      </c>
      <c r="E36" s="16">
        <v>0</v>
      </c>
      <c r="F36" s="16">
        <v>106000</v>
      </c>
    </row>
    <row r="37" spans="1:6" ht="15" customHeight="1" x14ac:dyDescent="0.25">
      <c r="A37" s="4" t="s">
        <v>270</v>
      </c>
      <c r="B37" s="7" t="s">
        <v>105</v>
      </c>
      <c r="C37" s="9" t="s">
        <v>106</v>
      </c>
      <c r="D37" s="15">
        <v>0</v>
      </c>
      <c r="E37" s="15">
        <v>0</v>
      </c>
      <c r="F37" s="15">
        <v>0</v>
      </c>
    </row>
    <row r="38" spans="1:6" ht="15" customHeight="1" x14ac:dyDescent="0.25">
      <c r="A38" s="4" t="s">
        <v>271</v>
      </c>
      <c r="B38" s="7" t="s">
        <v>107</v>
      </c>
      <c r="C38" s="9" t="s">
        <v>108</v>
      </c>
      <c r="D38" s="15">
        <v>0</v>
      </c>
      <c r="E38" s="15">
        <v>0</v>
      </c>
      <c r="F38" s="15">
        <v>0</v>
      </c>
    </row>
    <row r="39" spans="1:6" ht="15" customHeight="1" x14ac:dyDescent="0.25">
      <c r="A39" s="4" t="s">
        <v>272</v>
      </c>
      <c r="B39" s="8" t="s">
        <v>109</v>
      </c>
      <c r="C39" s="10" t="s">
        <v>318</v>
      </c>
      <c r="D39" s="16">
        <v>0</v>
      </c>
      <c r="E39" s="16">
        <f>SUM(E37:E38)</f>
        <v>0</v>
      </c>
      <c r="F39" s="16">
        <f>SUM(F37:F38)</f>
        <v>0</v>
      </c>
    </row>
    <row r="40" spans="1:6" ht="15" customHeight="1" x14ac:dyDescent="0.25">
      <c r="A40" s="4" t="s">
        <v>43</v>
      </c>
      <c r="B40" s="43" t="s">
        <v>319</v>
      </c>
      <c r="C40" s="43"/>
      <c r="D40" s="16">
        <f>SUM(D13,D18,D31,D36,D39)</f>
        <v>63101285</v>
      </c>
      <c r="E40" s="16">
        <f>SUM(E13,E18,E31,E39)</f>
        <v>0</v>
      </c>
      <c r="F40" s="16">
        <f>SUM(F13,F18,F31,F36,F39)</f>
        <v>67750640</v>
      </c>
    </row>
    <row r="41" spans="1:6" ht="15" customHeight="1" x14ac:dyDescent="0.25">
      <c r="A41" s="4" t="s">
        <v>44</v>
      </c>
      <c r="B41" s="43" t="s">
        <v>110</v>
      </c>
      <c r="C41" s="43"/>
      <c r="D41" s="15"/>
      <c r="E41" s="15"/>
      <c r="F41" s="15"/>
    </row>
    <row r="42" spans="1:6" ht="15" customHeight="1" x14ac:dyDescent="0.25">
      <c r="A42" s="4" t="s">
        <v>45</v>
      </c>
      <c r="B42" s="7" t="s">
        <v>111</v>
      </c>
      <c r="C42" s="11" t="s">
        <v>112</v>
      </c>
      <c r="D42" s="15">
        <v>165554071</v>
      </c>
      <c r="E42" s="15">
        <v>0</v>
      </c>
      <c r="F42" s="15">
        <v>165554071</v>
      </c>
    </row>
    <row r="43" spans="1:6" ht="15" customHeight="1" x14ac:dyDescent="0.25">
      <c r="A43" s="4"/>
      <c r="B43" s="7" t="s">
        <v>428</v>
      </c>
      <c r="C43" s="11" t="s">
        <v>114</v>
      </c>
      <c r="D43" s="15">
        <v>0</v>
      </c>
      <c r="E43" s="15"/>
      <c r="F43" s="15">
        <v>236220</v>
      </c>
    </row>
    <row r="44" spans="1:6" ht="15" customHeight="1" x14ac:dyDescent="0.25">
      <c r="A44" s="4" t="s">
        <v>273</v>
      </c>
      <c r="B44" s="7" t="s">
        <v>117</v>
      </c>
      <c r="C44" s="11" t="s">
        <v>118</v>
      </c>
      <c r="D44" s="15">
        <v>-127703461</v>
      </c>
      <c r="E44" s="15">
        <v>0</v>
      </c>
      <c r="F44" s="15">
        <v>-124924065</v>
      </c>
    </row>
    <row r="45" spans="1:6" ht="15" customHeight="1" x14ac:dyDescent="0.25">
      <c r="A45" s="4" t="s">
        <v>274</v>
      </c>
      <c r="B45" s="7" t="s">
        <v>119</v>
      </c>
      <c r="C45" s="11" t="s">
        <v>120</v>
      </c>
      <c r="D45" s="15">
        <v>2779396</v>
      </c>
      <c r="E45" s="15">
        <v>0</v>
      </c>
      <c r="F45" s="15">
        <v>-5444</v>
      </c>
    </row>
    <row r="46" spans="1:6" ht="15" customHeight="1" x14ac:dyDescent="0.25">
      <c r="A46" s="4" t="s">
        <v>275</v>
      </c>
      <c r="B46" s="8" t="s">
        <v>121</v>
      </c>
      <c r="C46" s="12" t="s">
        <v>320</v>
      </c>
      <c r="D46" s="16">
        <f>SUM(D41:D45)</f>
        <v>40630006</v>
      </c>
      <c r="E46" s="16">
        <f>SUM(E41:E45)</f>
        <v>0</v>
      </c>
      <c r="F46" s="16">
        <f>SUM(F41:F45)</f>
        <v>40860782</v>
      </c>
    </row>
    <row r="47" spans="1:6" ht="15" customHeight="1" x14ac:dyDescent="0.25">
      <c r="A47" s="4" t="s">
        <v>276</v>
      </c>
      <c r="B47" s="7" t="s">
        <v>122</v>
      </c>
      <c r="C47" s="11" t="s">
        <v>123</v>
      </c>
      <c r="D47" s="15">
        <v>0</v>
      </c>
      <c r="E47" s="15">
        <v>0</v>
      </c>
      <c r="F47" s="15">
        <v>0</v>
      </c>
    </row>
    <row r="48" spans="1:6" ht="15" customHeight="1" x14ac:dyDescent="0.25">
      <c r="A48" s="4" t="s">
        <v>277</v>
      </c>
      <c r="B48" s="7" t="s">
        <v>124</v>
      </c>
      <c r="C48" s="11" t="s">
        <v>125</v>
      </c>
      <c r="D48" s="15">
        <v>0</v>
      </c>
      <c r="E48" s="15">
        <v>0</v>
      </c>
      <c r="F48" s="15">
        <v>14350</v>
      </c>
    </row>
    <row r="49" spans="1:6" ht="15" customHeight="1" x14ac:dyDescent="0.25">
      <c r="A49" s="4" t="s">
        <v>278</v>
      </c>
      <c r="B49" s="7" t="s">
        <v>127</v>
      </c>
      <c r="C49" s="9" t="s">
        <v>128</v>
      </c>
      <c r="D49" s="15">
        <v>0</v>
      </c>
      <c r="E49" s="15">
        <v>0</v>
      </c>
      <c r="F49" s="15">
        <v>0</v>
      </c>
    </row>
    <row r="50" spans="1:6" ht="15" customHeight="1" x14ac:dyDescent="0.25">
      <c r="A50" s="4" t="s">
        <v>279</v>
      </c>
      <c r="B50" s="8" t="s">
        <v>131</v>
      </c>
      <c r="C50" s="10" t="s">
        <v>322</v>
      </c>
      <c r="D50" s="16">
        <f>SUM(D47,D48,D49,)</f>
        <v>0</v>
      </c>
      <c r="E50" s="16">
        <f>SUM(E47,E48,E49,)</f>
        <v>0</v>
      </c>
      <c r="F50" s="16">
        <v>14350</v>
      </c>
    </row>
    <row r="51" spans="1:6" s="36" customFormat="1" ht="15" customHeight="1" x14ac:dyDescent="0.25">
      <c r="A51" s="35"/>
      <c r="B51" s="22" t="s">
        <v>429</v>
      </c>
      <c r="C51" s="23" t="s">
        <v>430</v>
      </c>
      <c r="D51" s="24">
        <v>0</v>
      </c>
      <c r="E51" s="24">
        <v>0</v>
      </c>
      <c r="F51" s="24">
        <v>634665</v>
      </c>
    </row>
    <row r="52" spans="1:6" ht="15" customHeight="1" x14ac:dyDescent="0.25">
      <c r="A52" s="4" t="s">
        <v>280</v>
      </c>
      <c r="B52" s="22" t="s">
        <v>368</v>
      </c>
      <c r="C52" s="23" t="s">
        <v>369</v>
      </c>
      <c r="D52" s="24">
        <v>24299</v>
      </c>
      <c r="E52" s="24">
        <v>0</v>
      </c>
      <c r="F52" s="24">
        <v>3083337</v>
      </c>
    </row>
    <row r="53" spans="1:6" ht="15" customHeight="1" x14ac:dyDescent="0.25">
      <c r="A53" s="4" t="s">
        <v>46</v>
      </c>
      <c r="B53" s="22" t="s">
        <v>370</v>
      </c>
      <c r="C53" s="23" t="s">
        <v>371</v>
      </c>
      <c r="D53" s="24">
        <v>2108200</v>
      </c>
      <c r="E53" s="24">
        <v>0</v>
      </c>
      <c r="F53" s="24">
        <v>66065</v>
      </c>
    </row>
    <row r="54" spans="1:6" ht="15" customHeight="1" x14ac:dyDescent="0.25">
      <c r="A54" s="4" t="s">
        <v>281</v>
      </c>
      <c r="B54" s="8" t="s">
        <v>134</v>
      </c>
      <c r="C54" s="10" t="s">
        <v>372</v>
      </c>
      <c r="D54" s="16">
        <f>SUM(D51:D53)</f>
        <v>2132499</v>
      </c>
      <c r="E54" s="16">
        <v>0</v>
      </c>
      <c r="F54" s="16">
        <f>SUM(F51:F53)</f>
        <v>3784067</v>
      </c>
    </row>
    <row r="55" spans="1:6" ht="15" customHeight="1" x14ac:dyDescent="0.25">
      <c r="A55" s="4" t="s">
        <v>282</v>
      </c>
      <c r="B55" s="7" t="s">
        <v>135</v>
      </c>
      <c r="C55" s="9" t="s">
        <v>136</v>
      </c>
      <c r="D55" s="15"/>
      <c r="E55" s="15">
        <v>0</v>
      </c>
      <c r="F55" s="15">
        <v>0</v>
      </c>
    </row>
    <row r="56" spans="1:6" ht="15" customHeight="1" x14ac:dyDescent="0.25">
      <c r="A56" s="4" t="s">
        <v>283</v>
      </c>
      <c r="B56" s="7" t="s">
        <v>206</v>
      </c>
      <c r="C56" s="9" t="s">
        <v>214</v>
      </c>
      <c r="D56" s="15"/>
      <c r="E56" s="15">
        <v>0</v>
      </c>
      <c r="F56" s="15">
        <v>0</v>
      </c>
    </row>
    <row r="57" spans="1:6" ht="15" customHeight="1" x14ac:dyDescent="0.25">
      <c r="A57" s="4" t="s">
        <v>47</v>
      </c>
      <c r="B57" s="8" t="s">
        <v>139</v>
      </c>
      <c r="C57" s="10" t="s">
        <v>325</v>
      </c>
      <c r="D57" s="16"/>
      <c r="E57" s="16">
        <v>0</v>
      </c>
      <c r="F57" s="16">
        <f>SUM(F55:F56)</f>
        <v>0</v>
      </c>
    </row>
    <row r="58" spans="1:6" ht="15" customHeight="1" x14ac:dyDescent="0.25">
      <c r="A58" s="4" t="s">
        <v>284</v>
      </c>
      <c r="B58" s="8" t="s">
        <v>140</v>
      </c>
      <c r="C58" s="10" t="s">
        <v>337</v>
      </c>
      <c r="D58" s="16">
        <v>2132499</v>
      </c>
      <c r="E58" s="16">
        <f>SUM(E50,E57)</f>
        <v>0</v>
      </c>
      <c r="F58" s="16">
        <f>SUM(F50,F54,F57)</f>
        <v>3798417</v>
      </c>
    </row>
    <row r="59" spans="1:6" ht="15" customHeight="1" x14ac:dyDescent="0.25">
      <c r="A59" s="4" t="s">
        <v>285</v>
      </c>
      <c r="B59" s="7" t="s">
        <v>208</v>
      </c>
      <c r="C59" s="9" t="s">
        <v>143</v>
      </c>
      <c r="D59" s="15">
        <v>20338780</v>
      </c>
      <c r="E59" s="15">
        <v>0</v>
      </c>
      <c r="F59" s="15">
        <v>23091441</v>
      </c>
    </row>
    <row r="60" spans="1:6" ht="15" customHeight="1" x14ac:dyDescent="0.25">
      <c r="A60" s="4" t="s">
        <v>48</v>
      </c>
      <c r="B60" s="8" t="s">
        <v>141</v>
      </c>
      <c r="C60" s="10" t="s">
        <v>327</v>
      </c>
      <c r="D60" s="16">
        <f>SUM(D59:D59)</f>
        <v>20338780</v>
      </c>
      <c r="E60" s="16">
        <f>SUM(E59:E59)</f>
        <v>0</v>
      </c>
      <c r="F60" s="16">
        <f>SUM(F59:F59)</f>
        <v>23091441</v>
      </c>
    </row>
    <row r="61" spans="1:6" ht="15" customHeight="1" x14ac:dyDescent="0.25">
      <c r="A61" s="4" t="s">
        <v>49</v>
      </c>
      <c r="B61" s="43" t="s">
        <v>236</v>
      </c>
      <c r="C61" s="43"/>
      <c r="D61" s="16">
        <f>SUM(D46,D58,D60)</f>
        <v>63101285</v>
      </c>
      <c r="E61" s="16">
        <f>SUM(E46,E58,E60)</f>
        <v>0</v>
      </c>
      <c r="F61" s="16">
        <f>SUM(F46,F58,F60)</f>
        <v>67750640</v>
      </c>
    </row>
    <row r="62" spans="1:6" ht="15" customHeight="1" x14ac:dyDescent="0.25"/>
  </sheetData>
  <mergeCells count="7">
    <mergeCell ref="B61:C61"/>
    <mergeCell ref="A4:F4"/>
    <mergeCell ref="B5:C5"/>
    <mergeCell ref="B6:C6"/>
    <mergeCell ref="B7:C7"/>
    <mergeCell ref="B40:C40"/>
    <mergeCell ref="B41:C4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2"/>
  <sheetViews>
    <sheetView zoomScale="80" zoomScaleNormal="80" workbookViewId="0">
      <selection activeCell="C11" sqref="C11"/>
    </sheetView>
  </sheetViews>
  <sheetFormatPr defaultRowHeight="15" x14ac:dyDescent="0.25"/>
  <cols>
    <col min="3" max="3" width="145.28515625" customWidth="1"/>
    <col min="4" max="6" width="18.28515625" customWidth="1"/>
  </cols>
  <sheetData>
    <row r="1" spans="1:6" x14ac:dyDescent="0.25">
      <c r="F1" s="19" t="s">
        <v>159</v>
      </c>
    </row>
    <row r="2" spans="1:6" x14ac:dyDescent="0.25">
      <c r="F2" s="19" t="s">
        <v>473</v>
      </c>
    </row>
    <row r="4" spans="1:6" x14ac:dyDescent="0.25">
      <c r="A4" s="44" t="s">
        <v>469</v>
      </c>
      <c r="B4" s="44"/>
      <c r="C4" s="44"/>
      <c r="D4" s="44"/>
      <c r="E4" s="44"/>
      <c r="F4" s="44"/>
    </row>
    <row r="5" spans="1:6" x14ac:dyDescent="0.25">
      <c r="A5" s="13"/>
      <c r="B5" s="45" t="s">
        <v>147</v>
      </c>
      <c r="C5" s="45"/>
      <c r="D5" s="14" t="s">
        <v>148</v>
      </c>
      <c r="E5" s="14" t="s">
        <v>150</v>
      </c>
      <c r="F5" s="14" t="s">
        <v>149</v>
      </c>
    </row>
    <row r="6" spans="1:6" x14ac:dyDescent="0.25">
      <c r="A6" s="13" t="s">
        <v>151</v>
      </c>
      <c r="B6" s="45" t="s">
        <v>152</v>
      </c>
      <c r="C6" s="45"/>
      <c r="D6" s="14" t="s">
        <v>153</v>
      </c>
      <c r="E6" s="14" t="s">
        <v>154</v>
      </c>
      <c r="F6" s="14" t="s">
        <v>155</v>
      </c>
    </row>
    <row r="7" spans="1:6" x14ac:dyDescent="0.25">
      <c r="A7" s="4" t="s">
        <v>2</v>
      </c>
      <c r="B7" s="43" t="s">
        <v>146</v>
      </c>
      <c r="C7" s="43"/>
      <c r="D7" s="15"/>
      <c r="E7" s="15"/>
      <c r="F7" s="15"/>
    </row>
    <row r="8" spans="1:6" x14ac:dyDescent="0.25">
      <c r="A8" s="4" t="s">
        <v>3</v>
      </c>
      <c r="B8" s="7" t="s">
        <v>0</v>
      </c>
      <c r="C8" s="5" t="s">
        <v>1</v>
      </c>
      <c r="D8" s="15">
        <v>0</v>
      </c>
      <c r="E8" s="32">
        <v>0</v>
      </c>
      <c r="F8" s="32">
        <v>0</v>
      </c>
    </row>
    <row r="9" spans="1:6" x14ac:dyDescent="0.25">
      <c r="A9" s="4" t="s">
        <v>257</v>
      </c>
      <c r="B9" s="7" t="s">
        <v>17</v>
      </c>
      <c r="C9" s="5" t="s">
        <v>18</v>
      </c>
      <c r="D9" s="32">
        <v>44475</v>
      </c>
      <c r="E9" s="32"/>
      <c r="F9" s="32">
        <v>0</v>
      </c>
    </row>
    <row r="10" spans="1:6" x14ac:dyDescent="0.25">
      <c r="A10" s="4" t="s">
        <v>4</v>
      </c>
      <c r="B10" s="8" t="s">
        <v>19</v>
      </c>
      <c r="C10" s="6" t="s">
        <v>306</v>
      </c>
      <c r="D10" s="33">
        <f>SUM(D8:D9)</f>
        <v>44475</v>
      </c>
      <c r="E10" s="33">
        <f>SUM(E7:E8)</f>
        <v>0</v>
      </c>
      <c r="F10" s="33">
        <f>SUM(F7:F9)</f>
        <v>0</v>
      </c>
    </row>
    <row r="11" spans="1:6" x14ac:dyDescent="0.25">
      <c r="A11" s="4" t="s">
        <v>5</v>
      </c>
      <c r="B11" s="7" t="s">
        <v>20</v>
      </c>
      <c r="C11" s="5" t="s">
        <v>21</v>
      </c>
      <c r="D11" s="32">
        <v>937706477</v>
      </c>
      <c r="E11" s="32">
        <v>0</v>
      </c>
      <c r="F11" s="32">
        <v>388172416</v>
      </c>
    </row>
    <row r="12" spans="1:6" x14ac:dyDescent="0.25">
      <c r="A12" s="4" t="s">
        <v>6</v>
      </c>
      <c r="B12" s="7" t="s">
        <v>22</v>
      </c>
      <c r="C12" s="5" t="s">
        <v>25</v>
      </c>
      <c r="D12" s="32">
        <v>2180536</v>
      </c>
      <c r="E12" s="32">
        <v>0</v>
      </c>
      <c r="F12" s="32">
        <v>345860</v>
      </c>
    </row>
    <row r="13" spans="1:6" x14ac:dyDescent="0.25">
      <c r="A13" s="4" t="s">
        <v>7</v>
      </c>
      <c r="B13" s="7" t="s">
        <v>24</v>
      </c>
      <c r="C13" s="5" t="s">
        <v>27</v>
      </c>
      <c r="D13" s="32">
        <v>0</v>
      </c>
      <c r="E13" s="32">
        <v>0</v>
      </c>
      <c r="F13" s="32">
        <v>0</v>
      </c>
    </row>
    <row r="14" spans="1:6" x14ac:dyDescent="0.25">
      <c r="A14" s="4" t="s">
        <v>8</v>
      </c>
      <c r="B14" s="8" t="s">
        <v>28</v>
      </c>
      <c r="C14" s="6" t="s">
        <v>328</v>
      </c>
      <c r="D14" s="33">
        <f>SUM(D11:D13)</f>
        <v>939887013</v>
      </c>
      <c r="E14" s="33">
        <f>SUM(E11:E13)</f>
        <v>0</v>
      </c>
      <c r="F14" s="33">
        <f>SUM(F11:F13)</f>
        <v>388518276</v>
      </c>
    </row>
    <row r="15" spans="1:6" x14ac:dyDescent="0.25">
      <c r="A15" s="4" t="s">
        <v>258</v>
      </c>
      <c r="B15" s="8" t="s">
        <v>37</v>
      </c>
      <c r="C15" s="6" t="s">
        <v>330</v>
      </c>
      <c r="D15" s="33">
        <f>SUM(D10,D14,)</f>
        <v>939931488</v>
      </c>
      <c r="E15" s="33">
        <f>SUM(E10,E14,)</f>
        <v>0</v>
      </c>
      <c r="F15" s="33">
        <f>SUM(F10,F14,)</f>
        <v>388518276</v>
      </c>
    </row>
    <row r="16" spans="1:6" x14ac:dyDescent="0.25">
      <c r="A16" s="4" t="s">
        <v>9</v>
      </c>
      <c r="B16" s="7" t="s">
        <v>245</v>
      </c>
      <c r="C16" s="5" t="s">
        <v>170</v>
      </c>
      <c r="D16" s="32">
        <v>9461605</v>
      </c>
      <c r="E16" s="32">
        <v>0</v>
      </c>
      <c r="F16" s="32">
        <v>682514</v>
      </c>
    </row>
    <row r="17" spans="1:6" x14ac:dyDescent="0.25">
      <c r="A17" s="4" t="s">
        <v>10</v>
      </c>
      <c r="B17" s="8" t="s">
        <v>55</v>
      </c>
      <c r="C17" s="6" t="s">
        <v>58</v>
      </c>
      <c r="D17" s="33">
        <v>9461605</v>
      </c>
      <c r="E17" s="33">
        <v>0</v>
      </c>
      <c r="F17" s="33">
        <v>682514</v>
      </c>
    </row>
    <row r="18" spans="1:6" x14ac:dyDescent="0.25">
      <c r="A18" s="4" t="s">
        <v>259</v>
      </c>
      <c r="B18" s="8" t="s">
        <v>59</v>
      </c>
      <c r="C18" s="6" t="s">
        <v>312</v>
      </c>
      <c r="D18" s="33">
        <f>SUM(D17:D17)</f>
        <v>9461605</v>
      </c>
      <c r="E18" s="33">
        <f>SUM(E17:E17)</f>
        <v>0</v>
      </c>
      <c r="F18" s="33">
        <f>SUM(F17:F17)</f>
        <v>682514</v>
      </c>
    </row>
    <row r="19" spans="1:6" x14ac:dyDescent="0.25">
      <c r="A19" s="4" t="s">
        <v>11</v>
      </c>
      <c r="B19" s="7" t="s">
        <v>62</v>
      </c>
      <c r="C19" s="5" t="s">
        <v>63</v>
      </c>
      <c r="D19" s="32">
        <v>0</v>
      </c>
      <c r="E19" s="32">
        <v>0</v>
      </c>
      <c r="F19" s="32">
        <v>73000</v>
      </c>
    </row>
    <row r="20" spans="1:6" x14ac:dyDescent="0.25">
      <c r="A20" s="4" t="s">
        <v>260</v>
      </c>
      <c r="B20" s="7" t="s">
        <v>223</v>
      </c>
      <c r="C20" s="5" t="s">
        <v>246</v>
      </c>
      <c r="D20" s="32">
        <v>0</v>
      </c>
      <c r="E20" s="32">
        <v>0</v>
      </c>
      <c r="F20" s="32">
        <v>68500</v>
      </c>
    </row>
    <row r="21" spans="1:6" ht="15" customHeight="1" x14ac:dyDescent="0.25">
      <c r="A21" s="4" t="s">
        <v>262</v>
      </c>
      <c r="B21" s="7" t="s">
        <v>373</v>
      </c>
      <c r="C21" s="9" t="s">
        <v>417</v>
      </c>
      <c r="D21" s="32">
        <v>0</v>
      </c>
      <c r="E21" s="32">
        <v>0</v>
      </c>
      <c r="F21" s="32">
        <v>4500</v>
      </c>
    </row>
    <row r="22" spans="1:6" x14ac:dyDescent="0.25">
      <c r="A22" s="4" t="s">
        <v>261</v>
      </c>
      <c r="B22" s="8" t="s">
        <v>83</v>
      </c>
      <c r="C22" s="6" t="s">
        <v>335</v>
      </c>
      <c r="D22" s="33">
        <f>SUM(D19)</f>
        <v>0</v>
      </c>
      <c r="E22" s="33">
        <f>SUM(E19,E20,)</f>
        <v>0</v>
      </c>
      <c r="F22" s="33">
        <v>73000</v>
      </c>
    </row>
    <row r="23" spans="1:6" x14ac:dyDescent="0.25">
      <c r="A23" s="4" t="s">
        <v>263</v>
      </c>
      <c r="B23" s="7" t="s">
        <v>196</v>
      </c>
      <c r="C23" s="5" t="s">
        <v>247</v>
      </c>
      <c r="D23" s="32">
        <v>0</v>
      </c>
      <c r="E23" s="32">
        <v>0</v>
      </c>
      <c r="F23" s="32">
        <v>0</v>
      </c>
    </row>
    <row r="24" spans="1:6" ht="15" customHeight="1" x14ac:dyDescent="0.25">
      <c r="A24" s="4" t="s">
        <v>12</v>
      </c>
      <c r="B24" s="22" t="s">
        <v>92</v>
      </c>
      <c r="C24" s="23" t="s">
        <v>354</v>
      </c>
      <c r="D24" s="32">
        <v>204980</v>
      </c>
      <c r="E24" s="32">
        <v>0</v>
      </c>
      <c r="F24" s="32">
        <v>0</v>
      </c>
    </row>
    <row r="25" spans="1:6" ht="15" customHeight="1" x14ac:dyDescent="0.25">
      <c r="A25" s="4" t="s">
        <v>13</v>
      </c>
      <c r="B25" s="22" t="s">
        <v>96</v>
      </c>
      <c r="C25" s="23" t="s">
        <v>355</v>
      </c>
      <c r="D25" s="32">
        <v>204980</v>
      </c>
      <c r="E25" s="32">
        <v>0</v>
      </c>
      <c r="F25" s="32">
        <v>0</v>
      </c>
    </row>
    <row r="26" spans="1:6" ht="15" customHeight="1" x14ac:dyDescent="0.25">
      <c r="A26" s="4" t="s">
        <v>14</v>
      </c>
      <c r="B26" s="8" t="s">
        <v>101</v>
      </c>
      <c r="C26" s="10" t="s">
        <v>356</v>
      </c>
      <c r="D26" s="33">
        <v>204980</v>
      </c>
      <c r="E26" s="33">
        <v>0</v>
      </c>
      <c r="F26" s="33">
        <v>0</v>
      </c>
    </row>
    <row r="27" spans="1:6" ht="15" customHeight="1" x14ac:dyDescent="0.25">
      <c r="A27" s="4" t="s">
        <v>15</v>
      </c>
      <c r="B27" s="8" t="s">
        <v>102</v>
      </c>
      <c r="C27" s="10" t="s">
        <v>317</v>
      </c>
      <c r="D27" s="33">
        <v>204980</v>
      </c>
      <c r="E27" s="33">
        <v>0</v>
      </c>
      <c r="F27" s="33">
        <v>73000</v>
      </c>
    </row>
    <row r="28" spans="1:6" ht="15" customHeight="1" x14ac:dyDescent="0.25">
      <c r="A28" s="4" t="s">
        <v>265</v>
      </c>
      <c r="B28" s="22" t="s">
        <v>248</v>
      </c>
      <c r="C28" s="23" t="s">
        <v>249</v>
      </c>
      <c r="D28" s="32">
        <v>0</v>
      </c>
      <c r="E28" s="33">
        <v>0</v>
      </c>
      <c r="F28" s="33">
        <v>0</v>
      </c>
    </row>
    <row r="29" spans="1:6" ht="15" customHeight="1" x14ac:dyDescent="0.25">
      <c r="A29" s="4" t="s">
        <v>266</v>
      </c>
      <c r="B29" s="8" t="s">
        <v>103</v>
      </c>
      <c r="C29" s="10" t="s">
        <v>104</v>
      </c>
      <c r="D29" s="33">
        <f>SUM(D28)</f>
        <v>0</v>
      </c>
      <c r="E29" s="33">
        <v>0</v>
      </c>
      <c r="F29" s="33">
        <v>0</v>
      </c>
    </row>
    <row r="30" spans="1:6" ht="15" customHeight="1" x14ac:dyDescent="0.25">
      <c r="A30" s="4" t="s">
        <v>267</v>
      </c>
      <c r="B30" s="43" t="s">
        <v>319</v>
      </c>
      <c r="C30" s="43"/>
      <c r="D30" s="33">
        <f>SUM(D15,D18,D27,D29,)</f>
        <v>949598073</v>
      </c>
      <c r="E30" s="33">
        <f>SUM(E15,E18,E27,E29)</f>
        <v>0</v>
      </c>
      <c r="F30" s="33">
        <f>SUM(F15,F18,F27,F29,)</f>
        <v>389273790</v>
      </c>
    </row>
    <row r="31" spans="1:6" ht="15" customHeight="1" x14ac:dyDescent="0.25">
      <c r="A31" s="4" t="s">
        <v>268</v>
      </c>
      <c r="B31" s="43" t="s">
        <v>110</v>
      </c>
      <c r="C31" s="43"/>
      <c r="D31" s="32"/>
      <c r="E31" s="32"/>
      <c r="F31" s="32"/>
    </row>
    <row r="32" spans="1:6" ht="15" customHeight="1" x14ac:dyDescent="0.25">
      <c r="A32" s="4" t="s">
        <v>269</v>
      </c>
      <c r="B32" s="7" t="s">
        <v>111</v>
      </c>
      <c r="C32" s="11" t="s">
        <v>112</v>
      </c>
      <c r="D32" s="32">
        <v>1230488931</v>
      </c>
      <c r="E32" s="32">
        <v>0</v>
      </c>
      <c r="F32" s="32">
        <v>1230488931</v>
      </c>
    </row>
    <row r="33" spans="1:6" ht="15" customHeight="1" x14ac:dyDescent="0.25">
      <c r="A33" s="4" t="s">
        <v>16</v>
      </c>
      <c r="B33" s="7" t="s">
        <v>113</v>
      </c>
      <c r="C33" s="11" t="s">
        <v>114</v>
      </c>
      <c r="D33" s="32">
        <v>225131094</v>
      </c>
      <c r="E33" s="32">
        <v>0</v>
      </c>
      <c r="F33" s="32">
        <v>-319159259</v>
      </c>
    </row>
    <row r="34" spans="1:6" ht="15" customHeight="1" x14ac:dyDescent="0.25">
      <c r="A34" s="4" t="s">
        <v>270</v>
      </c>
      <c r="B34" s="7" t="s">
        <v>350</v>
      </c>
      <c r="C34" s="11" t="s">
        <v>353</v>
      </c>
      <c r="D34" s="32">
        <v>7938902</v>
      </c>
      <c r="E34" s="32">
        <v>0</v>
      </c>
      <c r="F34" s="32">
        <v>7938902</v>
      </c>
    </row>
    <row r="35" spans="1:6" ht="15" customHeight="1" x14ac:dyDescent="0.25">
      <c r="A35" s="4" t="s">
        <v>271</v>
      </c>
      <c r="B35" s="8" t="s">
        <v>357</v>
      </c>
      <c r="C35" s="12" t="s">
        <v>358</v>
      </c>
      <c r="D35" s="33">
        <f>SUM(D34)</f>
        <v>7938902</v>
      </c>
      <c r="E35" s="33">
        <v>0</v>
      </c>
      <c r="F35" s="33">
        <v>7938902</v>
      </c>
    </row>
    <row r="36" spans="1:6" ht="15" customHeight="1" x14ac:dyDescent="0.25">
      <c r="A36" s="4" t="s">
        <v>272</v>
      </c>
      <c r="B36" s="7" t="s">
        <v>117</v>
      </c>
      <c r="C36" s="11" t="s">
        <v>118</v>
      </c>
      <c r="D36" s="32">
        <v>-498096323</v>
      </c>
      <c r="E36" s="32">
        <v>0</v>
      </c>
      <c r="F36" s="32">
        <v>-520207072</v>
      </c>
    </row>
    <row r="37" spans="1:6" ht="15" customHeight="1" x14ac:dyDescent="0.25">
      <c r="A37" s="4" t="s">
        <v>43</v>
      </c>
      <c r="B37" s="7" t="s">
        <v>119</v>
      </c>
      <c r="C37" s="11" t="s">
        <v>120</v>
      </c>
      <c r="D37" s="32">
        <v>-22110749</v>
      </c>
      <c r="E37" s="32">
        <v>0</v>
      </c>
      <c r="F37" s="32">
        <v>-11743144</v>
      </c>
    </row>
    <row r="38" spans="1:6" ht="15" customHeight="1" x14ac:dyDescent="0.25">
      <c r="A38" s="4" t="s">
        <v>44</v>
      </c>
      <c r="B38" s="8" t="s">
        <v>121</v>
      </c>
      <c r="C38" s="12" t="s">
        <v>320</v>
      </c>
      <c r="D38" s="33">
        <f>SUM(D31:D33,D35:D37)</f>
        <v>943351855</v>
      </c>
      <c r="E38" s="33">
        <f>SUM(E31:E37)</f>
        <v>0</v>
      </c>
      <c r="F38" s="33">
        <f>SUM(F31:F33,F35:F37)</f>
        <v>387318358</v>
      </c>
    </row>
    <row r="39" spans="1:6" ht="15" customHeight="1" x14ac:dyDescent="0.25">
      <c r="A39" s="4" t="s">
        <v>45</v>
      </c>
      <c r="B39" s="7" t="s">
        <v>208</v>
      </c>
      <c r="C39" s="9" t="s">
        <v>250</v>
      </c>
      <c r="D39" s="32">
        <v>6246218</v>
      </c>
      <c r="E39" s="32">
        <v>0</v>
      </c>
      <c r="F39" s="32">
        <v>1955432</v>
      </c>
    </row>
    <row r="40" spans="1:6" ht="15" customHeight="1" x14ac:dyDescent="0.25">
      <c r="A40" s="4" t="s">
        <v>273</v>
      </c>
      <c r="B40" s="8" t="s">
        <v>145</v>
      </c>
      <c r="C40" s="10" t="s">
        <v>327</v>
      </c>
      <c r="D40" s="33">
        <f>SUM(D39)</f>
        <v>6246218</v>
      </c>
      <c r="E40" s="33">
        <f>SUM(E39)</f>
        <v>0</v>
      </c>
      <c r="F40" s="33">
        <f>SUM(F39)</f>
        <v>1955432</v>
      </c>
    </row>
    <row r="41" spans="1:6" ht="15" customHeight="1" x14ac:dyDescent="0.25">
      <c r="A41" s="4" t="s">
        <v>274</v>
      </c>
      <c r="B41" s="43" t="s">
        <v>236</v>
      </c>
      <c r="C41" s="43"/>
      <c r="D41" s="33">
        <f>SUM(D38,D40)</f>
        <v>949598073</v>
      </c>
      <c r="E41" s="33">
        <f>SUM(E38,E40)</f>
        <v>0</v>
      </c>
      <c r="F41" s="33">
        <f>SUM(F38,F40)</f>
        <v>389273790</v>
      </c>
    </row>
    <row r="42" spans="1:6" ht="15" customHeight="1" x14ac:dyDescent="0.25"/>
  </sheetData>
  <mergeCells count="7">
    <mergeCell ref="B41:C41"/>
    <mergeCell ref="A4:F4"/>
    <mergeCell ref="B5:C5"/>
    <mergeCell ref="B6:C6"/>
    <mergeCell ref="B7:C7"/>
    <mergeCell ref="B30:C30"/>
    <mergeCell ref="B31:C3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9"/>
  <sheetViews>
    <sheetView zoomScale="90" zoomScaleNormal="90" workbookViewId="0">
      <selection activeCell="C9" sqref="C9"/>
    </sheetView>
  </sheetViews>
  <sheetFormatPr defaultRowHeight="15" x14ac:dyDescent="0.25"/>
  <cols>
    <col min="1" max="1" width="6.5703125" style="1" customWidth="1"/>
    <col min="2" max="2" width="7.7109375" customWidth="1"/>
    <col min="3" max="3" width="132" customWidth="1"/>
    <col min="4" max="4" width="15" style="17" customWidth="1"/>
    <col min="5" max="5" width="14.28515625" style="17" customWidth="1"/>
    <col min="6" max="6" width="15.140625" style="17" customWidth="1"/>
  </cols>
  <sheetData>
    <row r="1" spans="1:6" x14ac:dyDescent="0.25">
      <c r="F1" s="19" t="s">
        <v>160</v>
      </c>
    </row>
    <row r="2" spans="1:6" x14ac:dyDescent="0.25">
      <c r="F2" s="19" t="s">
        <v>473</v>
      </c>
    </row>
    <row r="4" spans="1:6" s="2" customFormat="1" x14ac:dyDescent="0.25">
      <c r="A4" s="44" t="s">
        <v>470</v>
      </c>
      <c r="B4" s="44"/>
      <c r="C4" s="44"/>
      <c r="D4" s="44"/>
      <c r="E4" s="44"/>
      <c r="F4" s="44"/>
    </row>
    <row r="5" spans="1:6" x14ac:dyDescent="0.25">
      <c r="A5" s="13"/>
      <c r="B5" s="45" t="s">
        <v>147</v>
      </c>
      <c r="C5" s="45"/>
      <c r="D5" s="14" t="s">
        <v>148</v>
      </c>
      <c r="E5" s="14" t="s">
        <v>150</v>
      </c>
      <c r="F5" s="14" t="s">
        <v>149</v>
      </c>
    </row>
    <row r="6" spans="1:6" x14ac:dyDescent="0.25">
      <c r="A6" s="13" t="s">
        <v>151</v>
      </c>
      <c r="B6" s="45" t="s">
        <v>152</v>
      </c>
      <c r="C6" s="45"/>
      <c r="D6" s="14" t="s">
        <v>153</v>
      </c>
      <c r="E6" s="14" t="s">
        <v>154</v>
      </c>
      <c r="F6" s="14" t="s">
        <v>155</v>
      </c>
    </row>
    <row r="7" spans="1:6" x14ac:dyDescent="0.25">
      <c r="A7" s="4" t="s">
        <v>2</v>
      </c>
      <c r="B7" s="43" t="s">
        <v>146</v>
      </c>
      <c r="C7" s="43"/>
      <c r="D7" s="15"/>
      <c r="E7" s="15"/>
      <c r="F7" s="15"/>
    </row>
    <row r="8" spans="1:6" x14ac:dyDescent="0.25">
      <c r="A8" s="4" t="s">
        <v>3</v>
      </c>
      <c r="B8" s="7" t="s">
        <v>20</v>
      </c>
      <c r="C8" s="5" t="s">
        <v>21</v>
      </c>
      <c r="D8" s="32">
        <v>132700154</v>
      </c>
      <c r="E8" s="32">
        <v>0</v>
      </c>
      <c r="F8" s="32">
        <v>130430901</v>
      </c>
    </row>
    <row r="9" spans="1:6" x14ac:dyDescent="0.25">
      <c r="A9" s="4" t="s">
        <v>257</v>
      </c>
      <c r="B9" s="7" t="s">
        <v>22</v>
      </c>
      <c r="C9" s="5" t="s">
        <v>25</v>
      </c>
      <c r="D9" s="32">
        <v>83318</v>
      </c>
      <c r="E9" s="32">
        <v>0</v>
      </c>
      <c r="F9" s="32">
        <v>54206</v>
      </c>
    </row>
    <row r="10" spans="1:6" s="3" customFormat="1" x14ac:dyDescent="0.25">
      <c r="A10" s="4" t="s">
        <v>4</v>
      </c>
      <c r="B10" s="8" t="s">
        <v>28</v>
      </c>
      <c r="C10" s="6" t="s">
        <v>307</v>
      </c>
      <c r="D10" s="33">
        <f>SUM(D8:D9)</f>
        <v>132783472</v>
      </c>
      <c r="E10" s="33">
        <f>SUM(E8:E9)</f>
        <v>0</v>
      </c>
      <c r="F10" s="33">
        <f>SUM(F8:F9)</f>
        <v>130485107</v>
      </c>
    </row>
    <row r="11" spans="1:6" s="3" customFormat="1" x14ac:dyDescent="0.25">
      <c r="A11" s="4" t="s">
        <v>5</v>
      </c>
      <c r="B11" s="8" t="s">
        <v>37</v>
      </c>
      <c r="C11" s="6" t="s">
        <v>330</v>
      </c>
      <c r="D11" s="33">
        <f>SUM(D10,)</f>
        <v>132783472</v>
      </c>
      <c r="E11" s="33">
        <f>SUM(E10,)</f>
        <v>0</v>
      </c>
      <c r="F11" s="33">
        <f>SUM(F10,)</f>
        <v>130485107</v>
      </c>
    </row>
    <row r="12" spans="1:6" s="3" customFormat="1" x14ac:dyDescent="0.25">
      <c r="A12" s="4" t="s">
        <v>6</v>
      </c>
      <c r="B12" s="22" t="s">
        <v>216</v>
      </c>
      <c r="C12" s="25" t="s">
        <v>170</v>
      </c>
      <c r="D12" s="32">
        <v>3073234</v>
      </c>
      <c r="E12" s="32">
        <v>0</v>
      </c>
      <c r="F12" s="32">
        <v>2488235</v>
      </c>
    </row>
    <row r="13" spans="1:6" x14ac:dyDescent="0.25">
      <c r="A13" s="4" t="s">
        <v>7</v>
      </c>
      <c r="B13" s="8" t="s">
        <v>55</v>
      </c>
      <c r="C13" s="6" t="s">
        <v>58</v>
      </c>
      <c r="D13" s="33">
        <v>3073234</v>
      </c>
      <c r="E13" s="33">
        <v>0</v>
      </c>
      <c r="F13" s="33">
        <v>2488235</v>
      </c>
    </row>
    <row r="14" spans="1:6" s="3" customFormat="1" x14ac:dyDescent="0.25">
      <c r="A14" s="4" t="s">
        <v>8</v>
      </c>
      <c r="B14" s="8" t="s">
        <v>59</v>
      </c>
      <c r="C14" s="6" t="s">
        <v>312</v>
      </c>
      <c r="D14" s="33">
        <f>SUM(D13:D13)</f>
        <v>3073234</v>
      </c>
      <c r="E14" s="33">
        <f>SUM(E13:E13)</f>
        <v>0</v>
      </c>
      <c r="F14" s="33">
        <f>SUM(F13:F13)</f>
        <v>2488235</v>
      </c>
    </row>
    <row r="15" spans="1:6" x14ac:dyDescent="0.25">
      <c r="A15" s="4" t="s">
        <v>258</v>
      </c>
      <c r="B15" s="7" t="s">
        <v>92</v>
      </c>
      <c r="C15" s="5" t="s">
        <v>413</v>
      </c>
      <c r="D15" s="32">
        <v>0</v>
      </c>
      <c r="E15" s="32">
        <v>0</v>
      </c>
      <c r="F15" s="32">
        <v>812919</v>
      </c>
    </row>
    <row r="16" spans="1:6" x14ac:dyDescent="0.25">
      <c r="A16" s="4"/>
      <c r="B16" s="7" t="s">
        <v>414</v>
      </c>
      <c r="C16" s="5" t="s">
        <v>415</v>
      </c>
      <c r="D16" s="32">
        <v>0</v>
      </c>
      <c r="E16" s="32">
        <v>0</v>
      </c>
      <c r="F16" s="32">
        <v>812919</v>
      </c>
    </row>
    <row r="17" spans="1:6" s="3" customFormat="1" x14ac:dyDescent="0.25">
      <c r="A17" s="4" t="s">
        <v>9</v>
      </c>
      <c r="B17" s="8" t="s">
        <v>101</v>
      </c>
      <c r="C17" s="10" t="s">
        <v>348</v>
      </c>
      <c r="D17" s="33">
        <f>SUM(D15)</f>
        <v>0</v>
      </c>
      <c r="E17" s="33">
        <v>0</v>
      </c>
      <c r="F17" s="33">
        <f>SUM(F15)</f>
        <v>812919</v>
      </c>
    </row>
    <row r="18" spans="1:6" s="3" customFormat="1" x14ac:dyDescent="0.25">
      <c r="A18" s="4"/>
      <c r="B18" s="8" t="s">
        <v>102</v>
      </c>
      <c r="C18" s="10" t="s">
        <v>416</v>
      </c>
      <c r="D18" s="33">
        <v>0</v>
      </c>
      <c r="E18" s="33">
        <v>0</v>
      </c>
      <c r="F18" s="33">
        <v>812919</v>
      </c>
    </row>
    <row r="19" spans="1:6" s="3" customFormat="1" x14ac:dyDescent="0.25">
      <c r="A19" s="4" t="s">
        <v>10</v>
      </c>
      <c r="B19" s="43" t="s">
        <v>319</v>
      </c>
      <c r="C19" s="43"/>
      <c r="D19" s="33">
        <f>SUM(D11,D14,,D17,)</f>
        <v>135856706</v>
      </c>
      <c r="E19" s="33">
        <f>SUM(E11,E14,E17,)</f>
        <v>0</v>
      </c>
      <c r="F19" s="33">
        <f>SUM(F11,F14,F17,)</f>
        <v>133786261</v>
      </c>
    </row>
    <row r="20" spans="1:6" x14ac:dyDescent="0.25">
      <c r="A20" s="4" t="s">
        <v>11</v>
      </c>
      <c r="B20" s="7" t="s">
        <v>111</v>
      </c>
      <c r="C20" s="11" t="s">
        <v>112</v>
      </c>
      <c r="D20" s="32">
        <v>145211920</v>
      </c>
      <c r="E20" s="32">
        <v>0</v>
      </c>
      <c r="F20" s="32">
        <v>145211920</v>
      </c>
    </row>
    <row r="21" spans="1:6" x14ac:dyDescent="0.25">
      <c r="A21" s="4" t="s">
        <v>260</v>
      </c>
      <c r="B21" s="7" t="s">
        <v>113</v>
      </c>
      <c r="C21" s="11" t="s">
        <v>114</v>
      </c>
      <c r="D21" s="32">
        <v>-6195550</v>
      </c>
      <c r="E21" s="32">
        <v>0</v>
      </c>
      <c r="F21" s="32">
        <v>-6195550</v>
      </c>
    </row>
    <row r="22" spans="1:6" x14ac:dyDescent="0.25">
      <c r="A22" s="4" t="s">
        <v>261</v>
      </c>
      <c r="B22" s="7" t="s">
        <v>350</v>
      </c>
      <c r="C22" s="11" t="s">
        <v>353</v>
      </c>
      <c r="D22" s="32">
        <v>1094770</v>
      </c>
      <c r="E22" s="32">
        <v>0</v>
      </c>
      <c r="F22" s="32">
        <v>1094770</v>
      </c>
    </row>
    <row r="23" spans="1:6" x14ac:dyDescent="0.25">
      <c r="A23" s="4" t="s">
        <v>262</v>
      </c>
      <c r="B23" s="8" t="s">
        <v>115</v>
      </c>
      <c r="C23" s="12" t="s">
        <v>116</v>
      </c>
      <c r="D23" s="33">
        <v>1094770</v>
      </c>
      <c r="E23" s="33">
        <v>0</v>
      </c>
      <c r="F23" s="33">
        <v>1094770</v>
      </c>
    </row>
    <row r="24" spans="1:6" x14ac:dyDescent="0.25">
      <c r="A24" s="4" t="s">
        <v>263</v>
      </c>
      <c r="B24" s="7" t="s">
        <v>117</v>
      </c>
      <c r="C24" s="11" t="s">
        <v>118</v>
      </c>
      <c r="D24" s="32">
        <v>-23061233</v>
      </c>
      <c r="E24" s="32">
        <v>0</v>
      </c>
      <c r="F24" s="32">
        <v>-20222534</v>
      </c>
    </row>
    <row r="25" spans="1:6" x14ac:dyDescent="0.25">
      <c r="A25" s="4" t="s">
        <v>264</v>
      </c>
      <c r="B25" s="7" t="s">
        <v>119</v>
      </c>
      <c r="C25" s="11" t="s">
        <v>120</v>
      </c>
      <c r="D25" s="32">
        <v>2838699</v>
      </c>
      <c r="E25" s="32">
        <v>0</v>
      </c>
      <c r="F25" s="32">
        <v>1382470</v>
      </c>
    </row>
    <row r="26" spans="1:6" s="3" customFormat="1" x14ac:dyDescent="0.25">
      <c r="A26" s="4" t="s">
        <v>12</v>
      </c>
      <c r="B26" s="8" t="s">
        <v>121</v>
      </c>
      <c r="C26" s="12" t="s">
        <v>320</v>
      </c>
      <c r="D26" s="33">
        <f>SUM(D20:D21,D23:D25)</f>
        <v>119888606</v>
      </c>
      <c r="E26" s="33">
        <f>SUM(E20:E25)</f>
        <v>0</v>
      </c>
      <c r="F26" s="33">
        <v>121271076</v>
      </c>
    </row>
    <row r="27" spans="1:6" x14ac:dyDescent="0.25">
      <c r="A27" s="4" t="s">
        <v>13</v>
      </c>
      <c r="B27" s="7" t="s">
        <v>208</v>
      </c>
      <c r="C27" s="11" t="s">
        <v>250</v>
      </c>
      <c r="D27" s="32">
        <v>15968100</v>
      </c>
      <c r="E27" s="32">
        <v>0</v>
      </c>
      <c r="F27" s="32">
        <v>12515185</v>
      </c>
    </row>
    <row r="28" spans="1:6" s="3" customFormat="1" x14ac:dyDescent="0.25">
      <c r="A28" s="4" t="s">
        <v>14</v>
      </c>
      <c r="B28" s="8" t="s">
        <v>141</v>
      </c>
      <c r="C28" s="10" t="s">
        <v>327</v>
      </c>
      <c r="D28" s="33">
        <f>SUM(D27)</f>
        <v>15968100</v>
      </c>
      <c r="E28" s="33">
        <f>SUM(E27)</f>
        <v>0</v>
      </c>
      <c r="F28" s="33">
        <f>SUM(F27)</f>
        <v>12515185</v>
      </c>
    </row>
    <row r="29" spans="1:6" s="3" customFormat="1" x14ac:dyDescent="0.25">
      <c r="A29" s="4" t="s">
        <v>15</v>
      </c>
      <c r="B29" s="43" t="s">
        <v>251</v>
      </c>
      <c r="C29" s="43"/>
      <c r="D29" s="33">
        <f>SUM(D26,D28)</f>
        <v>135856706</v>
      </c>
      <c r="E29" s="33">
        <f>SUM(E26,E28)</f>
        <v>0</v>
      </c>
      <c r="F29" s="33">
        <f>SUM(F26,F28)</f>
        <v>133786261</v>
      </c>
    </row>
  </sheetData>
  <mergeCells count="6">
    <mergeCell ref="A4:F4"/>
    <mergeCell ref="B6:C6"/>
    <mergeCell ref="B19:C19"/>
    <mergeCell ref="B29:C29"/>
    <mergeCell ref="B7:C7"/>
    <mergeCell ref="B5:C5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6"/>
  <sheetViews>
    <sheetView zoomScale="80" zoomScaleNormal="80" workbookViewId="0">
      <selection activeCell="C28" sqref="C28"/>
    </sheetView>
  </sheetViews>
  <sheetFormatPr defaultRowHeight="15" x14ac:dyDescent="0.25"/>
  <cols>
    <col min="3" max="3" width="143.5703125" customWidth="1"/>
    <col min="4" max="6" width="18.28515625" customWidth="1"/>
  </cols>
  <sheetData>
    <row r="1" spans="1:6" x14ac:dyDescent="0.25">
      <c r="F1" s="19" t="s">
        <v>161</v>
      </c>
    </row>
    <row r="2" spans="1:6" x14ac:dyDescent="0.25">
      <c r="F2" s="19" t="s">
        <v>473</v>
      </c>
    </row>
    <row r="4" spans="1:6" x14ac:dyDescent="0.25">
      <c r="A4" s="44" t="s">
        <v>471</v>
      </c>
      <c r="B4" s="44"/>
      <c r="C4" s="44"/>
      <c r="D4" s="44"/>
      <c r="E4" s="44"/>
      <c r="F4" s="44"/>
    </row>
    <row r="5" spans="1:6" x14ac:dyDescent="0.25">
      <c r="A5" s="13"/>
      <c r="B5" s="45" t="s">
        <v>147</v>
      </c>
      <c r="C5" s="45"/>
      <c r="D5" s="14" t="s">
        <v>148</v>
      </c>
      <c r="E5" s="14" t="s">
        <v>150</v>
      </c>
      <c r="F5" s="14" t="s">
        <v>149</v>
      </c>
    </row>
    <row r="6" spans="1:6" x14ac:dyDescent="0.25">
      <c r="A6" s="13" t="s">
        <v>151</v>
      </c>
      <c r="B6" s="45" t="s">
        <v>152</v>
      </c>
      <c r="C6" s="45"/>
      <c r="D6" s="14" t="s">
        <v>153</v>
      </c>
      <c r="E6" s="14" t="s">
        <v>154</v>
      </c>
      <c r="F6" s="14" t="s">
        <v>155</v>
      </c>
    </row>
    <row r="7" spans="1:6" x14ac:dyDescent="0.25">
      <c r="A7" s="4" t="s">
        <v>2</v>
      </c>
      <c r="B7" s="43" t="s">
        <v>146</v>
      </c>
      <c r="C7" s="43"/>
      <c r="D7" s="15"/>
      <c r="E7" s="15"/>
      <c r="F7" s="15"/>
    </row>
    <row r="8" spans="1:6" x14ac:dyDescent="0.25">
      <c r="A8" s="4" t="s">
        <v>3</v>
      </c>
      <c r="B8" s="7" t="s">
        <v>0</v>
      </c>
      <c r="C8" s="5" t="s">
        <v>1</v>
      </c>
      <c r="D8" s="15">
        <v>0</v>
      </c>
      <c r="E8" s="15">
        <v>0</v>
      </c>
      <c r="F8" s="15">
        <v>0</v>
      </c>
    </row>
    <row r="9" spans="1:6" x14ac:dyDescent="0.25">
      <c r="A9" s="4" t="s">
        <v>257</v>
      </c>
      <c r="B9" s="8" t="s">
        <v>19</v>
      </c>
      <c r="C9" s="6" t="s">
        <v>338</v>
      </c>
      <c r="D9" s="16">
        <f>SUM(D7:D8)</f>
        <v>0</v>
      </c>
      <c r="E9" s="16">
        <f>SUM(E7:E8)</f>
        <v>0</v>
      </c>
      <c r="F9" s="16">
        <f>SUM(F7:F8)</f>
        <v>0</v>
      </c>
    </row>
    <row r="10" spans="1:6" x14ac:dyDescent="0.25">
      <c r="A10" s="4" t="s">
        <v>4</v>
      </c>
      <c r="B10" s="7" t="s">
        <v>20</v>
      </c>
      <c r="C10" s="5" t="s">
        <v>21</v>
      </c>
      <c r="D10" s="15">
        <v>41029320</v>
      </c>
      <c r="E10" s="15">
        <v>0</v>
      </c>
      <c r="F10" s="15">
        <v>40102374</v>
      </c>
    </row>
    <row r="11" spans="1:6" x14ac:dyDescent="0.25">
      <c r="A11" s="4" t="s">
        <v>5</v>
      </c>
      <c r="B11" s="7" t="s">
        <v>22</v>
      </c>
      <c r="C11" s="5" t="s">
        <v>25</v>
      </c>
      <c r="D11" s="15">
        <v>2212474</v>
      </c>
      <c r="E11" s="15">
        <v>0</v>
      </c>
      <c r="F11" s="15">
        <v>141053</v>
      </c>
    </row>
    <row r="12" spans="1:6" x14ac:dyDescent="0.25">
      <c r="A12" s="4" t="s">
        <v>6</v>
      </c>
      <c r="B12" s="8" t="s">
        <v>28</v>
      </c>
      <c r="C12" s="6" t="s">
        <v>328</v>
      </c>
      <c r="D12" s="16">
        <f>SUM(D10:D11)</f>
        <v>43241794</v>
      </c>
      <c r="E12" s="16">
        <f>SUM(E10:E11)</f>
        <v>0</v>
      </c>
      <c r="F12" s="16">
        <f>SUM(F10:F11)</f>
        <v>40243427</v>
      </c>
    </row>
    <row r="13" spans="1:6" x14ac:dyDescent="0.25">
      <c r="A13" s="4" t="s">
        <v>7</v>
      </c>
      <c r="B13" s="8" t="s">
        <v>37</v>
      </c>
      <c r="C13" s="6" t="s">
        <v>330</v>
      </c>
      <c r="D13" s="16">
        <f>SUM(D9,D12,)</f>
        <v>43241794</v>
      </c>
      <c r="E13" s="16">
        <f>SUM(E9,E12,)</f>
        <v>0</v>
      </c>
      <c r="F13" s="16">
        <f>SUM(F9,F12,)</f>
        <v>40243427</v>
      </c>
    </row>
    <row r="14" spans="1:6" x14ac:dyDescent="0.25">
      <c r="A14" s="4" t="s">
        <v>8</v>
      </c>
      <c r="B14" s="22" t="s">
        <v>216</v>
      </c>
      <c r="C14" s="25" t="s">
        <v>170</v>
      </c>
      <c r="D14" s="24">
        <v>1641016</v>
      </c>
      <c r="E14" s="24">
        <v>0</v>
      </c>
      <c r="F14" s="24">
        <v>561892</v>
      </c>
    </row>
    <row r="15" spans="1:6" x14ac:dyDescent="0.25">
      <c r="A15" s="4" t="s">
        <v>258</v>
      </c>
      <c r="B15" s="8" t="s">
        <v>55</v>
      </c>
      <c r="C15" s="6" t="s">
        <v>58</v>
      </c>
      <c r="D15" s="16">
        <f>SUM(D14)</f>
        <v>1641016</v>
      </c>
      <c r="E15" s="16">
        <f>SUM(E14)</f>
        <v>0</v>
      </c>
      <c r="F15" s="16">
        <f>SUM(F14)</f>
        <v>561892</v>
      </c>
    </row>
    <row r="16" spans="1:6" x14ac:dyDescent="0.25">
      <c r="A16" s="4" t="s">
        <v>9</v>
      </c>
      <c r="B16" s="8" t="s">
        <v>59</v>
      </c>
      <c r="C16" s="6" t="s">
        <v>312</v>
      </c>
      <c r="D16" s="16">
        <f>SUM(D15:D15)</f>
        <v>1641016</v>
      </c>
      <c r="E16" s="16">
        <f>SUM(E15:E15)</f>
        <v>0</v>
      </c>
      <c r="F16" s="16">
        <f>SUM(F15:F15)</f>
        <v>561892</v>
      </c>
    </row>
    <row r="17" spans="1:6" s="36" customFormat="1" x14ac:dyDescent="0.25">
      <c r="A17" s="35"/>
      <c r="B17" s="22" t="s">
        <v>62</v>
      </c>
      <c r="C17" s="25" t="s">
        <v>422</v>
      </c>
      <c r="D17" s="24">
        <v>0</v>
      </c>
      <c r="E17" s="24">
        <v>0</v>
      </c>
      <c r="F17" s="24">
        <v>60000</v>
      </c>
    </row>
    <row r="18" spans="1:6" s="36" customFormat="1" ht="30.75" customHeight="1" x14ac:dyDescent="0.25">
      <c r="A18" s="35"/>
      <c r="B18" s="22" t="s">
        <v>423</v>
      </c>
      <c r="C18" s="23" t="s">
        <v>424</v>
      </c>
      <c r="D18" s="24">
        <v>0</v>
      </c>
      <c r="E18" s="24">
        <v>0</v>
      </c>
      <c r="F18" s="24">
        <v>60000</v>
      </c>
    </row>
    <row r="19" spans="1:6" s="3" customFormat="1" ht="15" customHeight="1" x14ac:dyDescent="0.25">
      <c r="A19" s="34"/>
      <c r="B19" s="8" t="s">
        <v>425</v>
      </c>
      <c r="C19" s="10" t="s">
        <v>231</v>
      </c>
      <c r="D19" s="16">
        <v>0</v>
      </c>
      <c r="E19" s="16">
        <v>0</v>
      </c>
      <c r="F19" s="16">
        <v>60000</v>
      </c>
    </row>
    <row r="20" spans="1:6" x14ac:dyDescent="0.25">
      <c r="A20" s="4" t="s">
        <v>10</v>
      </c>
      <c r="B20" s="7" t="s">
        <v>92</v>
      </c>
      <c r="C20" s="5" t="s">
        <v>346</v>
      </c>
      <c r="D20" s="15">
        <v>355371</v>
      </c>
      <c r="E20" s="15">
        <v>0</v>
      </c>
      <c r="F20" s="15">
        <v>0</v>
      </c>
    </row>
    <row r="21" spans="1:6" x14ac:dyDescent="0.25">
      <c r="A21" s="4" t="s">
        <v>259</v>
      </c>
      <c r="B21" s="7" t="s">
        <v>96</v>
      </c>
      <c r="C21" s="5" t="s">
        <v>347</v>
      </c>
      <c r="D21" s="15">
        <v>355371</v>
      </c>
      <c r="E21" s="15">
        <v>0</v>
      </c>
      <c r="F21" s="15">
        <v>0</v>
      </c>
    </row>
    <row r="22" spans="1:6" x14ac:dyDescent="0.25">
      <c r="A22" s="4" t="s">
        <v>11</v>
      </c>
      <c r="B22" s="8" t="s">
        <v>101</v>
      </c>
      <c r="C22" s="6" t="s">
        <v>348</v>
      </c>
      <c r="D22" s="16">
        <v>355371</v>
      </c>
      <c r="E22" s="16">
        <v>0</v>
      </c>
      <c r="F22" s="16">
        <v>0</v>
      </c>
    </row>
    <row r="23" spans="1:6" ht="15" customHeight="1" x14ac:dyDescent="0.25">
      <c r="A23" s="4" t="s">
        <v>260</v>
      </c>
      <c r="B23" s="8" t="s">
        <v>154</v>
      </c>
      <c r="C23" s="10" t="s">
        <v>349</v>
      </c>
      <c r="D23" s="16">
        <f>SUM(D20)</f>
        <v>355371</v>
      </c>
      <c r="E23" s="16">
        <f>SUM(E20)</f>
        <v>0</v>
      </c>
      <c r="F23" s="16">
        <v>60000</v>
      </c>
    </row>
    <row r="24" spans="1:6" ht="15" customHeight="1" x14ac:dyDescent="0.25">
      <c r="A24" s="4" t="s">
        <v>261</v>
      </c>
      <c r="B24" s="43" t="s">
        <v>339</v>
      </c>
      <c r="C24" s="43"/>
      <c r="D24" s="16">
        <f>SUM(D13,D16,D23,)</f>
        <v>45238181</v>
      </c>
      <c r="E24" s="16">
        <f>SUM(E13,E16,E23,)</f>
        <v>0</v>
      </c>
      <c r="F24" s="16">
        <f>SUM(F13,F16,F23,)</f>
        <v>40865319</v>
      </c>
    </row>
    <row r="25" spans="1:6" ht="15" customHeight="1" x14ac:dyDescent="0.25">
      <c r="A25" s="4" t="s">
        <v>262</v>
      </c>
      <c r="B25" s="43" t="s">
        <v>110</v>
      </c>
      <c r="C25" s="43"/>
      <c r="D25" s="15"/>
      <c r="E25" s="15"/>
      <c r="F25" s="15"/>
    </row>
    <row r="26" spans="1:6" ht="15" customHeight="1" x14ac:dyDescent="0.25">
      <c r="A26" s="4" t="s">
        <v>263</v>
      </c>
      <c r="B26" s="7" t="s">
        <v>111</v>
      </c>
      <c r="C26" s="11" t="s">
        <v>112</v>
      </c>
      <c r="D26" s="15">
        <v>53478941</v>
      </c>
      <c r="E26" s="15">
        <v>0</v>
      </c>
      <c r="F26" s="15">
        <v>53478941</v>
      </c>
    </row>
    <row r="27" spans="1:6" ht="15" customHeight="1" x14ac:dyDescent="0.25">
      <c r="A27" s="4" t="s">
        <v>264</v>
      </c>
      <c r="B27" s="7" t="s">
        <v>113</v>
      </c>
      <c r="C27" s="11" t="s">
        <v>114</v>
      </c>
      <c r="D27" s="15">
        <v>2117203</v>
      </c>
      <c r="E27" s="15">
        <v>0</v>
      </c>
      <c r="F27" s="15">
        <v>2117203</v>
      </c>
    </row>
    <row r="28" spans="1:6" ht="15" customHeight="1" x14ac:dyDescent="0.25">
      <c r="A28" s="4" t="s">
        <v>12</v>
      </c>
      <c r="B28" s="7" t="s">
        <v>350</v>
      </c>
      <c r="C28" s="11" t="s">
        <v>351</v>
      </c>
      <c r="D28" s="15">
        <v>1293266</v>
      </c>
      <c r="E28" s="15">
        <v>0</v>
      </c>
      <c r="F28" s="15">
        <v>1293266</v>
      </c>
    </row>
    <row r="29" spans="1:6" ht="15" customHeight="1" x14ac:dyDescent="0.25">
      <c r="A29" s="4" t="s">
        <v>13</v>
      </c>
      <c r="B29" s="8" t="s">
        <v>115</v>
      </c>
      <c r="C29" s="12" t="s">
        <v>352</v>
      </c>
      <c r="D29" s="16">
        <v>1293266</v>
      </c>
      <c r="E29" s="16">
        <v>0</v>
      </c>
      <c r="F29" s="16">
        <v>1293266</v>
      </c>
    </row>
    <row r="30" spans="1:6" ht="15" customHeight="1" x14ac:dyDescent="0.25">
      <c r="A30" s="4" t="s">
        <v>14</v>
      </c>
      <c r="B30" s="7" t="s">
        <v>117</v>
      </c>
      <c r="C30" s="11" t="s">
        <v>118</v>
      </c>
      <c r="D30" s="15">
        <v>-11752357</v>
      </c>
      <c r="E30" s="15">
        <v>0</v>
      </c>
      <c r="F30" s="15">
        <v>-13524964</v>
      </c>
    </row>
    <row r="31" spans="1:6" ht="15" customHeight="1" x14ac:dyDescent="0.25">
      <c r="A31" s="4" t="s">
        <v>15</v>
      </c>
      <c r="B31" s="7" t="s">
        <v>119</v>
      </c>
      <c r="C31" s="11" t="s">
        <v>120</v>
      </c>
      <c r="D31" s="15">
        <v>-1772607</v>
      </c>
      <c r="E31" s="15">
        <v>0</v>
      </c>
      <c r="F31" s="15">
        <v>-3680279</v>
      </c>
    </row>
    <row r="32" spans="1:6" ht="15" customHeight="1" x14ac:dyDescent="0.25">
      <c r="A32" s="4" t="s">
        <v>265</v>
      </c>
      <c r="B32" s="8" t="s">
        <v>121</v>
      </c>
      <c r="C32" s="12" t="s">
        <v>320</v>
      </c>
      <c r="D32" s="16">
        <f>SUM(D25:D27,D29:D31)</f>
        <v>43364446</v>
      </c>
      <c r="E32" s="16">
        <f>SUM(E25:E31)</f>
        <v>0</v>
      </c>
      <c r="F32" s="16">
        <f>SUM(F25:F27,F29:F31)</f>
        <v>39684167</v>
      </c>
    </row>
    <row r="33" spans="1:6" ht="15" customHeight="1" x14ac:dyDescent="0.25">
      <c r="A33" s="4" t="s">
        <v>266</v>
      </c>
      <c r="B33" s="7" t="s">
        <v>208</v>
      </c>
      <c r="C33" s="11" t="s">
        <v>123</v>
      </c>
      <c r="D33" s="15">
        <v>1873735</v>
      </c>
      <c r="E33" s="15">
        <v>0</v>
      </c>
      <c r="F33" s="15">
        <v>1181152</v>
      </c>
    </row>
    <row r="34" spans="1:6" ht="15" customHeight="1" x14ac:dyDescent="0.25">
      <c r="A34" s="4" t="s">
        <v>267</v>
      </c>
      <c r="B34" s="8" t="s">
        <v>252</v>
      </c>
      <c r="C34" s="10" t="s">
        <v>327</v>
      </c>
      <c r="D34" s="16">
        <f>SUM(D33)</f>
        <v>1873735</v>
      </c>
      <c r="E34" s="16">
        <f>SUM(E33)</f>
        <v>0</v>
      </c>
      <c r="F34" s="16">
        <f>SUM(F33)</f>
        <v>1181152</v>
      </c>
    </row>
    <row r="35" spans="1:6" ht="15" customHeight="1" x14ac:dyDescent="0.25">
      <c r="A35" s="4" t="s">
        <v>268</v>
      </c>
      <c r="B35" s="43" t="s">
        <v>236</v>
      </c>
      <c r="C35" s="43"/>
      <c r="D35" s="16">
        <f>SUM(D32,D34)</f>
        <v>45238181</v>
      </c>
      <c r="E35" s="16">
        <f>SUM(E32,E34)</f>
        <v>0</v>
      </c>
      <c r="F35" s="16">
        <f>SUM(F32,F34)</f>
        <v>40865319</v>
      </c>
    </row>
    <row r="36" spans="1:6" ht="15" customHeight="1" x14ac:dyDescent="0.25"/>
  </sheetData>
  <mergeCells count="7">
    <mergeCell ref="B35:C35"/>
    <mergeCell ref="A4:F4"/>
    <mergeCell ref="B5:C5"/>
    <mergeCell ref="B6:C6"/>
    <mergeCell ref="B7:C7"/>
    <mergeCell ref="B24:C24"/>
    <mergeCell ref="B25:C25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4"/>
  <sheetViews>
    <sheetView zoomScale="80" zoomScaleNormal="80" workbookViewId="0">
      <selection activeCell="C9" sqref="C9"/>
    </sheetView>
  </sheetViews>
  <sheetFormatPr defaultRowHeight="15" x14ac:dyDescent="0.25"/>
  <cols>
    <col min="3" max="3" width="143.5703125" customWidth="1"/>
    <col min="4" max="6" width="18.28515625" customWidth="1"/>
  </cols>
  <sheetData>
    <row r="1" spans="1:6" x14ac:dyDescent="0.25">
      <c r="F1" s="19" t="s">
        <v>162</v>
      </c>
    </row>
    <row r="2" spans="1:6" x14ac:dyDescent="0.25">
      <c r="F2" s="19" t="s">
        <v>474</v>
      </c>
    </row>
    <row r="4" spans="1:6" x14ac:dyDescent="0.25">
      <c r="A4" s="44" t="s">
        <v>472</v>
      </c>
      <c r="B4" s="44"/>
      <c r="C4" s="44"/>
      <c r="D4" s="44"/>
      <c r="E4" s="44"/>
      <c r="F4" s="44"/>
    </row>
    <row r="5" spans="1:6" x14ac:dyDescent="0.25">
      <c r="A5" s="13"/>
      <c r="B5" s="45" t="s">
        <v>147</v>
      </c>
      <c r="C5" s="45"/>
      <c r="D5" s="14" t="s">
        <v>148</v>
      </c>
      <c r="E5" s="14" t="s">
        <v>150</v>
      </c>
      <c r="F5" s="14" t="s">
        <v>149</v>
      </c>
    </row>
    <row r="6" spans="1:6" x14ac:dyDescent="0.25">
      <c r="A6" s="13" t="s">
        <v>151</v>
      </c>
      <c r="B6" s="45" t="s">
        <v>152</v>
      </c>
      <c r="C6" s="45"/>
      <c r="D6" s="14" t="s">
        <v>153</v>
      </c>
      <c r="E6" s="14" t="s">
        <v>154</v>
      </c>
      <c r="F6" s="14" t="s">
        <v>155</v>
      </c>
    </row>
    <row r="7" spans="1:6" x14ac:dyDescent="0.25">
      <c r="A7" s="4" t="s">
        <v>2</v>
      </c>
      <c r="B7" s="43" t="s">
        <v>146</v>
      </c>
      <c r="C7" s="43"/>
      <c r="D7" s="15"/>
      <c r="E7" s="15"/>
      <c r="F7" s="15"/>
    </row>
    <row r="8" spans="1:6" x14ac:dyDescent="0.25">
      <c r="A8" s="4" t="s">
        <v>3</v>
      </c>
      <c r="B8" s="28" t="s">
        <v>17</v>
      </c>
      <c r="C8" s="29" t="s">
        <v>18</v>
      </c>
      <c r="D8" s="15">
        <v>81859</v>
      </c>
      <c r="E8" s="15">
        <v>0</v>
      </c>
      <c r="F8" s="15">
        <v>73082</v>
      </c>
    </row>
    <row r="9" spans="1:6" x14ac:dyDescent="0.25">
      <c r="A9" s="4" t="s">
        <v>257</v>
      </c>
      <c r="B9" s="26" t="s">
        <v>19</v>
      </c>
      <c r="C9" s="27" t="s">
        <v>306</v>
      </c>
      <c r="D9" s="16">
        <f>SUM(D8)</f>
        <v>81859</v>
      </c>
      <c r="E9" s="15">
        <v>0</v>
      </c>
      <c r="F9" s="16">
        <f>SUM(F8)</f>
        <v>73082</v>
      </c>
    </row>
    <row r="10" spans="1:6" x14ac:dyDescent="0.25">
      <c r="A10" s="4" t="s">
        <v>4</v>
      </c>
      <c r="B10" s="7" t="s">
        <v>20</v>
      </c>
      <c r="C10" s="5" t="s">
        <v>21</v>
      </c>
      <c r="D10" s="15">
        <v>57601727</v>
      </c>
      <c r="E10" s="15">
        <v>0</v>
      </c>
      <c r="F10" s="15">
        <v>56437985</v>
      </c>
    </row>
    <row r="11" spans="1:6" x14ac:dyDescent="0.25">
      <c r="A11" s="4" t="s">
        <v>5</v>
      </c>
      <c r="B11" s="7" t="s">
        <v>22</v>
      </c>
      <c r="C11" s="5" t="s">
        <v>25</v>
      </c>
      <c r="D11" s="15">
        <v>29376108</v>
      </c>
      <c r="E11" s="15">
        <v>0</v>
      </c>
      <c r="F11" s="15">
        <v>25120718</v>
      </c>
    </row>
    <row r="12" spans="1:6" x14ac:dyDescent="0.25">
      <c r="A12" s="4" t="s">
        <v>6</v>
      </c>
      <c r="B12" s="8" t="s">
        <v>28</v>
      </c>
      <c r="C12" s="6" t="s">
        <v>328</v>
      </c>
      <c r="D12" s="16">
        <f>SUM(D10:D11)</f>
        <v>86977835</v>
      </c>
      <c r="E12" s="16">
        <f>SUM(E10:E11)</f>
        <v>0</v>
      </c>
      <c r="F12" s="16">
        <f>SUM(F10:F11)</f>
        <v>81558703</v>
      </c>
    </row>
    <row r="13" spans="1:6" x14ac:dyDescent="0.25">
      <c r="A13" s="4" t="s">
        <v>7</v>
      </c>
      <c r="B13" s="8" t="s">
        <v>37</v>
      </c>
      <c r="C13" s="6" t="s">
        <v>330</v>
      </c>
      <c r="D13" s="16">
        <f>SUM(D12,D9)</f>
        <v>87059694</v>
      </c>
      <c r="E13" s="16">
        <f>SUM(E12,)</f>
        <v>0</v>
      </c>
      <c r="F13" s="16">
        <f>SUM(F9,F12,)</f>
        <v>81631785</v>
      </c>
    </row>
    <row r="14" spans="1:6" x14ac:dyDescent="0.25">
      <c r="A14" s="4" t="s">
        <v>8</v>
      </c>
      <c r="B14" s="7" t="s">
        <v>215</v>
      </c>
      <c r="C14" s="5" t="s">
        <v>168</v>
      </c>
      <c r="D14" s="15">
        <v>0</v>
      </c>
      <c r="E14" s="15">
        <v>0</v>
      </c>
      <c r="F14" s="15">
        <v>0</v>
      </c>
    </row>
    <row r="15" spans="1:6" x14ac:dyDescent="0.25">
      <c r="A15" s="4" t="s">
        <v>258</v>
      </c>
      <c r="B15" s="8" t="s">
        <v>54</v>
      </c>
      <c r="C15" s="6" t="s">
        <v>253</v>
      </c>
      <c r="D15" s="16">
        <f>SUM(D14)</f>
        <v>0</v>
      </c>
      <c r="E15" s="16">
        <v>0</v>
      </c>
      <c r="F15" s="16">
        <f>SUM(F14)</f>
        <v>0</v>
      </c>
    </row>
    <row r="16" spans="1:6" x14ac:dyDescent="0.25">
      <c r="A16" s="4" t="s">
        <v>9</v>
      </c>
      <c r="B16" s="7" t="s">
        <v>216</v>
      </c>
      <c r="C16" s="5" t="s">
        <v>170</v>
      </c>
      <c r="D16" s="15">
        <v>3965895</v>
      </c>
      <c r="E16" s="15">
        <v>0</v>
      </c>
      <c r="F16" s="15">
        <v>4963480</v>
      </c>
    </row>
    <row r="17" spans="1:6" x14ac:dyDescent="0.25">
      <c r="A17" s="4" t="s">
        <v>10</v>
      </c>
      <c r="B17" s="8" t="s">
        <v>254</v>
      </c>
      <c r="C17" s="6" t="s">
        <v>58</v>
      </c>
      <c r="D17" s="16">
        <f>SUM(D16)</f>
        <v>3965895</v>
      </c>
      <c r="E17" s="16">
        <f>SUM(E16)</f>
        <v>0</v>
      </c>
      <c r="F17" s="16">
        <f>SUM(F16)</f>
        <v>4963480</v>
      </c>
    </row>
    <row r="18" spans="1:6" x14ac:dyDescent="0.25">
      <c r="A18" s="4" t="s">
        <v>259</v>
      </c>
      <c r="B18" s="8" t="s">
        <v>59</v>
      </c>
      <c r="C18" s="6" t="s">
        <v>312</v>
      </c>
      <c r="D18" s="16">
        <f>SUM(D16,D15)</f>
        <v>3965895</v>
      </c>
      <c r="E18" s="16">
        <f>SUM(E14:E16)</f>
        <v>0</v>
      </c>
      <c r="F18" s="16">
        <f>SUM(F14:F16)</f>
        <v>4963480</v>
      </c>
    </row>
    <row r="19" spans="1:6" x14ac:dyDescent="0.25">
      <c r="A19" s="4" t="s">
        <v>11</v>
      </c>
      <c r="B19" s="7" t="s">
        <v>62</v>
      </c>
      <c r="C19" s="5" t="s">
        <v>63</v>
      </c>
      <c r="D19" s="15">
        <v>504019</v>
      </c>
      <c r="E19" s="15">
        <v>0</v>
      </c>
      <c r="F19" s="15">
        <v>2362670</v>
      </c>
    </row>
    <row r="20" spans="1:6" x14ac:dyDescent="0.25">
      <c r="A20" s="4" t="s">
        <v>260</v>
      </c>
      <c r="B20" s="7" t="s">
        <v>223</v>
      </c>
      <c r="C20" s="5" t="s">
        <v>255</v>
      </c>
      <c r="D20" s="15">
        <v>504019</v>
      </c>
      <c r="E20" s="15">
        <v>0</v>
      </c>
      <c r="F20" s="15">
        <v>2362670</v>
      </c>
    </row>
    <row r="21" spans="1:6" x14ac:dyDescent="0.25">
      <c r="A21" s="4" t="s">
        <v>261</v>
      </c>
      <c r="B21" s="8" t="s">
        <v>83</v>
      </c>
      <c r="C21" s="6" t="s">
        <v>335</v>
      </c>
      <c r="D21" s="16">
        <f>SUM(D19)</f>
        <v>504019</v>
      </c>
      <c r="E21" s="16">
        <f>SUM(E19,)</f>
        <v>0</v>
      </c>
      <c r="F21" s="16">
        <f>SUM(F19,)</f>
        <v>2362670</v>
      </c>
    </row>
    <row r="22" spans="1:6" x14ac:dyDescent="0.25">
      <c r="A22" s="4" t="s">
        <v>262</v>
      </c>
      <c r="B22" s="22" t="s">
        <v>342</v>
      </c>
      <c r="C22" s="25" t="s">
        <v>343</v>
      </c>
      <c r="D22" s="24">
        <v>285471</v>
      </c>
      <c r="E22" s="24">
        <v>0</v>
      </c>
      <c r="F22" s="24">
        <v>0</v>
      </c>
    </row>
    <row r="23" spans="1:6" x14ac:dyDescent="0.25">
      <c r="A23" s="4" t="s">
        <v>263</v>
      </c>
      <c r="B23" s="22" t="s">
        <v>96</v>
      </c>
      <c r="C23" s="25" t="s">
        <v>344</v>
      </c>
      <c r="D23" s="24">
        <v>285471</v>
      </c>
      <c r="E23" s="24">
        <v>0</v>
      </c>
      <c r="F23" s="24">
        <v>0</v>
      </c>
    </row>
    <row r="24" spans="1:6" x14ac:dyDescent="0.25">
      <c r="A24" s="4" t="s">
        <v>264</v>
      </c>
      <c r="B24" s="8" t="s">
        <v>101</v>
      </c>
      <c r="C24" s="6" t="s">
        <v>345</v>
      </c>
      <c r="D24" s="16">
        <v>285471</v>
      </c>
      <c r="E24" s="16">
        <v>0</v>
      </c>
      <c r="F24" s="16">
        <v>0</v>
      </c>
    </row>
    <row r="25" spans="1:6" ht="15" customHeight="1" x14ac:dyDescent="0.25">
      <c r="A25" s="4" t="s">
        <v>12</v>
      </c>
      <c r="B25" s="8" t="s">
        <v>102</v>
      </c>
      <c r="C25" s="10" t="s">
        <v>317</v>
      </c>
      <c r="D25" s="16">
        <f>SUM(D21,D24)</f>
        <v>789490</v>
      </c>
      <c r="E25" s="16">
        <f>SUM(E21,)</f>
        <v>0</v>
      </c>
      <c r="F25" s="16">
        <f>SUM(F21,F24)</f>
        <v>2362670</v>
      </c>
    </row>
    <row r="26" spans="1:6" s="36" customFormat="1" ht="15" customHeight="1" x14ac:dyDescent="0.25">
      <c r="A26" s="35"/>
      <c r="B26" s="22" t="s">
        <v>418</v>
      </c>
      <c r="C26" s="23" t="s">
        <v>419</v>
      </c>
      <c r="D26" s="24">
        <v>0</v>
      </c>
      <c r="E26" s="24">
        <v>0</v>
      </c>
      <c r="F26" s="24">
        <v>-330880</v>
      </c>
    </row>
    <row r="27" spans="1:6" ht="15" customHeight="1" x14ac:dyDescent="0.25">
      <c r="A27" s="34" t="s">
        <v>13</v>
      </c>
      <c r="B27" s="8" t="s">
        <v>420</v>
      </c>
      <c r="C27" s="10" t="s">
        <v>382</v>
      </c>
      <c r="D27" s="16">
        <v>0</v>
      </c>
      <c r="E27" s="16">
        <v>0</v>
      </c>
      <c r="F27" s="16">
        <v>-330880</v>
      </c>
    </row>
    <row r="28" spans="1:6" ht="15" customHeight="1" x14ac:dyDescent="0.25">
      <c r="A28" s="4" t="s">
        <v>14</v>
      </c>
      <c r="B28" s="8" t="s">
        <v>103</v>
      </c>
      <c r="C28" s="10" t="s">
        <v>104</v>
      </c>
      <c r="D28" s="16">
        <f>SUM(D27)</f>
        <v>0</v>
      </c>
      <c r="E28" s="16">
        <v>0</v>
      </c>
      <c r="F28" s="16">
        <f>SUM(F27)</f>
        <v>-330880</v>
      </c>
    </row>
    <row r="29" spans="1:6" ht="15" customHeight="1" x14ac:dyDescent="0.25">
      <c r="A29" s="4" t="s">
        <v>15</v>
      </c>
      <c r="B29" s="43" t="s">
        <v>339</v>
      </c>
      <c r="C29" s="43"/>
      <c r="D29" s="16">
        <f>SUM(D13,D18,D25,D28,)</f>
        <v>91815079</v>
      </c>
      <c r="E29" s="16">
        <f>SUM(E13,E18,E25,E28,)</f>
        <v>0</v>
      </c>
      <c r="F29" s="16">
        <f>SUM(F13,F18,F25,F28,)</f>
        <v>88627055</v>
      </c>
    </row>
    <row r="30" spans="1:6" ht="15" customHeight="1" x14ac:dyDescent="0.25">
      <c r="A30" s="4" t="s">
        <v>265</v>
      </c>
      <c r="B30" s="43" t="s">
        <v>110</v>
      </c>
      <c r="C30" s="43"/>
      <c r="D30" s="15"/>
      <c r="E30" s="15"/>
      <c r="F30" s="15"/>
    </row>
    <row r="31" spans="1:6" ht="15" customHeight="1" x14ac:dyDescent="0.25">
      <c r="A31" s="4" t="s">
        <v>266</v>
      </c>
      <c r="B31" s="7" t="s">
        <v>111</v>
      </c>
      <c r="C31" s="11" t="s">
        <v>112</v>
      </c>
      <c r="D31" s="15">
        <v>153107789</v>
      </c>
      <c r="E31" s="15">
        <v>0</v>
      </c>
      <c r="F31" s="15">
        <v>153107789</v>
      </c>
    </row>
    <row r="32" spans="1:6" ht="15" customHeight="1" x14ac:dyDescent="0.25">
      <c r="A32" s="4" t="s">
        <v>267</v>
      </c>
      <c r="B32" s="7" t="s">
        <v>113</v>
      </c>
      <c r="C32" s="11" t="s">
        <v>114</v>
      </c>
      <c r="D32" s="15">
        <v>43863088</v>
      </c>
      <c r="E32" s="15">
        <v>0</v>
      </c>
      <c r="F32" s="15">
        <v>43863088</v>
      </c>
    </row>
    <row r="33" spans="1:6" ht="15" customHeight="1" x14ac:dyDescent="0.25">
      <c r="A33" s="4"/>
      <c r="B33" s="7" t="s">
        <v>350</v>
      </c>
      <c r="C33" s="11" t="s">
        <v>421</v>
      </c>
      <c r="D33" s="15">
        <v>1443906</v>
      </c>
      <c r="E33" s="15">
        <v>0</v>
      </c>
      <c r="F33" s="15">
        <v>1443906</v>
      </c>
    </row>
    <row r="34" spans="1:6" s="3" customFormat="1" ht="15" customHeight="1" x14ac:dyDescent="0.25">
      <c r="A34" s="34" t="s">
        <v>268</v>
      </c>
      <c r="B34" s="8" t="s">
        <v>115</v>
      </c>
      <c r="C34" s="12" t="s">
        <v>116</v>
      </c>
      <c r="D34" s="16">
        <v>1443906</v>
      </c>
      <c r="E34" s="16">
        <v>0</v>
      </c>
      <c r="F34" s="16">
        <v>1443906</v>
      </c>
    </row>
    <row r="35" spans="1:6" ht="15" customHeight="1" x14ac:dyDescent="0.25">
      <c r="A35" s="4" t="s">
        <v>269</v>
      </c>
      <c r="B35" s="7" t="s">
        <v>117</v>
      </c>
      <c r="C35" s="11" t="s">
        <v>118</v>
      </c>
      <c r="D35" s="15">
        <v>-100447963</v>
      </c>
      <c r="E35" s="15">
        <v>0</v>
      </c>
      <c r="F35" s="15">
        <v>-111572874</v>
      </c>
    </row>
    <row r="36" spans="1:6" ht="15" customHeight="1" x14ac:dyDescent="0.25">
      <c r="A36" s="4" t="s">
        <v>16</v>
      </c>
      <c r="B36" s="7" t="s">
        <v>119</v>
      </c>
      <c r="C36" s="11" t="s">
        <v>120</v>
      </c>
      <c r="D36" s="15">
        <v>-11124911</v>
      </c>
      <c r="E36" s="15">
        <v>0</v>
      </c>
      <c r="F36" s="15">
        <v>-2776063</v>
      </c>
    </row>
    <row r="37" spans="1:6" ht="15" customHeight="1" x14ac:dyDescent="0.25">
      <c r="A37" s="4" t="s">
        <v>270</v>
      </c>
      <c r="B37" s="8" t="s">
        <v>121</v>
      </c>
      <c r="C37" s="12" t="s">
        <v>320</v>
      </c>
      <c r="D37" s="16">
        <f>SUM(D31,D32,D33,D35,D36)</f>
        <v>86841909</v>
      </c>
      <c r="E37" s="16">
        <f>SUM(E30:E36)</f>
        <v>0</v>
      </c>
      <c r="F37" s="16">
        <f>SUM(F31,F32,F33,F35,F36)</f>
        <v>84065846</v>
      </c>
    </row>
    <row r="38" spans="1:6" ht="15" customHeight="1" x14ac:dyDescent="0.25">
      <c r="A38" s="4" t="s">
        <v>271</v>
      </c>
      <c r="B38" s="7" t="s">
        <v>124</v>
      </c>
      <c r="C38" s="11" t="s">
        <v>125</v>
      </c>
      <c r="D38" s="15">
        <v>0</v>
      </c>
      <c r="E38" s="15">
        <v>0</v>
      </c>
      <c r="F38" s="15">
        <v>0</v>
      </c>
    </row>
    <row r="39" spans="1:6" ht="15" customHeight="1" x14ac:dyDescent="0.25">
      <c r="A39" s="4" t="s">
        <v>272</v>
      </c>
      <c r="B39" s="8" t="s">
        <v>131</v>
      </c>
      <c r="C39" s="10" t="s">
        <v>322</v>
      </c>
      <c r="D39" s="16">
        <f>SUM(D38,)</f>
        <v>0</v>
      </c>
      <c r="E39" s="16">
        <f>SUM(E38,)</f>
        <v>0</v>
      </c>
      <c r="F39" s="16">
        <f>SUM(F38,)</f>
        <v>0</v>
      </c>
    </row>
    <row r="40" spans="1:6" ht="15" customHeight="1" x14ac:dyDescent="0.25">
      <c r="A40" s="4" t="s">
        <v>43</v>
      </c>
      <c r="B40" s="8" t="s">
        <v>140</v>
      </c>
      <c r="C40" s="10" t="s">
        <v>326</v>
      </c>
      <c r="D40" s="16">
        <f>SUM(D39)</f>
        <v>0</v>
      </c>
      <c r="E40" s="16">
        <f>SUM(E39,)</f>
        <v>0</v>
      </c>
      <c r="F40" s="16">
        <f>SUM(F39,)</f>
        <v>0</v>
      </c>
    </row>
    <row r="41" spans="1:6" ht="15" customHeight="1" x14ac:dyDescent="0.25">
      <c r="A41" s="4" t="s">
        <v>44</v>
      </c>
      <c r="B41" s="7" t="s">
        <v>208</v>
      </c>
      <c r="C41" s="9" t="s">
        <v>256</v>
      </c>
      <c r="D41" s="15">
        <v>4973170</v>
      </c>
      <c r="E41" s="15">
        <v>0</v>
      </c>
      <c r="F41" s="15">
        <v>4561209</v>
      </c>
    </row>
    <row r="42" spans="1:6" ht="15" customHeight="1" x14ac:dyDescent="0.25">
      <c r="A42" s="4" t="s">
        <v>45</v>
      </c>
      <c r="B42" s="8" t="s">
        <v>141</v>
      </c>
      <c r="C42" s="10" t="s">
        <v>327</v>
      </c>
      <c r="D42" s="16">
        <f>SUM(D41:D41)</f>
        <v>4973170</v>
      </c>
      <c r="E42" s="16">
        <f>SUM(E41:E41)</f>
        <v>0</v>
      </c>
      <c r="F42" s="16">
        <f>SUM(F41:F41)</f>
        <v>4561209</v>
      </c>
    </row>
    <row r="43" spans="1:6" ht="15" customHeight="1" x14ac:dyDescent="0.25">
      <c r="A43" s="4" t="s">
        <v>273</v>
      </c>
      <c r="B43" s="43" t="s">
        <v>236</v>
      </c>
      <c r="C43" s="43"/>
      <c r="D43" s="16">
        <f>SUM(D37,D40,D42)</f>
        <v>91815079</v>
      </c>
      <c r="E43" s="16">
        <f>SUM(E37,E40,E42)</f>
        <v>0</v>
      </c>
      <c r="F43" s="16">
        <f>SUM(F37,F40,E45,F42)</f>
        <v>88627055</v>
      </c>
    </row>
    <row r="44" spans="1:6" ht="15" customHeight="1" x14ac:dyDescent="0.25"/>
  </sheetData>
  <mergeCells count="7">
    <mergeCell ref="B43:C43"/>
    <mergeCell ref="A4:F4"/>
    <mergeCell ref="B5:C5"/>
    <mergeCell ref="B6:C6"/>
    <mergeCell ref="B7:C7"/>
    <mergeCell ref="B29:C29"/>
    <mergeCell ref="B30:C30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Összesen</vt:lpstr>
      <vt:lpstr>Önkormányzat</vt:lpstr>
      <vt:lpstr>Közös Hivatal</vt:lpstr>
      <vt:lpstr>GEI</vt:lpstr>
      <vt:lpstr>Hajdúnánási Óvoda</vt:lpstr>
      <vt:lpstr>Könyvtár</vt:lpstr>
      <vt:lpstr>Rendelőintézet</vt:lpstr>
      <vt:lpstr>'Hajdúnánási Óvoda'!Nyomtatási_cím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Ötvös Katalin</dc:creator>
  <cp:lastModifiedBy>dell laptop</cp:lastModifiedBy>
  <cp:lastPrinted>2017-04-21T06:49:41Z</cp:lastPrinted>
  <dcterms:created xsi:type="dcterms:W3CDTF">2015-05-12T13:18:45Z</dcterms:created>
  <dcterms:modified xsi:type="dcterms:W3CDTF">2018-04-26T07:10:03Z</dcterms:modified>
</cp:coreProperties>
</file>