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2020. május 27\"/>
    </mc:Choice>
  </mc:AlternateContent>
  <xr:revisionPtr revIDLastSave="0" documentId="13_ncr:1_{01BD534E-67F9-4074-AEC9-18E4D3F62B3A}" xr6:coauthVersionLast="45" xr6:coauthVersionMax="45" xr10:uidLastSave="{00000000-0000-0000-0000-000000000000}"/>
  <bookViews>
    <workbookView xWindow="-120" yWindow="-120" windowWidth="29040" windowHeight="15840" tabRatio="762" activeTab="9" xr2:uid="{00000000-000D-0000-FFFF-FFFF00000000}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12" r:id="rId7"/>
    <sheet name="8. melléklet" sheetId="30" r:id="rId8"/>
    <sheet name="9. melléklet" sheetId="32" r:id="rId9"/>
    <sheet name="10. melléklet" sheetId="46" r:id="rId10"/>
  </sheets>
  <externalReferences>
    <externalReference r:id="rId11"/>
  </externalReferences>
  <definedNames>
    <definedName name="_xlnm.Print_Area" localSheetId="0">'1. melléklet'!$A$1:$K$125</definedName>
    <definedName name="_xlnm.Print_Area" localSheetId="1">'2. melléklet'!$A$1:$K$125</definedName>
    <definedName name="_xlnm.Print_Area" localSheetId="2">'3. melléklet'!$A$1:$K$125</definedName>
    <definedName name="_xlnm.Print_Area" localSheetId="3">'4. melléklet'!$A$1:$K$98</definedName>
    <definedName name="_xlnm.Print_Area" localSheetId="4">'5. melléklet '!$A$1:$K$98</definedName>
    <definedName name="_xlnm.Print_Area" localSheetId="5">'6. melléklet '!$A$1:$K$98</definedName>
    <definedName name="_xlnm.Print_Area" localSheetId="7">'8. melléklet'!$A$1:$C$117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45" l="1"/>
  <c r="J89" i="45" l="1"/>
  <c r="J80" i="45"/>
  <c r="G45" i="45"/>
  <c r="J96" i="45"/>
  <c r="J95" i="45"/>
  <c r="J94" i="45"/>
  <c r="J93" i="45"/>
  <c r="J92" i="45"/>
  <c r="J91" i="45"/>
  <c r="J88" i="45"/>
  <c r="J87" i="45"/>
  <c r="J86" i="45"/>
  <c r="J85" i="45"/>
  <c r="J83" i="45"/>
  <c r="J82" i="45"/>
  <c r="J81" i="45"/>
  <c r="G80" i="45"/>
  <c r="J79" i="45"/>
  <c r="J78" i="45"/>
  <c r="J77" i="45"/>
  <c r="J76" i="45"/>
  <c r="J75" i="45"/>
  <c r="J74" i="45"/>
  <c r="J73" i="45"/>
  <c r="J72" i="45"/>
  <c r="J71" i="45"/>
  <c r="G67" i="45"/>
  <c r="G70" i="45" s="1"/>
  <c r="J66" i="45"/>
  <c r="J65" i="45"/>
  <c r="J64" i="45"/>
  <c r="J63" i="45"/>
  <c r="J62" i="45"/>
  <c r="J67" i="45" s="1"/>
  <c r="J61" i="45"/>
  <c r="J60" i="45"/>
  <c r="J59" i="45"/>
  <c r="J58" i="45"/>
  <c r="J57" i="45"/>
  <c r="I67" i="45"/>
  <c r="I70" i="45" s="1"/>
  <c r="H67" i="45"/>
  <c r="H70" i="45" s="1"/>
  <c r="J55" i="45"/>
  <c r="J54" i="45"/>
  <c r="J53" i="45"/>
  <c r="J52" i="45"/>
  <c r="G56" i="45"/>
  <c r="J56" i="45" s="1"/>
  <c r="J51" i="45"/>
  <c r="G50" i="45"/>
  <c r="G69" i="45" s="1"/>
  <c r="J48" i="45"/>
  <c r="J47" i="45"/>
  <c r="G49" i="45"/>
  <c r="J49" i="45" s="1"/>
  <c r="J44" i="45"/>
  <c r="J43" i="45"/>
  <c r="J42" i="45"/>
  <c r="J41" i="45"/>
  <c r="J40" i="45"/>
  <c r="J39" i="45"/>
  <c r="J38" i="45"/>
  <c r="J37" i="45"/>
  <c r="J36" i="45"/>
  <c r="I45" i="45"/>
  <c r="H45" i="45"/>
  <c r="H50" i="45" s="1"/>
  <c r="H69" i="45" s="1"/>
  <c r="J33" i="45"/>
  <c r="J31" i="45"/>
  <c r="J30" i="45"/>
  <c r="J29" i="45"/>
  <c r="G32" i="45"/>
  <c r="J32" i="45" s="1"/>
  <c r="J27" i="45"/>
  <c r="J26" i="45"/>
  <c r="J25" i="45"/>
  <c r="J24" i="45"/>
  <c r="J23" i="45"/>
  <c r="J22" i="45"/>
  <c r="J21" i="45"/>
  <c r="J19" i="45"/>
  <c r="J18" i="45"/>
  <c r="J17" i="45"/>
  <c r="J16" i="45"/>
  <c r="J15" i="45"/>
  <c r="J13" i="45"/>
  <c r="G13" i="45"/>
  <c r="J12" i="45"/>
  <c r="G12" i="45"/>
  <c r="J11" i="45"/>
  <c r="G11" i="45"/>
  <c r="J10" i="45"/>
  <c r="G10" i="45"/>
  <c r="J9" i="45"/>
  <c r="G9" i="45"/>
  <c r="J8" i="45"/>
  <c r="G8" i="45"/>
  <c r="G14" i="45" s="1"/>
  <c r="J96" i="42"/>
  <c r="J95" i="42"/>
  <c r="J94" i="42"/>
  <c r="J93" i="42"/>
  <c r="J92" i="42"/>
  <c r="J91" i="42"/>
  <c r="J89" i="42"/>
  <c r="J88" i="42"/>
  <c r="J87" i="42"/>
  <c r="J86" i="42"/>
  <c r="J85" i="42"/>
  <c r="J84" i="42"/>
  <c r="I84" i="42"/>
  <c r="H84" i="42"/>
  <c r="J83" i="42"/>
  <c r="J82" i="42"/>
  <c r="J81" i="42"/>
  <c r="J80" i="42"/>
  <c r="J79" i="42"/>
  <c r="I79" i="42"/>
  <c r="H79" i="42"/>
  <c r="G79" i="42"/>
  <c r="J78" i="42"/>
  <c r="J77" i="42"/>
  <c r="J76" i="42"/>
  <c r="J75" i="42"/>
  <c r="J74" i="42"/>
  <c r="I74" i="42"/>
  <c r="I90" i="42" s="1"/>
  <c r="I97" i="42" s="1"/>
  <c r="H74" i="42"/>
  <c r="H90" i="42" s="1"/>
  <c r="H97" i="42" s="1"/>
  <c r="G74" i="42"/>
  <c r="G90" i="42" s="1"/>
  <c r="J73" i="42"/>
  <c r="J72" i="42"/>
  <c r="J71" i="42"/>
  <c r="I66" i="42"/>
  <c r="H66" i="42"/>
  <c r="J66" i="42" s="1"/>
  <c r="G66" i="42"/>
  <c r="J65" i="42"/>
  <c r="J64" i="42"/>
  <c r="J63" i="42"/>
  <c r="I62" i="42"/>
  <c r="H62" i="42"/>
  <c r="G62" i="42"/>
  <c r="J62" i="42" s="1"/>
  <c r="J61" i="42"/>
  <c r="J60" i="42"/>
  <c r="J59" i="42"/>
  <c r="J58" i="42"/>
  <c r="J57" i="42"/>
  <c r="I56" i="42"/>
  <c r="I67" i="42" s="1"/>
  <c r="I70" i="42" s="1"/>
  <c r="H56" i="42"/>
  <c r="H67" i="42" s="1"/>
  <c r="H70" i="42" s="1"/>
  <c r="G56" i="42"/>
  <c r="G67" i="42" s="1"/>
  <c r="G70" i="42" s="1"/>
  <c r="J55" i="42"/>
  <c r="J54" i="42"/>
  <c r="J53" i="42"/>
  <c r="J52" i="42"/>
  <c r="J51" i="42"/>
  <c r="J49" i="42"/>
  <c r="I49" i="42"/>
  <c r="H49" i="42"/>
  <c r="G49" i="42"/>
  <c r="J48" i="42"/>
  <c r="J47" i="42"/>
  <c r="J46" i="42"/>
  <c r="I45" i="42"/>
  <c r="H45" i="42"/>
  <c r="G45" i="42"/>
  <c r="J45" i="42" s="1"/>
  <c r="J44" i="42"/>
  <c r="J43" i="42"/>
  <c r="J42" i="42"/>
  <c r="J41" i="42"/>
  <c r="J40" i="42"/>
  <c r="J39" i="42"/>
  <c r="J38" i="42"/>
  <c r="J37" i="42"/>
  <c r="J36" i="42"/>
  <c r="J35" i="42"/>
  <c r="G34" i="42"/>
  <c r="J34" i="42" s="1"/>
  <c r="J33" i="42"/>
  <c r="I32" i="42"/>
  <c r="H32" i="42"/>
  <c r="G32" i="42"/>
  <c r="J32" i="42" s="1"/>
  <c r="J31" i="42"/>
  <c r="J30" i="42"/>
  <c r="J29" i="42"/>
  <c r="J28" i="42"/>
  <c r="J27" i="42"/>
  <c r="J26" i="42"/>
  <c r="J25" i="42"/>
  <c r="J24" i="42"/>
  <c r="I23" i="42"/>
  <c r="I34" i="42" s="1"/>
  <c r="I68" i="42" s="1"/>
  <c r="H23" i="42"/>
  <c r="H34" i="42" s="1"/>
  <c r="G23" i="42"/>
  <c r="J23" i="42" s="1"/>
  <c r="J22" i="42"/>
  <c r="J21" i="42"/>
  <c r="I20" i="42"/>
  <c r="I50" i="42" s="1"/>
  <c r="I69" i="42" s="1"/>
  <c r="J19" i="42"/>
  <c r="J18" i="42"/>
  <c r="J17" i="42"/>
  <c r="J16" i="42"/>
  <c r="J15" i="42"/>
  <c r="I14" i="42"/>
  <c r="H14" i="42"/>
  <c r="H20" i="42" s="1"/>
  <c r="G14" i="42"/>
  <c r="G20" i="42" s="1"/>
  <c r="J13" i="42"/>
  <c r="J12" i="42"/>
  <c r="J11" i="42"/>
  <c r="J10" i="42"/>
  <c r="J9" i="42"/>
  <c r="J8" i="42"/>
  <c r="J33" i="39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G90" i="39" s="1"/>
  <c r="G97" i="39" s="1"/>
  <c r="J83" i="39"/>
  <c r="J82" i="39"/>
  <c r="J81" i="39"/>
  <c r="J80" i="39"/>
  <c r="I79" i="39"/>
  <c r="J79" i="39" s="1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I67" i="39" s="1"/>
  <c r="I70" i="39" s="1"/>
  <c r="H56" i="39"/>
  <c r="H67" i="39" s="1"/>
  <c r="H70" i="39" s="1"/>
  <c r="G56" i="39"/>
  <c r="G67" i="39" s="1"/>
  <c r="G70" i="39" s="1"/>
  <c r="J55" i="39"/>
  <c r="J54" i="39"/>
  <c r="J53" i="39"/>
  <c r="J52" i="39"/>
  <c r="J51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I32" i="39"/>
  <c r="H32" i="39"/>
  <c r="H34" i="39" s="1"/>
  <c r="H68" i="39" s="1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3" i="39" s="1"/>
  <c r="J22" i="39"/>
  <c r="J21" i="39"/>
  <c r="I20" i="39"/>
  <c r="I50" i="39" s="1"/>
  <c r="I69" i="39" s="1"/>
  <c r="H20" i="39"/>
  <c r="H50" i="39" s="1"/>
  <c r="H69" i="39" s="1"/>
  <c r="J19" i="39"/>
  <c r="J18" i="39"/>
  <c r="J17" i="39"/>
  <c r="J16" i="39"/>
  <c r="J15" i="39"/>
  <c r="J14" i="39"/>
  <c r="I14" i="39"/>
  <c r="H14" i="39"/>
  <c r="G14" i="39"/>
  <c r="G20" i="39" s="1"/>
  <c r="J13" i="39"/>
  <c r="J12" i="39"/>
  <c r="J11" i="39"/>
  <c r="J10" i="39"/>
  <c r="J9" i="39"/>
  <c r="J8" i="39"/>
  <c r="C8" i="45"/>
  <c r="C44" i="44"/>
  <c r="C43" i="44"/>
  <c r="G123" i="44"/>
  <c r="J123" i="44" s="1"/>
  <c r="G122" i="44"/>
  <c r="J122" i="44" s="1"/>
  <c r="G121" i="44"/>
  <c r="J121" i="44" s="1"/>
  <c r="G120" i="44"/>
  <c r="J120" i="44" s="1"/>
  <c r="G119" i="44"/>
  <c r="J119" i="44" s="1"/>
  <c r="G118" i="44"/>
  <c r="J118" i="44" s="1"/>
  <c r="G116" i="44"/>
  <c r="J116" i="44" s="1"/>
  <c r="G115" i="44"/>
  <c r="J115" i="44" s="1"/>
  <c r="G114" i="44"/>
  <c r="J114" i="44" s="1"/>
  <c r="J113" i="44"/>
  <c r="G112" i="44"/>
  <c r="J112" i="44" s="1"/>
  <c r="J111" i="44"/>
  <c r="G111" i="44"/>
  <c r="G110" i="44"/>
  <c r="J110" i="44" s="1"/>
  <c r="J109" i="44"/>
  <c r="G109" i="44"/>
  <c r="G108" i="44"/>
  <c r="J108" i="44" s="1"/>
  <c r="J107" i="44"/>
  <c r="G107" i="44"/>
  <c r="G106" i="44"/>
  <c r="J106" i="44" s="1"/>
  <c r="J105" i="44"/>
  <c r="G105" i="44"/>
  <c r="G117" i="44" s="1"/>
  <c r="G124" i="44" s="1"/>
  <c r="J124" i="44" s="1"/>
  <c r="G104" i="44"/>
  <c r="J104" i="44" s="1"/>
  <c r="J103" i="44"/>
  <c r="G103" i="44"/>
  <c r="G102" i="44"/>
  <c r="J102" i="44" s="1"/>
  <c r="I99" i="44"/>
  <c r="J98" i="44"/>
  <c r="G98" i="44"/>
  <c r="G97" i="44"/>
  <c r="J97" i="44" s="1"/>
  <c r="J96" i="44"/>
  <c r="G96" i="44"/>
  <c r="G95" i="44"/>
  <c r="J95" i="44" s="1"/>
  <c r="J94" i="44"/>
  <c r="G94" i="44"/>
  <c r="G93" i="44"/>
  <c r="J93" i="44" s="1"/>
  <c r="J92" i="44"/>
  <c r="G92" i="44"/>
  <c r="G91" i="44"/>
  <c r="G99" i="44" s="1"/>
  <c r="J99" i="44" s="1"/>
  <c r="J90" i="44"/>
  <c r="G90" i="44"/>
  <c r="I89" i="44"/>
  <c r="I100" i="44" s="1"/>
  <c r="G88" i="44"/>
  <c r="J88" i="44" s="1"/>
  <c r="J87" i="44"/>
  <c r="G87" i="44"/>
  <c r="G86" i="44"/>
  <c r="J86" i="44" s="1"/>
  <c r="J85" i="44"/>
  <c r="G85" i="44"/>
  <c r="G89" i="44" s="1"/>
  <c r="J89" i="44" s="1"/>
  <c r="I84" i="44"/>
  <c r="J83" i="44"/>
  <c r="G83" i="44"/>
  <c r="G82" i="44"/>
  <c r="J82" i="44" s="1"/>
  <c r="J81" i="44"/>
  <c r="G81" i="44"/>
  <c r="G80" i="44"/>
  <c r="J80" i="44" s="1"/>
  <c r="J79" i="44"/>
  <c r="G79" i="44"/>
  <c r="G78" i="44"/>
  <c r="J78" i="44" s="1"/>
  <c r="J77" i="44"/>
  <c r="G77" i="44"/>
  <c r="I75" i="44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G75" i="44" s="1"/>
  <c r="G62" i="44"/>
  <c r="J62" i="44" s="1"/>
  <c r="I61" i="44"/>
  <c r="G60" i="44"/>
  <c r="J60" i="44" s="1"/>
  <c r="J59" i="44"/>
  <c r="G59" i="44"/>
  <c r="G58" i="44"/>
  <c r="J58" i="44" s="1"/>
  <c r="J57" i="44"/>
  <c r="G57" i="44"/>
  <c r="G56" i="44"/>
  <c r="J56" i="44" s="1"/>
  <c r="J55" i="44"/>
  <c r="G55" i="44"/>
  <c r="G54" i="44"/>
  <c r="J54" i="44" s="1"/>
  <c r="J53" i="44"/>
  <c r="G53" i="44"/>
  <c r="G61" i="44" s="1"/>
  <c r="J61" i="44" s="1"/>
  <c r="J50" i="44"/>
  <c r="I50" i="44"/>
  <c r="G50" i="44"/>
  <c r="I49" i="44"/>
  <c r="J49" i="44" s="1"/>
  <c r="G49" i="44"/>
  <c r="I48" i="44"/>
  <c r="G48" i="44"/>
  <c r="J48" i="44" s="1"/>
  <c r="I47" i="44"/>
  <c r="G47" i="44"/>
  <c r="J47" i="44" s="1"/>
  <c r="J46" i="44"/>
  <c r="I46" i="44"/>
  <c r="I51" i="44" s="1"/>
  <c r="G46" i="44"/>
  <c r="I45" i="44"/>
  <c r="J45" i="44" s="1"/>
  <c r="G45" i="44"/>
  <c r="J44" i="44"/>
  <c r="J43" i="44"/>
  <c r="I42" i="44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I34" i="44"/>
  <c r="J33" i="44"/>
  <c r="G33" i="44"/>
  <c r="G32" i="44"/>
  <c r="J32" i="44" s="1"/>
  <c r="I31" i="44"/>
  <c r="G30" i="44"/>
  <c r="J30" i="44" s="1"/>
  <c r="G29" i="44"/>
  <c r="J29" i="44" s="1"/>
  <c r="G28" i="44"/>
  <c r="G31" i="44" s="1"/>
  <c r="J31" i="44" s="1"/>
  <c r="G27" i="44"/>
  <c r="J27" i="44" s="1"/>
  <c r="I25" i="44"/>
  <c r="J24" i="44"/>
  <c r="G24" i="44"/>
  <c r="G23" i="44"/>
  <c r="J23" i="44" s="1"/>
  <c r="J22" i="44"/>
  <c r="G22" i="44"/>
  <c r="I21" i="44"/>
  <c r="I26" i="44" s="1"/>
  <c r="G20" i="44"/>
  <c r="J20" i="44" s="1"/>
  <c r="J19" i="44"/>
  <c r="G19" i="44"/>
  <c r="G18" i="44"/>
  <c r="J18" i="44" s="1"/>
  <c r="J17" i="44"/>
  <c r="G17" i="44"/>
  <c r="G16" i="44"/>
  <c r="J16" i="44" s="1"/>
  <c r="J15" i="44"/>
  <c r="G15" i="44"/>
  <c r="G14" i="44"/>
  <c r="J14" i="44" s="1"/>
  <c r="J13" i="44"/>
  <c r="G13" i="44"/>
  <c r="G12" i="44"/>
  <c r="J12" i="44" s="1"/>
  <c r="J11" i="44"/>
  <c r="G11" i="44"/>
  <c r="G10" i="44"/>
  <c r="J10" i="44" s="1"/>
  <c r="J9" i="44"/>
  <c r="G9" i="44"/>
  <c r="G8" i="44"/>
  <c r="G21" i="44" s="1"/>
  <c r="J21" i="44" s="1"/>
  <c r="C117" i="44"/>
  <c r="C103" i="44"/>
  <c r="C104" i="44"/>
  <c r="C105" i="44"/>
  <c r="C106" i="44"/>
  <c r="C107" i="44"/>
  <c r="C108" i="44"/>
  <c r="C109" i="44"/>
  <c r="C110" i="44"/>
  <c r="C111" i="44"/>
  <c r="C112" i="44"/>
  <c r="C114" i="44"/>
  <c r="C115" i="44"/>
  <c r="C116" i="44"/>
  <c r="C118" i="44"/>
  <c r="C119" i="44"/>
  <c r="C120" i="44"/>
  <c r="C121" i="44"/>
  <c r="C122" i="44"/>
  <c r="C123" i="44"/>
  <c r="C102" i="44"/>
  <c r="C45" i="44"/>
  <c r="E125" i="44"/>
  <c r="E101" i="44"/>
  <c r="E100" i="44"/>
  <c r="E99" i="44"/>
  <c r="E89" i="44"/>
  <c r="E84" i="44"/>
  <c r="E76" i="44"/>
  <c r="E75" i="44"/>
  <c r="E61" i="44"/>
  <c r="E45" i="44"/>
  <c r="E42" i="44"/>
  <c r="E34" i="44"/>
  <c r="E31" i="44"/>
  <c r="E26" i="44"/>
  <c r="E25" i="44"/>
  <c r="E21" i="44"/>
  <c r="E51" i="44"/>
  <c r="E47" i="44"/>
  <c r="E48" i="44"/>
  <c r="E49" i="44"/>
  <c r="E50" i="44"/>
  <c r="E46" i="44"/>
  <c r="G101" i="40"/>
  <c r="J101" i="40" s="1"/>
  <c r="J123" i="40"/>
  <c r="I122" i="40"/>
  <c r="H122" i="40"/>
  <c r="G122" i="40"/>
  <c r="J122" i="40" s="1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H124" i="40" s="1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H52" i="40" s="1"/>
  <c r="G45" i="40"/>
  <c r="J45" i="40" s="1"/>
  <c r="J44" i="40"/>
  <c r="J43" i="40"/>
  <c r="J42" i="40"/>
  <c r="I42" i="40"/>
  <c r="H42" i="40"/>
  <c r="G42" i="40"/>
  <c r="J41" i="40"/>
  <c r="J40" i="40"/>
  <c r="J39" i="40"/>
  <c r="J38" i="40"/>
  <c r="J37" i="40"/>
  <c r="J36" i="40"/>
  <c r="J35" i="40"/>
  <c r="I34" i="40"/>
  <c r="J34" i="40" s="1"/>
  <c r="H34" i="40"/>
  <c r="G34" i="40"/>
  <c r="J33" i="40"/>
  <c r="J32" i="40"/>
  <c r="I31" i="40"/>
  <c r="H31" i="40"/>
  <c r="G31" i="40"/>
  <c r="G52" i="40" s="1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J21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46" i="38"/>
  <c r="J123" i="38"/>
  <c r="J122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J110" i="38"/>
  <c r="I110" i="38"/>
  <c r="H110" i="38"/>
  <c r="G110" i="38"/>
  <c r="J109" i="38"/>
  <c r="J108" i="38"/>
  <c r="J107" i="38"/>
  <c r="J106" i="38"/>
  <c r="J105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84" i="38" s="1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F101" i="38"/>
  <c r="J70" i="45" l="1"/>
  <c r="H68" i="45"/>
  <c r="H98" i="45" s="1"/>
  <c r="I68" i="45"/>
  <c r="I98" i="45" s="1"/>
  <c r="G20" i="45"/>
  <c r="J14" i="45"/>
  <c r="G34" i="45"/>
  <c r="J34" i="45" s="1"/>
  <c r="J84" i="45"/>
  <c r="I50" i="45"/>
  <c r="I69" i="45" s="1"/>
  <c r="J28" i="45"/>
  <c r="J46" i="45"/>
  <c r="G68" i="42"/>
  <c r="G50" i="42"/>
  <c r="G69" i="42" s="1"/>
  <c r="J20" i="42"/>
  <c r="J50" i="42" s="1"/>
  <c r="J69" i="42" s="1"/>
  <c r="J90" i="42"/>
  <c r="G97" i="42"/>
  <c r="J97" i="42" s="1"/>
  <c r="H50" i="42"/>
  <c r="H69" i="42" s="1"/>
  <c r="H68" i="42"/>
  <c r="H98" i="42" s="1"/>
  <c r="I98" i="42"/>
  <c r="J14" i="42"/>
  <c r="J56" i="42"/>
  <c r="J67" i="42" s="1"/>
  <c r="J70" i="42" s="1"/>
  <c r="J97" i="39"/>
  <c r="J84" i="39"/>
  <c r="J49" i="39"/>
  <c r="J32" i="39"/>
  <c r="G68" i="39"/>
  <c r="J20" i="39"/>
  <c r="H98" i="39"/>
  <c r="G50" i="39"/>
  <c r="G69" i="39" s="1"/>
  <c r="J34" i="39"/>
  <c r="J90" i="39"/>
  <c r="I68" i="39"/>
  <c r="I98" i="39" s="1"/>
  <c r="J74" i="39"/>
  <c r="J56" i="39"/>
  <c r="J67" i="39" s="1"/>
  <c r="J70" i="39" s="1"/>
  <c r="J75" i="44"/>
  <c r="J117" i="44"/>
  <c r="G25" i="44"/>
  <c r="J28" i="44"/>
  <c r="G34" i="44"/>
  <c r="J34" i="44" s="1"/>
  <c r="I52" i="44"/>
  <c r="I76" i="44" s="1"/>
  <c r="I101" i="44" s="1"/>
  <c r="I125" i="44" s="1"/>
  <c r="J63" i="44"/>
  <c r="J91" i="44"/>
  <c r="J8" i="44"/>
  <c r="G42" i="44"/>
  <c r="J42" i="44" s="1"/>
  <c r="G84" i="44"/>
  <c r="G51" i="44"/>
  <c r="E52" i="44"/>
  <c r="J100" i="40"/>
  <c r="H101" i="40"/>
  <c r="H125" i="40" s="1"/>
  <c r="H76" i="40"/>
  <c r="G124" i="40"/>
  <c r="J124" i="40" s="1"/>
  <c r="J117" i="40"/>
  <c r="G26" i="40"/>
  <c r="G100" i="40"/>
  <c r="I52" i="40"/>
  <c r="J52" i="40" s="1"/>
  <c r="J105" i="40"/>
  <c r="J31" i="40"/>
  <c r="J51" i="38"/>
  <c r="G52" i="38"/>
  <c r="J52" i="38" s="1"/>
  <c r="J25" i="38"/>
  <c r="G26" i="38"/>
  <c r="J117" i="38"/>
  <c r="G124" i="38"/>
  <c r="J124" i="38" s="1"/>
  <c r="I101" i="38"/>
  <c r="I125" i="38" s="1"/>
  <c r="I76" i="38"/>
  <c r="H26" i="38"/>
  <c r="J31" i="38"/>
  <c r="G100" i="38"/>
  <c r="J100" i="38" s="1"/>
  <c r="J21" i="38"/>
  <c r="J90" i="45" l="1"/>
  <c r="G97" i="45"/>
  <c r="J97" i="45" s="1"/>
  <c r="G68" i="45"/>
  <c r="J20" i="45"/>
  <c r="J68" i="42"/>
  <c r="G98" i="42"/>
  <c r="J98" i="42" s="1"/>
  <c r="J50" i="39"/>
  <c r="J69" i="39" s="1"/>
  <c r="J68" i="39"/>
  <c r="G98" i="39"/>
  <c r="J98" i="39" s="1"/>
  <c r="J51" i="44"/>
  <c r="G52" i="44"/>
  <c r="G100" i="44"/>
  <c r="J100" i="44" s="1"/>
  <c r="J84" i="44"/>
  <c r="G26" i="44"/>
  <c r="J25" i="44"/>
  <c r="J26" i="40"/>
  <c r="J76" i="40" s="1"/>
  <c r="G76" i="40"/>
  <c r="I76" i="40"/>
  <c r="I101" i="40"/>
  <c r="I125" i="40" s="1"/>
  <c r="G101" i="38"/>
  <c r="G125" i="38" s="1"/>
  <c r="G76" i="38"/>
  <c r="H76" i="38"/>
  <c r="H101" i="38"/>
  <c r="H125" i="38" s="1"/>
  <c r="J26" i="38"/>
  <c r="J76" i="38" s="1"/>
  <c r="G98" i="45" l="1"/>
  <c r="J52" i="44"/>
  <c r="G76" i="44"/>
  <c r="J76" i="44" s="1"/>
  <c r="J26" i="44"/>
  <c r="G101" i="44"/>
  <c r="G125" i="40"/>
  <c r="J125" i="40" s="1"/>
  <c r="J125" i="38"/>
  <c r="J101" i="38"/>
  <c r="J101" i="44" l="1"/>
  <c r="J125" i="44" s="1"/>
  <c r="G125" i="44"/>
  <c r="C12" i="45" l="1"/>
  <c r="C13" i="45"/>
  <c r="C9" i="45"/>
  <c r="C10" i="45"/>
  <c r="C11" i="45"/>
  <c r="C51" i="44"/>
  <c r="C11" i="32" l="1"/>
  <c r="C80" i="45"/>
  <c r="F73" i="38"/>
  <c r="C91" i="44" l="1"/>
  <c r="C92" i="44"/>
  <c r="C93" i="44"/>
  <c r="C94" i="44"/>
  <c r="C95" i="44"/>
  <c r="C96" i="44"/>
  <c r="C97" i="44"/>
  <c r="C98" i="44"/>
  <c r="C90" i="44"/>
  <c r="C99" i="44" s="1"/>
  <c r="C86" i="44"/>
  <c r="C87" i="44"/>
  <c r="C88" i="44"/>
  <c r="C85" i="44"/>
  <c r="C78" i="44"/>
  <c r="C79" i="44"/>
  <c r="C80" i="44"/>
  <c r="C81" i="44"/>
  <c r="C82" i="44"/>
  <c r="C83" i="44"/>
  <c r="C77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62" i="44"/>
  <c r="C54" i="44"/>
  <c r="C55" i="44"/>
  <c r="C56" i="44"/>
  <c r="C57" i="44"/>
  <c r="C58" i="44"/>
  <c r="C59" i="44"/>
  <c r="C60" i="44"/>
  <c r="C53" i="44"/>
  <c r="C47" i="44"/>
  <c r="C48" i="44"/>
  <c r="C49" i="44"/>
  <c r="C50" i="44"/>
  <c r="C46" i="44"/>
  <c r="C36" i="44"/>
  <c r="C37" i="44"/>
  <c r="C38" i="44"/>
  <c r="C39" i="44"/>
  <c r="C40" i="44"/>
  <c r="C41" i="44"/>
  <c r="C35" i="44"/>
  <c r="C33" i="44"/>
  <c r="C32" i="44"/>
  <c r="C34" i="44" s="1"/>
  <c r="C29" i="44"/>
  <c r="C30" i="44"/>
  <c r="C28" i="44"/>
  <c r="C27" i="44"/>
  <c r="C23" i="44"/>
  <c r="C24" i="44"/>
  <c r="C22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34" i="38"/>
  <c r="C42" i="44" l="1"/>
  <c r="C89" i="44"/>
  <c r="C84" i="44"/>
  <c r="C100" i="44" s="1"/>
  <c r="C75" i="44"/>
  <c r="C61" i="44"/>
  <c r="C52" i="44"/>
  <c r="C31" i="44"/>
  <c r="C25" i="44"/>
  <c r="C21" i="44"/>
  <c r="C26" i="44" s="1"/>
  <c r="C101" i="44" l="1"/>
  <c r="C76" i="44"/>
  <c r="D32" i="39"/>
  <c r="E32" i="39"/>
  <c r="C32" i="39"/>
  <c r="E97" i="45" l="1"/>
  <c r="D97" i="45"/>
  <c r="E96" i="45"/>
  <c r="D96" i="45"/>
  <c r="C96" i="45"/>
  <c r="E95" i="45"/>
  <c r="D95" i="45"/>
  <c r="C95" i="45"/>
  <c r="E94" i="45"/>
  <c r="D94" i="45"/>
  <c r="C94" i="45"/>
  <c r="E93" i="45"/>
  <c r="D93" i="45"/>
  <c r="C93" i="45"/>
  <c r="E92" i="45"/>
  <c r="D92" i="45"/>
  <c r="C92" i="45"/>
  <c r="E91" i="45"/>
  <c r="D91" i="45"/>
  <c r="C91" i="45"/>
  <c r="E90" i="45"/>
  <c r="D90" i="45"/>
  <c r="E89" i="45"/>
  <c r="D89" i="45"/>
  <c r="C89" i="45"/>
  <c r="E88" i="45"/>
  <c r="D88" i="45"/>
  <c r="C88" i="45"/>
  <c r="E87" i="45"/>
  <c r="D87" i="45"/>
  <c r="E86" i="45"/>
  <c r="D86" i="45"/>
  <c r="C86" i="45"/>
  <c r="E85" i="45"/>
  <c r="D85" i="45"/>
  <c r="C85" i="45"/>
  <c r="E84" i="45"/>
  <c r="D84" i="45"/>
  <c r="E83" i="45"/>
  <c r="D83" i="45"/>
  <c r="C83" i="45"/>
  <c r="E82" i="45"/>
  <c r="D82" i="45"/>
  <c r="C82" i="45"/>
  <c r="E81" i="45"/>
  <c r="D81" i="45"/>
  <c r="C81" i="45"/>
  <c r="E80" i="45"/>
  <c r="D80" i="45"/>
  <c r="E79" i="45"/>
  <c r="D79" i="45"/>
  <c r="C79" i="45"/>
  <c r="E78" i="45"/>
  <c r="D78" i="45"/>
  <c r="C78" i="45"/>
  <c r="E77" i="45"/>
  <c r="D77" i="45"/>
  <c r="C77" i="45"/>
  <c r="E76" i="45"/>
  <c r="D76" i="45"/>
  <c r="C76" i="45"/>
  <c r="E75" i="45"/>
  <c r="D75" i="45"/>
  <c r="C75" i="45"/>
  <c r="E74" i="45"/>
  <c r="D74" i="45"/>
  <c r="C74" i="45"/>
  <c r="E73" i="45"/>
  <c r="D73" i="45"/>
  <c r="C73" i="45"/>
  <c r="E72" i="45"/>
  <c r="D72" i="45"/>
  <c r="C72" i="45"/>
  <c r="E71" i="45"/>
  <c r="D71" i="45"/>
  <c r="C71" i="45"/>
  <c r="E66" i="45"/>
  <c r="D66" i="45"/>
  <c r="C66" i="45"/>
  <c r="E65" i="45"/>
  <c r="D65" i="45"/>
  <c r="C65" i="45"/>
  <c r="E64" i="45"/>
  <c r="D64" i="45"/>
  <c r="C64" i="45"/>
  <c r="E63" i="45"/>
  <c r="D63" i="45"/>
  <c r="C63" i="45"/>
  <c r="E62" i="45"/>
  <c r="D62" i="45"/>
  <c r="C62" i="45"/>
  <c r="E61" i="45"/>
  <c r="D61" i="45"/>
  <c r="C61" i="45"/>
  <c r="E60" i="45"/>
  <c r="D60" i="45"/>
  <c r="C60" i="45"/>
  <c r="E59" i="45"/>
  <c r="D59" i="45"/>
  <c r="C59" i="45"/>
  <c r="E58" i="45"/>
  <c r="D58" i="45"/>
  <c r="C58" i="45"/>
  <c r="E57" i="45"/>
  <c r="D57" i="45"/>
  <c r="C57" i="45"/>
  <c r="E56" i="45"/>
  <c r="D56" i="45"/>
  <c r="E55" i="45"/>
  <c r="D55" i="45"/>
  <c r="E54" i="45"/>
  <c r="D54" i="45"/>
  <c r="C54" i="45"/>
  <c r="E53" i="45"/>
  <c r="D53" i="45"/>
  <c r="C53" i="45"/>
  <c r="E52" i="45"/>
  <c r="D52" i="45"/>
  <c r="C52" i="45"/>
  <c r="E51" i="45"/>
  <c r="D51" i="45"/>
  <c r="E49" i="45"/>
  <c r="D49" i="45"/>
  <c r="E48" i="45"/>
  <c r="D48" i="45"/>
  <c r="E47" i="45"/>
  <c r="D47" i="45"/>
  <c r="C47" i="45"/>
  <c r="E46" i="45"/>
  <c r="D46" i="45"/>
  <c r="C46" i="45"/>
  <c r="E44" i="45"/>
  <c r="E43" i="45"/>
  <c r="D43" i="45"/>
  <c r="C43" i="45"/>
  <c r="E42" i="45"/>
  <c r="D42" i="45"/>
  <c r="C42" i="45"/>
  <c r="E41" i="45"/>
  <c r="D41" i="45"/>
  <c r="C41" i="45"/>
  <c r="E40" i="45"/>
  <c r="D40" i="45"/>
  <c r="C40" i="45"/>
  <c r="E39" i="45"/>
  <c r="D39" i="45"/>
  <c r="E38" i="45"/>
  <c r="D38" i="45"/>
  <c r="E37" i="45"/>
  <c r="D37" i="45"/>
  <c r="E36" i="45"/>
  <c r="D36" i="45"/>
  <c r="C36" i="45"/>
  <c r="E35" i="45"/>
  <c r="D35" i="45"/>
  <c r="C35" i="45"/>
  <c r="E34" i="45"/>
  <c r="D34" i="45"/>
  <c r="E33" i="45"/>
  <c r="D33" i="45"/>
  <c r="E32" i="45"/>
  <c r="D32" i="45"/>
  <c r="E31" i="45"/>
  <c r="D31" i="45"/>
  <c r="C31" i="45"/>
  <c r="E30" i="45"/>
  <c r="D30" i="45"/>
  <c r="E29" i="45"/>
  <c r="J35" i="45" s="1"/>
  <c r="J45" i="45" s="1"/>
  <c r="D29" i="45"/>
  <c r="C29" i="45"/>
  <c r="E28" i="45"/>
  <c r="D28" i="45"/>
  <c r="C28" i="45"/>
  <c r="E27" i="45"/>
  <c r="D27" i="45"/>
  <c r="E26" i="45"/>
  <c r="D26" i="45"/>
  <c r="E25" i="45"/>
  <c r="D25" i="45"/>
  <c r="C25" i="45"/>
  <c r="E24" i="45"/>
  <c r="D24" i="45"/>
  <c r="C24" i="45"/>
  <c r="E23" i="45"/>
  <c r="D23" i="45"/>
  <c r="C23" i="45"/>
  <c r="E22" i="45"/>
  <c r="D22" i="45"/>
  <c r="C22" i="45"/>
  <c r="E21" i="45"/>
  <c r="D21" i="45"/>
  <c r="C21" i="45"/>
  <c r="E20" i="45"/>
  <c r="D20" i="45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E13" i="45"/>
  <c r="D13" i="45"/>
  <c r="E12" i="45"/>
  <c r="D12" i="45"/>
  <c r="E11" i="45"/>
  <c r="D11" i="45"/>
  <c r="E10" i="45"/>
  <c r="D10" i="45"/>
  <c r="E9" i="45"/>
  <c r="D9" i="45"/>
  <c r="E8" i="45"/>
  <c r="D8" i="45"/>
  <c r="J50" i="45" l="1"/>
  <c r="J69" i="45" s="1"/>
  <c r="J68" i="45"/>
  <c r="J98" i="45" s="1"/>
  <c r="D45" i="45"/>
  <c r="D68" i="45" s="1"/>
  <c r="D98" i="45" s="1"/>
  <c r="C49" i="45"/>
  <c r="F49" i="45" s="1"/>
  <c r="C56" i="45"/>
  <c r="C32" i="45"/>
  <c r="C34" i="45" s="1"/>
  <c r="F34" i="45" s="1"/>
  <c r="E45" i="45"/>
  <c r="E68" i="45" s="1"/>
  <c r="E98" i="45" s="1"/>
  <c r="C84" i="45"/>
  <c r="C90" i="45" s="1"/>
  <c r="C97" i="45" s="1"/>
  <c r="C14" i="45"/>
  <c r="C20" i="45" s="1"/>
  <c r="F20" i="45" s="1"/>
  <c r="C45" i="45"/>
  <c r="D67" i="45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02" i="44"/>
  <c r="F106" i="44"/>
  <c r="F110" i="44"/>
  <c r="F113" i="44"/>
  <c r="F116" i="44"/>
  <c r="F121" i="44"/>
  <c r="F10" i="45"/>
  <c r="E67" i="45"/>
  <c r="E70" i="45" s="1"/>
  <c r="D70" i="45"/>
  <c r="F11" i="44"/>
  <c r="F19" i="44"/>
  <c r="F23" i="44"/>
  <c r="F27" i="44"/>
  <c r="F31" i="44"/>
  <c r="F35" i="44"/>
  <c r="F51" i="44"/>
  <c r="F55" i="44"/>
  <c r="F59" i="44"/>
  <c r="F63" i="44"/>
  <c r="F67" i="44"/>
  <c r="F68" i="44"/>
  <c r="F76" i="44"/>
  <c r="F80" i="44"/>
  <c r="F84" i="44"/>
  <c r="F88" i="44"/>
  <c r="F92" i="44"/>
  <c r="F96" i="44"/>
  <c r="F100" i="44"/>
  <c r="F104" i="44"/>
  <c r="F108" i="44"/>
  <c r="F112" i="44"/>
  <c r="F119" i="44"/>
  <c r="F123" i="44"/>
  <c r="F8" i="45"/>
  <c r="F12" i="45"/>
  <c r="D50" i="45"/>
  <c r="D69" i="45" s="1"/>
  <c r="F89" i="45"/>
  <c r="F92" i="45"/>
  <c r="F94" i="45"/>
  <c r="F96" i="45"/>
  <c r="F16" i="45"/>
  <c r="F18" i="45"/>
  <c r="F46" i="45"/>
  <c r="F48" i="45"/>
  <c r="F52" i="45"/>
  <c r="F54" i="45"/>
  <c r="F58" i="45"/>
  <c r="F66" i="45"/>
  <c r="F72" i="45"/>
  <c r="F74" i="45"/>
  <c r="F76" i="45"/>
  <c r="F8" i="44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F56" i="44"/>
  <c r="F58" i="44"/>
  <c r="F60" i="44"/>
  <c r="F62" i="44"/>
  <c r="F64" i="44"/>
  <c r="F86" i="45"/>
  <c r="F87" i="45"/>
  <c r="F93" i="45"/>
  <c r="F25" i="45"/>
  <c r="F27" i="45"/>
  <c r="F29" i="45"/>
  <c r="F31" i="45"/>
  <c r="F33" i="45"/>
  <c r="F35" i="45"/>
  <c r="F37" i="45"/>
  <c r="F39" i="45"/>
  <c r="F41" i="45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03" i="44"/>
  <c r="F105" i="44"/>
  <c r="F107" i="44"/>
  <c r="F109" i="44"/>
  <c r="F111" i="44"/>
  <c r="F115" i="44"/>
  <c r="F118" i="44"/>
  <c r="F120" i="44"/>
  <c r="F122" i="44"/>
  <c r="F22" i="45"/>
  <c r="F24" i="45"/>
  <c r="F26" i="45"/>
  <c r="F28" i="45"/>
  <c r="F30" i="45"/>
  <c r="F32" i="45"/>
  <c r="F36" i="45"/>
  <c r="F38" i="45"/>
  <c r="F40" i="45"/>
  <c r="F42" i="45"/>
  <c r="F44" i="45"/>
  <c r="F56" i="45"/>
  <c r="F60" i="45"/>
  <c r="F62" i="45"/>
  <c r="F64" i="45"/>
  <c r="F78" i="45"/>
  <c r="F80" i="45"/>
  <c r="F82" i="45"/>
  <c r="F84" i="45"/>
  <c r="F91" i="45"/>
  <c r="F95" i="45"/>
  <c r="F13" i="44"/>
  <c r="F15" i="44"/>
  <c r="F17" i="44"/>
  <c r="F37" i="44"/>
  <c r="F39" i="44"/>
  <c r="F41" i="44"/>
  <c r="F43" i="44"/>
  <c r="F45" i="44"/>
  <c r="F47" i="44"/>
  <c r="F70" i="44"/>
  <c r="F72" i="44"/>
  <c r="F74" i="44"/>
  <c r="C124" i="44"/>
  <c r="F124" i="44" s="1"/>
  <c r="F9" i="45"/>
  <c r="F11" i="45"/>
  <c r="F13" i="45"/>
  <c r="F15" i="45"/>
  <c r="F17" i="45"/>
  <c r="F19" i="45"/>
  <c r="F21" i="45"/>
  <c r="F23" i="45"/>
  <c r="F43" i="45"/>
  <c r="F47" i="45"/>
  <c r="F51" i="45"/>
  <c r="F53" i="45"/>
  <c r="F55" i="45"/>
  <c r="F57" i="45"/>
  <c r="F59" i="45"/>
  <c r="F61" i="45"/>
  <c r="F63" i="45"/>
  <c r="F65" i="45"/>
  <c r="F71" i="45"/>
  <c r="F73" i="45"/>
  <c r="F75" i="45"/>
  <c r="F77" i="45"/>
  <c r="F79" i="45"/>
  <c r="F81" i="45"/>
  <c r="F83" i="45"/>
  <c r="F85" i="45"/>
  <c r="F88" i="45"/>
  <c r="F114" i="44"/>
  <c r="E50" i="45" l="1"/>
  <c r="E69" i="45" s="1"/>
  <c r="F45" i="45"/>
  <c r="F14" i="45"/>
  <c r="F117" i="44"/>
  <c r="F68" i="45"/>
  <c r="C68" i="45"/>
  <c r="C98" i="45" s="1"/>
  <c r="F90" i="45"/>
  <c r="F67" i="45"/>
  <c r="F70" i="45" s="1"/>
  <c r="F97" i="45"/>
  <c r="C125" i="44"/>
  <c r="F125" i="44"/>
  <c r="F50" i="45" l="1"/>
  <c r="F69" i="45" s="1"/>
  <c r="F98" i="45"/>
  <c r="C89" i="38"/>
  <c r="C51" i="40"/>
  <c r="F51" i="40" s="1"/>
  <c r="F74" i="38"/>
  <c r="H12" i="12" s="1"/>
  <c r="F78" i="38"/>
  <c r="F46" i="38"/>
  <c r="C84" i="38"/>
  <c r="F80" i="38"/>
  <c r="F83" i="38"/>
  <c r="C49" i="39"/>
  <c r="C31" i="40"/>
  <c r="C42" i="40"/>
  <c r="C45" i="40"/>
  <c r="C34" i="40"/>
  <c r="F34" i="40" s="1"/>
  <c r="C21" i="40"/>
  <c r="F21" i="40" s="1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F21" i="38" s="1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F14" i="42" s="1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E23" i="42"/>
  <c r="F23" i="42" s="1"/>
  <c r="F24" i="42"/>
  <c r="F25" i="42"/>
  <c r="F26" i="42"/>
  <c r="F27" i="42"/>
  <c r="F28" i="42"/>
  <c r="F29" i="42"/>
  <c r="F30" i="42"/>
  <c r="F31" i="42"/>
  <c r="C32" i="42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D45" i="42"/>
  <c r="F45" i="42" s="1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F66" i="42" s="1"/>
  <c r="E66" i="42"/>
  <c r="F71" i="42"/>
  <c r="F72" i="42"/>
  <c r="F73" i="42"/>
  <c r="C74" i="42"/>
  <c r="D74" i="42"/>
  <c r="E74" i="42"/>
  <c r="F75" i="42"/>
  <c r="F76" i="42"/>
  <c r="F77" i="42"/>
  <c r="F78" i="42"/>
  <c r="C79" i="42"/>
  <c r="F79" i="42" s="1"/>
  <c r="D79" i="42"/>
  <c r="E79" i="42"/>
  <c r="F80" i="42"/>
  <c r="F81" i="42"/>
  <c r="F82" i="42"/>
  <c r="F83" i="42"/>
  <c r="D84" i="42"/>
  <c r="E84" i="42"/>
  <c r="F84" i="42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C84" i="40"/>
  <c r="F84" i="40" s="1"/>
  <c r="C89" i="40"/>
  <c r="C99" i="40"/>
  <c r="C105" i="40"/>
  <c r="C110" i="40"/>
  <c r="C117" i="40" s="1"/>
  <c r="C124" i="40" s="1"/>
  <c r="C122" i="40"/>
  <c r="D21" i="40"/>
  <c r="D25" i="40"/>
  <c r="D31" i="40"/>
  <c r="D52" i="40" s="1"/>
  <c r="D34" i="40"/>
  <c r="D42" i="40"/>
  <c r="D45" i="40"/>
  <c r="D51" i="40"/>
  <c r="D61" i="40"/>
  <c r="D75" i="40"/>
  <c r="D84" i="40"/>
  <c r="D89" i="40"/>
  <c r="D99" i="40"/>
  <c r="D105" i="40"/>
  <c r="D110" i="40"/>
  <c r="D113" i="40"/>
  <c r="D117" i="40" s="1"/>
  <c r="D124" i="40" s="1"/>
  <c r="D122" i="40"/>
  <c r="E21" i="40"/>
  <c r="E25" i="40"/>
  <c r="E31" i="40"/>
  <c r="E52" i="40" s="1"/>
  <c r="E34" i="40"/>
  <c r="E42" i="40"/>
  <c r="E45" i="40"/>
  <c r="E61" i="40"/>
  <c r="F61" i="40" s="1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62" i="30"/>
  <c r="C40" i="30"/>
  <c r="D84" i="39"/>
  <c r="E84" i="39"/>
  <c r="D79" i="39"/>
  <c r="E79" i="39"/>
  <c r="C79" i="39"/>
  <c r="D74" i="39"/>
  <c r="D90" i="39" s="1"/>
  <c r="D97" i="39" s="1"/>
  <c r="E74" i="39"/>
  <c r="C74" i="39"/>
  <c r="D66" i="39"/>
  <c r="E66" i="39"/>
  <c r="C66" i="39"/>
  <c r="D62" i="39"/>
  <c r="E62" i="39"/>
  <c r="C62" i="39"/>
  <c r="F62" i="39" s="1"/>
  <c r="D56" i="39"/>
  <c r="D67" i="39" s="1"/>
  <c r="D70" i="39" s="1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D117" i="38" s="1"/>
  <c r="E110" i="38"/>
  <c r="C110" i="38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E45" i="38"/>
  <c r="D42" i="38"/>
  <c r="E42" i="38"/>
  <c r="D34" i="38"/>
  <c r="E34" i="38"/>
  <c r="F34" i="38" s="1"/>
  <c r="D31" i="38"/>
  <c r="E31" i="38"/>
  <c r="D25" i="38"/>
  <c r="E25" i="38"/>
  <c r="E26" i="38" s="1"/>
  <c r="D21" i="38"/>
  <c r="E21" i="38"/>
  <c r="F99" i="38"/>
  <c r="F8" i="40"/>
  <c r="F62" i="42"/>
  <c r="F49" i="42"/>
  <c r="F66" i="39"/>
  <c r="F105" i="40"/>
  <c r="F99" i="40"/>
  <c r="F75" i="40"/>
  <c r="F56" i="42"/>
  <c r="F32" i="42"/>
  <c r="F89" i="38"/>
  <c r="D90" i="42"/>
  <c r="D97" i="42" s="1"/>
  <c r="D26" i="38"/>
  <c r="D52" i="38"/>
  <c r="F45" i="38"/>
  <c r="D26" i="40"/>
  <c r="F42" i="40"/>
  <c r="F31" i="38"/>
  <c r="F79" i="39"/>
  <c r="D34" i="42"/>
  <c r="F23" i="39"/>
  <c r="C50" i="39" l="1"/>
  <c r="F110" i="40"/>
  <c r="C20" i="42"/>
  <c r="F74" i="39"/>
  <c r="F45" i="40"/>
  <c r="F25" i="40"/>
  <c r="F67" i="42"/>
  <c r="E34" i="42"/>
  <c r="E68" i="42" s="1"/>
  <c r="E98" i="42" s="1"/>
  <c r="E117" i="38"/>
  <c r="F122" i="38"/>
  <c r="E8" i="46"/>
  <c r="E10" i="46" s="1"/>
  <c r="D10" i="46"/>
  <c r="C26" i="38"/>
  <c r="F14" i="39"/>
  <c r="F84" i="38"/>
  <c r="E50" i="39"/>
  <c r="E26" i="40"/>
  <c r="E101" i="40" s="1"/>
  <c r="E67" i="42"/>
  <c r="C52" i="40"/>
  <c r="F52" i="40" s="1"/>
  <c r="D50" i="39"/>
  <c r="D67" i="42"/>
  <c r="C67" i="39"/>
  <c r="C67" i="45" s="1"/>
  <c r="C70" i="45" s="1"/>
  <c r="F25" i="3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F32" i="39"/>
  <c r="F34" i="39" s="1"/>
  <c r="F20" i="42"/>
  <c r="F89" i="40"/>
  <c r="F100" i="40" s="1"/>
  <c r="F70" i="42" s="1"/>
  <c r="F31" i="40"/>
  <c r="C34" i="42"/>
  <c r="C50" i="42" s="1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50" i="45" l="1"/>
  <c r="C69" i="45" s="1"/>
  <c r="E50" i="42"/>
  <c r="F34" i="42"/>
  <c r="F50" i="42" s="1"/>
  <c r="C68" i="42"/>
  <c r="C98" i="42" s="1"/>
  <c r="F98" i="42" s="1"/>
  <c r="D69" i="39"/>
  <c r="C70" i="42"/>
  <c r="C101" i="40"/>
  <c r="F101" i="40" s="1"/>
  <c r="F117" i="38"/>
  <c r="C76" i="38"/>
  <c r="C69" i="39" s="1"/>
  <c r="F26" i="38"/>
  <c r="F90" i="42"/>
  <c r="F26" i="40"/>
  <c r="F76" i="40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C125" i="38"/>
  <c r="E97" i="39"/>
  <c r="F97" i="39" s="1"/>
  <c r="D98" i="39"/>
  <c r="F52" i="38"/>
  <c r="F100" i="38"/>
  <c r="F70" i="39" s="1"/>
  <c r="F68" i="39"/>
  <c r="C98" i="39"/>
  <c r="F124" i="38"/>
  <c r="F90" i="39"/>
  <c r="C125" i="40" l="1"/>
  <c r="F125" i="40" s="1"/>
  <c r="F68" i="42"/>
  <c r="F69" i="42"/>
  <c r="F76" i="38"/>
  <c r="F69" i="39" s="1"/>
  <c r="F125" i="38"/>
  <c r="E98" i="39"/>
  <c r="F98" i="39" l="1"/>
</calcChain>
</file>

<file path=xl/sharedStrings.xml><?xml version="1.0" encoding="utf-8"?>
<sst xmlns="http://schemas.openxmlformats.org/spreadsheetml/2006/main" count="1651" uniqueCount="511">
  <si>
    <t>ÖNKORMÁNYZATI ELŐIRÁNYZATOK</t>
  </si>
  <si>
    <t>KÖLTSÉGVETÉSI SZERV</t>
  </si>
  <si>
    <t>MINDÖSSZESEN</t>
  </si>
  <si>
    <t>ÖSSZESEN</t>
  </si>
  <si>
    <t>ÖSSZESEN: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</si>
  <si>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</si>
  <si>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</si>
  <si>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</si>
  <si>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</si>
  <si>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</si>
  <si>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</si>
  <si>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</si>
  <si>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</si>
  <si>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</si>
  <si>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</si>
  <si>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</si>
  <si>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</si>
  <si>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</si>
  <si>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</si>
  <si>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</si>
  <si>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</si>
  <si>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</si>
  <si>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</si>
  <si>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</si>
  <si>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</si>
  <si>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</si>
  <si>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</si>
  <si>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</si>
  <si>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</si>
  <si>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</si>
  <si>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</si>
  <si>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</si>
  <si>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</si>
  <si>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</si>
  <si>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</si>
  <si>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</si>
  <si>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</si>
  <si>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</si>
  <si>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</si>
  <si>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</si>
  <si>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</si>
  <si>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</si>
  <si>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</si>
  <si>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</si>
  <si>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</si>
  <si>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</si>
  <si>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</si>
  <si>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</si>
  <si>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</si>
  <si>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</si>
  <si>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</si>
  <si>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</si>
  <si>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</si>
  <si>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</si>
  <si>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</si>
  <si>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</si>
  <si>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</si>
  <si>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</si>
  <si>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</si>
  <si>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</si>
  <si>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</si>
  <si>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</si>
  <si>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</si>
  <si>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</si>
  <si>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</si>
  <si>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</si>
  <si>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</si>
  <si>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</si>
  <si>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</si>
  <si>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</si>
  <si>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</si>
  <si>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</si>
  <si>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</si>
  <si>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</si>
  <si>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</si>
  <si>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</si>
  <si>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</si>
  <si>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</si>
  <si>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</si>
  <si>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</si>
  <si>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</si>
  <si>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</si>
  <si>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</si>
  <si>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</si>
  <si>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</si>
  <si>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</si>
  <si>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</si>
  <si>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</si>
  <si>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</si>
  <si>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</si>
  <si>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</si>
  <si>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</si>
  <si>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</si>
  <si>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</si>
  <si>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</si>
  <si>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</si>
  <si>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</si>
  <si>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</si>
  <si>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</si>
  <si>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</si>
  <si>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</si>
  <si>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</si>
  <si>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</si>
  <si>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</si>
  <si>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</si>
  <si>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</si>
  <si>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</si>
  <si>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</si>
  <si>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</si>
  <si>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</si>
  <si>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</si>
  <si>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</si>
  <si>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</si>
  <si>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</si>
  <si>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</si>
  <si>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</si>
  <si>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</si>
  <si>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</si>
  <si>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</si>
  <si>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</si>
  <si>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</si>
  <si>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</si>
  <si>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</si>
  <si>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</si>
  <si>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</si>
  <si>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</si>
  <si>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</si>
  <si>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</si>
  <si>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</si>
  <si>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</si>
  <si>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</si>
  <si>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</si>
  <si>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</si>
  <si>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</si>
  <si>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</si>
  <si>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</si>
  <si>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</si>
  <si>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</si>
  <si>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</si>
  <si>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</si>
  <si>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</si>
  <si>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</si>
  <si>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</si>
  <si>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</si>
  <si>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</si>
  <si>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</si>
  <si>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</si>
  <si>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</si>
  <si>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</si>
  <si>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</si>
  <si>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</si>
  <si>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</si>
  <si>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</si>
  <si>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</si>
  <si>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</si>
  <si>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</si>
  <si>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</si>
  <si>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</si>
  <si>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</si>
  <si>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</si>
  <si>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</si>
  <si>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</si>
  <si>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</si>
  <si>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</si>
  <si>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</si>
  <si>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</si>
  <si>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</si>
  <si>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</si>
  <si>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</si>
  <si>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</si>
  <si>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</si>
  <si>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</si>
  <si>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</si>
  <si>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</si>
  <si>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</si>
  <si>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</si>
  <si>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</si>
  <si>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</si>
  <si>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</si>
  <si>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</si>
  <si>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</si>
  <si>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</si>
  <si>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</si>
  <si>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</si>
  <si>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</si>
  <si>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</si>
  <si>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</si>
  <si>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</si>
  <si>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</si>
  <si>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</si>
  <si>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</si>
  <si>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</si>
  <si>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</si>
  <si>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</si>
  <si>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</si>
  <si>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</si>
  <si>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</si>
  <si>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</si>
  <si>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</si>
  <si>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</si>
  <si>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</si>
  <si>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</si>
  <si>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</si>
  <si>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</si>
  <si>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</si>
  <si>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</si>
  <si>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</si>
  <si>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</si>
  <si>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</si>
  <si>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</si>
  <si>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</si>
  <si>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</si>
  <si>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</si>
  <si>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</si>
  <si>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</si>
  <si>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</si>
  <si>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</si>
  <si>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</si>
  <si>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</si>
  <si>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</si>
  <si>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</si>
  <si>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</si>
  <si>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</si>
  <si>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</si>
  <si>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</si>
  <si>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</si>
  <si>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</si>
  <si>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</si>
  <si>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</si>
  <si>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</si>
  <si>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</si>
  <si>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</si>
  <si>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</si>
  <si>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</si>
  <si>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</si>
  <si>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</si>
  <si>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</si>
  <si>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</si>
  <si>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</si>
  <si>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</si>
  <si>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</si>
  <si>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</si>
  <si>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</si>
  <si>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</si>
  <si>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</si>
  <si>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</si>
  <si>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</si>
  <si>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</si>
  <si>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</si>
  <si>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</si>
  <si>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</si>
  <si>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</si>
  <si>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</si>
  <si>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</si>
  <si>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</si>
  <si>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</si>
  <si>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</si>
  <si>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</si>
  <si>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</si>
  <si>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</si>
  <si>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</si>
  <si>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</si>
  <si>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</si>
  <si>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</si>
  <si>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</si>
  <si>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</si>
  <si>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</si>
  <si>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</si>
  <si>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</si>
  <si>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</si>
  <si>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</si>
  <si>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</si>
  <si>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</si>
  <si>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</si>
  <si>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</si>
  <si>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</si>
  <si>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</si>
  <si>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</si>
  <si>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</si>
  <si>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</si>
  <si>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</si>
  <si>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</si>
  <si>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</si>
  <si>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</si>
  <si>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</si>
  <si>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</si>
  <si>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</si>
  <si>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</si>
  <si>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</si>
  <si>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</si>
  <si>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</si>
  <si>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</si>
  <si>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</si>
  <si>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</si>
  <si>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</si>
  <si>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</si>
  <si>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</si>
  <si>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</si>
  <si>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</si>
  <si>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</si>
  <si>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</si>
  <si>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</si>
  <si>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</si>
  <si>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</si>
  <si>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</si>
  <si>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</si>
  <si>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</si>
  <si>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</si>
  <si>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</si>
  <si>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</si>
  <si>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</si>
  <si>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</si>
  <si>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</si>
  <si>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</si>
  <si>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</si>
  <si>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</si>
  <si>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</si>
  <si>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</si>
  <si>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</si>
  <si>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</si>
  <si>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</si>
  <si>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</si>
  <si>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</si>
  <si>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</si>
  <si>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</si>
  <si>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</si>
  <si>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</si>
  <si>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</si>
  <si>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</si>
  <si>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</si>
  <si>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</si>
  <si>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</si>
  <si>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</si>
  <si>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</si>
  <si>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</si>
  <si>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</si>
  <si>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</si>
  <si>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</si>
  <si>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</si>
  <si>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</si>
  <si>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</si>
  <si>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</si>
  <si>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</si>
  <si>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</si>
  <si>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</si>
  <si>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</si>
  <si>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</si>
  <si>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</si>
  <si>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</si>
  <si>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</si>
  <si>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</si>
  <si>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</si>
  <si>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</si>
  <si>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</si>
  <si>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</si>
  <si>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</si>
  <si>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</si>
  <si>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</si>
  <si>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</si>
  <si>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</si>
  <si>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</si>
  <si>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</si>
  <si>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</si>
  <si>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</si>
  <si>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</si>
  <si>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</si>
  <si>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</si>
  <si>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</si>
  <si>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</si>
  <si>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</si>
  <si>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</si>
  <si>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</si>
  <si>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</si>
  <si>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</si>
  <si>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</si>
  <si>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</si>
  <si>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</si>
  <si>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</si>
  <si>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</si>
  <si>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</si>
  <si>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</si>
  <si>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</si>
  <si>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</si>
  <si>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</si>
  <si>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</si>
  <si>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</si>
  <si>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</si>
  <si>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</si>
  <si>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</si>
  <si>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</si>
  <si>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</si>
  <si>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</si>
  <si>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</si>
  <si>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</si>
  <si>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</si>
  <si>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</si>
  <si>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</si>
  <si>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</si>
  <si>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</si>
  <si>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</si>
  <si>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</si>
  <si>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</si>
  <si>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</si>
  <si>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</si>
  <si>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</si>
  <si>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</si>
  <si>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</si>
  <si>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</si>
  <si>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</si>
  <si>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</si>
  <si>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</si>
  <si>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</si>
  <si>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</si>
  <si>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</si>
  <si>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</si>
  <si>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</si>
  <si>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</si>
  <si>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</si>
  <si>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</si>
  <si>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</si>
  <si>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</si>
  <si>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</si>
  <si>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</si>
  <si>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</si>
  <si>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</si>
  <si>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</si>
  <si>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</si>
  <si>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</si>
  <si>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</si>
  <si>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</si>
  <si>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</si>
  <si>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</si>
  <si>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</si>
  <si>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</si>
  <si>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</si>
  <si>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</si>
  <si>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</si>
  <si>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</si>
  <si>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</si>
  <si>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</si>
  <si>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</si>
  <si>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</si>
  <si>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</si>
  <si>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</si>
  <si>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</si>
  <si>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</si>
  <si>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</si>
  <si>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</si>
  <si>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</si>
  <si>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</si>
  <si>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</si>
  <si>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</si>
  <si>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</si>
  <si>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</si>
  <si>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</si>
  <si>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</si>
  <si>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</si>
  <si>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</si>
  <si>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</si>
  <si>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</si>
  <si>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</si>
  <si>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</si>
  <si>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</si>
  <si>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</si>
  <si>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</si>
  <si>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késedelmi pótlék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</si>
  <si>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</si>
  <si>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</si>
  <si>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</si>
  <si>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</si>
  <si>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</si>
  <si>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</si>
  <si>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</si>
  <si>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</si>
  <si>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</si>
  <si>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</si>
  <si>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</si>
  <si>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</si>
  <si>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</si>
  <si>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Kiadások (Ft)</t>
  </si>
  <si>
    <t>Bevételek (Ft)</t>
  </si>
  <si>
    <t>Általános- és céltartalékok (Ft)</t>
  </si>
  <si>
    <t>Támogatások, kölcsönök nyújtása és törlesztése (Ft)</t>
  </si>
  <si>
    <t>Helyi adó és egyéb közhatalmi bevételek (Ft)</t>
  </si>
  <si>
    <t>B411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</si>
  <si>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</si>
  <si>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</si>
  <si>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</si>
  <si>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</si>
  <si>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</si>
  <si>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</si>
  <si>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</si>
  <si>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</si>
  <si>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</si>
  <si>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</si>
  <si>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</si>
  <si>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</si>
  <si>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SOROKPOLÁNY Önkormányzat 2020. évi költségvetése</t>
  </si>
  <si>
    <t>Önkormányzat 2020. évi költségvetése</t>
  </si>
  <si>
    <t>MÓDOSÍTOTT ELŐIRÁNYZAT</t>
  </si>
  <si>
    <t>Irányító szervi támogatások folyósítása (Ft)</t>
  </si>
  <si>
    <t>1. melléklet 7/2020. (V. 28.) önkormányzati rendelethez</t>
  </si>
  <si>
    <t>2. melléklet  7/2020. (V. 28.) önkormányzati rendelethez</t>
  </si>
  <si>
    <t>3. melléklet 7/2020. (V. 28.) önkormányzati rendelethez</t>
  </si>
  <si>
    <t>4. melléklet 7/2020. (V. 28.) önkormányzati rendelethez</t>
  </si>
  <si>
    <t>5. melléklet 7/2020. (V. 28.) önkormányzati rendelethez</t>
  </si>
  <si>
    <t>6. melléklet 7/2020. (V. 28.) önkormányzati rendelethez</t>
  </si>
  <si>
    <t>7. melléklet 7/2020. (V. 28.) önkormányzati rendelethez</t>
  </si>
  <si>
    <t>8. melléklet 7/2020. (V. 28.) önkormányzati rendelethez</t>
  </si>
  <si>
    <t>9. melléklet 7/2020. (V. 28.) önkormányzati rendelethez</t>
  </si>
  <si>
    <t>10. melléklet a 7/2020.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</si>
</sst>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267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3" fillId="4" borderId="1" xfId="0" applyFont="1" applyFill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/>
    <xf numFmtId="0" fontId="24" fillId="0" borderId="1" xfId="0" applyFont="1" applyBorder="1"/>
    <xf numFmtId="0" fontId="25" fillId="0" borderId="1" xfId="0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25" fillId="0" borderId="1" xfId="0" applyNumberFormat="1" applyFont="1" applyBorder="1"/>
    <xf numFmtId="3" fontId="32" fillId="0" borderId="1" xfId="0" applyNumberFormat="1" applyFont="1" applyBorder="1"/>
    <xf numFmtId="3" fontId="28" fillId="0" borderId="1" xfId="0" applyNumberFormat="1" applyFont="1" applyFill="1" applyBorder="1"/>
    <xf numFmtId="0" fontId="17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3" fontId="26" fillId="7" borderId="1" xfId="0" applyNumberFormat="1" applyFont="1" applyFill="1" applyBorder="1"/>
    <xf numFmtId="3" fontId="0" fillId="7" borderId="1" xfId="0" applyNumberFormat="1" applyFont="1" applyFill="1" applyBorder="1"/>
    <xf numFmtId="0" fontId="23" fillId="7" borderId="0" xfId="0" applyFont="1" applyFill="1"/>
    <xf numFmtId="0" fontId="3" fillId="8" borderId="1" xfId="0" applyFont="1" applyFill="1" applyBorder="1" applyAlignment="1">
      <alignment horizontal="left" vertical="center"/>
    </xf>
    <xf numFmtId="165" fontId="3" fillId="8" borderId="1" xfId="0" applyNumberFormat="1" applyFont="1" applyFill="1" applyBorder="1" applyAlignment="1">
      <alignment vertical="center"/>
    </xf>
    <xf numFmtId="3" fontId="30" fillId="8" borderId="1" xfId="0" applyNumberFormat="1" applyFont="1" applyFill="1" applyBorder="1"/>
    <xf numFmtId="3" fontId="29" fillId="8" borderId="1" xfId="0" applyNumberFormat="1" applyFont="1" applyFill="1" applyBorder="1"/>
    <xf numFmtId="3" fontId="28" fillId="8" borderId="1" xfId="0" applyNumberFormat="1" applyFont="1" applyFill="1" applyBorder="1"/>
    <xf numFmtId="0" fontId="6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32" fillId="8" borderId="1" xfId="0" applyNumberFormat="1" applyFont="1" applyFill="1" applyBorder="1"/>
    <xf numFmtId="3" fontId="30" fillId="6" borderId="1" xfId="0" applyNumberFormat="1" applyFont="1" applyFill="1" applyBorder="1"/>
    <xf numFmtId="0" fontId="3" fillId="6" borderId="1" xfId="0" applyFont="1" applyFill="1" applyBorder="1"/>
    <xf numFmtId="0" fontId="17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3" fontId="23" fillId="5" borderId="1" xfId="0" applyNumberFormat="1" applyFont="1" applyFill="1" applyBorder="1"/>
    <xf numFmtId="0" fontId="8" fillId="7" borderId="1" xfId="0" applyFont="1" applyFill="1" applyBorder="1" applyAlignment="1">
      <alignment horizontal="left" vertical="center"/>
    </xf>
    <xf numFmtId="3" fontId="23" fillId="7" borderId="1" xfId="0" applyNumberFormat="1" applyFont="1" applyFill="1" applyBorder="1"/>
    <xf numFmtId="0" fontId="6" fillId="8" borderId="1" xfId="0" applyFont="1" applyFill="1" applyBorder="1" applyAlignment="1">
      <alignment horizontal="left" vertic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 vertical="center"/>
    </xf>
    <xf numFmtId="3" fontId="23" fillId="9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3" fillId="0" borderId="2" xfId="0" applyNumberFormat="1" applyFont="1" applyBorder="1"/>
    <xf numFmtId="3" fontId="29" fillId="0" borderId="2" xfId="0" applyNumberFormat="1" applyFont="1" applyBorder="1"/>
    <xf numFmtId="3" fontId="28" fillId="0" borderId="2" xfId="0" applyNumberFormat="1" applyFont="1" applyBorder="1"/>
    <xf numFmtId="3" fontId="23" fillId="7" borderId="2" xfId="0" applyNumberFormat="1" applyFont="1" applyFill="1" applyBorder="1"/>
    <xf numFmtId="3" fontId="28" fillId="8" borderId="2" xfId="0" applyNumberFormat="1" applyFont="1" applyFill="1" applyBorder="1"/>
    <xf numFmtId="3" fontId="33" fillId="0" borderId="2" xfId="0" applyNumberFormat="1" applyFont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3" fontId="23" fillId="10" borderId="1" xfId="0" applyNumberFormat="1" applyFont="1" applyFill="1" applyBorder="1"/>
    <xf numFmtId="3" fontId="0" fillId="0" borderId="2" xfId="0" applyNumberFormat="1" applyFont="1" applyBorder="1"/>
    <xf numFmtId="3" fontId="29" fillId="0" borderId="2" xfId="0" applyNumberFormat="1" applyFont="1" applyFill="1" applyBorder="1"/>
    <xf numFmtId="3" fontId="0" fillId="7" borderId="2" xfId="0" applyNumberFormat="1" applyFont="1" applyFill="1" applyBorder="1"/>
    <xf numFmtId="3" fontId="29" fillId="8" borderId="2" xfId="0" applyNumberFormat="1" applyFont="1" applyFill="1" applyBorder="1"/>
    <xf numFmtId="3" fontId="32" fillId="0" borderId="2" xfId="0" applyNumberFormat="1" applyFont="1" applyBorder="1"/>
    <xf numFmtId="3" fontId="32" fillId="8" borderId="2" xfId="0" applyNumberFormat="1" applyFont="1" applyFill="1" applyBorder="1"/>
    <xf numFmtId="3" fontId="31" fillId="6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5" fillId="0" borderId="0" xfId="0" applyNumberFormat="1" applyFont="1" applyBorder="1"/>
    <xf numFmtId="3" fontId="26" fillId="0" borderId="0" xfId="0" applyNumberFormat="1" applyFont="1" applyBorder="1"/>
    <xf numFmtId="3" fontId="34" fillId="0" borderId="0" xfId="0" applyNumberFormat="1" applyFont="1" applyBorder="1"/>
    <xf numFmtId="3" fontId="24" fillId="0" borderId="0" xfId="0" applyNumberFormat="1" applyFont="1" applyBorder="1"/>
    <xf numFmtId="3" fontId="38" fillId="0" borderId="0" xfId="0" applyNumberFormat="1" applyFont="1" applyBorder="1"/>
    <xf numFmtId="3" fontId="0" fillId="0" borderId="0" xfId="0" applyNumberFormat="1" applyFont="1" applyBorder="1"/>
    <xf numFmtId="3" fontId="23" fillId="0" borderId="0" xfId="0" applyNumberFormat="1" applyFont="1" applyBorder="1"/>
    <xf numFmtId="3" fontId="28" fillId="0" borderId="0" xfId="0" applyNumberFormat="1" applyFont="1" applyBorder="1"/>
    <xf numFmtId="3" fontId="39" fillId="0" borderId="0" xfId="0" applyNumberFormat="1" applyFont="1" applyBorder="1"/>
    <xf numFmtId="3" fontId="28" fillId="0" borderId="0" xfId="0" applyNumberFormat="1" applyFont="1" applyFill="1" applyBorder="1"/>
    <xf numFmtId="3" fontId="0" fillId="7" borderId="0" xfId="0" applyNumberFormat="1" applyFont="1" applyFill="1" applyBorder="1"/>
    <xf numFmtId="3" fontId="26" fillId="7" borderId="0" xfId="0" applyNumberFormat="1" applyFont="1" applyFill="1" applyBorder="1"/>
    <xf numFmtId="3" fontId="30" fillId="8" borderId="0" xfId="0" applyNumberFormat="1" applyFont="1" applyFill="1" applyBorder="1"/>
    <xf numFmtId="3" fontId="28" fillId="8" borderId="0" xfId="0" applyNumberFormat="1" applyFont="1" applyFill="1" applyBorder="1"/>
    <xf numFmtId="3" fontId="36" fillId="0" borderId="0" xfId="0" applyNumberFormat="1" applyFont="1" applyBorder="1"/>
    <xf numFmtId="3" fontId="25" fillId="0" borderId="0" xfId="0" applyNumberFormat="1" applyFont="1" applyBorder="1"/>
    <xf numFmtId="3" fontId="32" fillId="0" borderId="0" xfId="0" applyNumberFormat="1" applyFont="1" applyBorder="1"/>
    <xf numFmtId="3" fontId="32" fillId="8" borderId="0" xfId="0" applyNumberFormat="1" applyFont="1" applyFill="1" applyBorder="1"/>
    <xf numFmtId="3" fontId="30" fillId="6" borderId="0" xfId="0" applyNumberFormat="1" applyFont="1" applyFill="1" applyBorder="1"/>
    <xf numFmtId="3" fontId="30" fillId="6" borderId="2" xfId="0" applyNumberFormat="1" applyFont="1" applyFill="1" applyBorder="1"/>
    <xf numFmtId="3" fontId="24" fillId="7" borderId="0" xfId="0" applyNumberFormat="1" applyFont="1" applyFill="1" applyBorder="1"/>
    <xf numFmtId="3" fontId="24" fillId="8" borderId="0" xfId="0" applyNumberFormat="1" applyFont="1" applyFill="1" applyBorder="1"/>
    <xf numFmtId="3" fontId="40" fillId="6" borderId="0" xfId="0" applyNumberFormat="1" applyFont="1" applyFill="1" applyBorder="1"/>
    <xf numFmtId="3" fontId="23" fillId="9" borderId="2" xfId="0" applyNumberFormat="1" applyFont="1" applyFill="1" applyBorder="1"/>
    <xf numFmtId="3" fontId="0" fillId="0" borderId="0" xfId="0" applyNumberFormat="1" applyBorder="1"/>
    <xf numFmtId="3" fontId="29" fillId="0" borderId="0" xfId="0" applyNumberFormat="1" applyFont="1" applyBorder="1"/>
    <xf numFmtId="3" fontId="23" fillId="7" borderId="0" xfId="0" applyNumberFormat="1" applyFont="1" applyFill="1" applyBorder="1"/>
    <xf numFmtId="3" fontId="23" fillId="9" borderId="0" xfId="0" applyNumberFormat="1" applyFont="1" applyFill="1" applyBorder="1"/>
    <xf numFmtId="3" fontId="30" fillId="0" borderId="0" xfId="0" applyNumberFormat="1" applyFont="1" applyBorder="1"/>
    <xf numFmtId="3" fontId="33" fillId="0" borderId="0" xfId="0" applyNumberFormat="1" applyFont="1" applyBorder="1"/>
    <xf numFmtId="3" fontId="23" fillId="5" borderId="2" xfId="0" applyNumberFormat="1" applyFont="1" applyFill="1" applyBorder="1"/>
    <xf numFmtId="3" fontId="23" fillId="10" borderId="2" xfId="0" applyNumberFormat="1" applyFont="1" applyFill="1" applyBorder="1"/>
    <xf numFmtId="3" fontId="23" fillId="5" borderId="0" xfId="0" applyNumberFormat="1" applyFont="1" applyFill="1" applyBorder="1"/>
    <xf numFmtId="3" fontId="23" fillId="10" borderId="0" xfId="0" applyNumberFormat="1" applyFont="1" applyFill="1" applyBorder="1"/>
    <xf numFmtId="3" fontId="37" fillId="0" borderId="0" xfId="0" applyNumberFormat="1" applyFont="1" applyBorder="1"/>
    <xf numFmtId="3" fontId="41" fillId="0" borderId="0" xfId="0" applyNumberFormat="1" applyFont="1" applyBorder="1"/>
    <xf numFmtId="3" fontId="41" fillId="8" borderId="0" xfId="0" applyNumberFormat="1" applyFont="1" applyFill="1" applyBorder="1"/>
    <xf numFmtId="3" fontId="41" fillId="6" borderId="0" xfId="0" applyNumberFormat="1" applyFont="1" applyFill="1" applyBorder="1"/>
    <xf numFmtId="0" fontId="13" fillId="0" borderId="2" xfId="0" applyFont="1" applyBorder="1" applyAlignment="1">
      <alignment horizontal="center"/>
    </xf>
    <xf numFmtId="0" fontId="0" fillId="0" borderId="2" xfId="0" applyBorder="1"/>
    <xf numFmtId="0" fontId="23" fillId="0" borderId="2" xfId="0" applyFont="1" applyBorder="1"/>
    <xf numFmtId="0" fontId="8" fillId="0" borderId="3" xfId="0" applyFont="1" applyBorder="1" applyAlignment="1">
      <alignment horizontal="center"/>
    </xf>
    <xf numFmtId="0" fontId="0" fillId="0" borderId="3" xfId="0" applyBorder="1"/>
    <xf numFmtId="0" fontId="23" fillId="0" borderId="3" xfId="0" applyFont="1" applyBorder="1"/>
    <xf numFmtId="0" fontId="34" fillId="0" borderId="3" xfId="0" applyFont="1" applyBorder="1"/>
    <xf numFmtId="0" fontId="34" fillId="0" borderId="2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3" fontId="26" fillId="0" borderId="4" xfId="0" applyNumberFormat="1" applyFont="1" applyBorder="1"/>
    <xf numFmtId="3" fontId="0" fillId="0" borderId="5" xfId="0" applyNumberFormat="1" applyFont="1" applyBorder="1"/>
    <xf numFmtId="3" fontId="27" fillId="0" borderId="4" xfId="0" applyNumberFormat="1" applyFont="1" applyBorder="1"/>
    <xf numFmtId="3" fontId="23" fillId="0" borderId="5" xfId="0" applyNumberFormat="1" applyFont="1" applyBorder="1"/>
    <xf numFmtId="3" fontId="28" fillId="0" borderId="4" xfId="0" applyNumberFormat="1" applyFont="1" applyBorder="1"/>
    <xf numFmtId="3" fontId="29" fillId="0" borderId="5" xfId="0" applyNumberFormat="1" applyFont="1" applyBorder="1"/>
    <xf numFmtId="3" fontId="24" fillId="0" borderId="4" xfId="0" applyNumberFormat="1" applyFont="1" applyBorder="1"/>
    <xf numFmtId="3" fontId="28" fillId="0" borderId="4" xfId="0" applyNumberFormat="1" applyFont="1" applyFill="1" applyBorder="1"/>
    <xf numFmtId="3" fontId="29" fillId="0" borderId="5" xfId="0" applyNumberFormat="1" applyFont="1" applyFill="1" applyBorder="1"/>
    <xf numFmtId="3" fontId="0" fillId="7" borderId="4" xfId="0" applyNumberFormat="1" applyFont="1" applyFill="1" applyBorder="1"/>
    <xf numFmtId="3" fontId="0" fillId="7" borderId="5" xfId="0" applyNumberFormat="1" applyFont="1" applyFill="1" applyBorder="1"/>
    <xf numFmtId="3" fontId="26" fillId="7" borderId="4" xfId="0" applyNumberFormat="1" applyFont="1" applyFill="1" applyBorder="1"/>
    <xf numFmtId="3" fontId="30" fillId="8" borderId="4" xfId="0" applyNumberFormat="1" applyFont="1" applyFill="1" applyBorder="1"/>
    <xf numFmtId="3" fontId="29" fillId="8" borderId="5" xfId="0" applyNumberFormat="1" applyFont="1" applyFill="1" applyBorder="1"/>
    <xf numFmtId="3" fontId="25" fillId="0" borderId="4" xfId="0" applyNumberFormat="1" applyFont="1" applyBorder="1"/>
    <xf numFmtId="3" fontId="32" fillId="0" borderId="4" xfId="0" applyNumberFormat="1" applyFont="1" applyBorder="1"/>
    <xf numFmtId="3" fontId="32" fillId="0" borderId="5" xfId="0" applyNumberFormat="1" applyFont="1" applyBorder="1"/>
    <xf numFmtId="3" fontId="32" fillId="8" borderId="4" xfId="0" applyNumberFormat="1" applyFont="1" applyFill="1" applyBorder="1"/>
    <xf numFmtId="3" fontId="32" fillId="8" borderId="5" xfId="0" applyNumberFormat="1" applyFont="1" applyFill="1" applyBorder="1"/>
    <xf numFmtId="3" fontId="30" fillId="6" borderId="4" xfId="0" applyNumberFormat="1" applyFont="1" applyFill="1" applyBorder="1"/>
    <xf numFmtId="3" fontId="31" fillId="6" borderId="5" xfId="0" applyNumberFormat="1" applyFont="1" applyFill="1" applyBorder="1"/>
    <xf numFmtId="3" fontId="35" fillId="0" borderId="4" xfId="0" applyNumberFormat="1" applyFont="1" applyBorder="1"/>
    <xf numFmtId="3" fontId="39" fillId="0" borderId="4" xfId="0" applyNumberFormat="1" applyFont="1" applyBorder="1"/>
    <xf numFmtId="3" fontId="0" fillId="6" borderId="5" xfId="0" applyNumberFormat="1" applyFont="1" applyFill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3" fontId="26" fillId="0" borderId="6" xfId="0" applyNumberFormat="1" applyFont="1" applyBorder="1"/>
    <xf numFmtId="3" fontId="0" fillId="0" borderId="7" xfId="0" applyNumberFormat="1" applyFont="1" applyBorder="1"/>
    <xf numFmtId="3" fontId="27" fillId="0" borderId="6" xfId="0" applyNumberFormat="1" applyFont="1" applyBorder="1"/>
    <xf numFmtId="3" fontId="23" fillId="0" borderId="7" xfId="0" applyNumberFormat="1" applyFont="1" applyBorder="1"/>
    <xf numFmtId="3" fontId="28" fillId="0" borderId="6" xfId="0" applyNumberFormat="1" applyFont="1" applyBorder="1"/>
    <xf numFmtId="3" fontId="29" fillId="0" borderId="7" xfId="0" applyNumberFormat="1" applyFont="1" applyBorder="1"/>
    <xf numFmtId="3" fontId="24" fillId="0" borderId="6" xfId="0" applyNumberFormat="1" applyFont="1" applyBorder="1"/>
    <xf numFmtId="3" fontId="0" fillId="7" borderId="6" xfId="0" applyNumberFormat="1" applyFont="1" applyFill="1" applyBorder="1"/>
    <xf numFmtId="3" fontId="0" fillId="7" borderId="7" xfId="0" applyNumberFormat="1" applyFont="1" applyFill="1" applyBorder="1"/>
    <xf numFmtId="3" fontId="30" fillId="8" borderId="6" xfId="0" applyNumberFormat="1" applyFont="1" applyFill="1" applyBorder="1"/>
    <xf numFmtId="3" fontId="29" fillId="8" borderId="7" xfId="0" applyNumberFormat="1" applyFont="1" applyFill="1" applyBorder="1"/>
    <xf numFmtId="3" fontId="25" fillId="0" borderId="6" xfId="0" applyNumberFormat="1" applyFont="1" applyBorder="1"/>
    <xf numFmtId="3" fontId="32" fillId="0" borderId="6" xfId="0" applyNumberFormat="1" applyFont="1" applyBorder="1"/>
    <xf numFmtId="3" fontId="32" fillId="0" borderId="7" xfId="0" applyNumberFormat="1" applyFont="1" applyBorder="1"/>
    <xf numFmtId="3" fontId="32" fillId="8" borderId="6" xfId="0" applyNumberFormat="1" applyFont="1" applyFill="1" applyBorder="1"/>
    <xf numFmtId="3" fontId="32" fillId="8" borderId="7" xfId="0" applyNumberFormat="1" applyFont="1" applyFill="1" applyBorder="1"/>
    <xf numFmtId="3" fontId="30" fillId="6" borderId="6" xfId="0" applyNumberFormat="1" applyFont="1" applyFill="1" applyBorder="1"/>
    <xf numFmtId="3" fontId="31" fillId="6" borderId="7" xfId="0" applyNumberFormat="1" applyFont="1" applyFill="1" applyBorder="1"/>
    <xf numFmtId="3" fontId="35" fillId="0" borderId="6" xfId="0" applyNumberFormat="1" applyFont="1" applyBorder="1"/>
    <xf numFmtId="3" fontId="39" fillId="0" borderId="6" xfId="0" applyNumberFormat="1" applyFont="1" applyBorder="1"/>
    <xf numFmtId="3" fontId="36" fillId="0" borderId="4" xfId="0" applyNumberFormat="1" applyFont="1" applyBorder="1"/>
    <xf numFmtId="3" fontId="23" fillId="0" borderId="4" xfId="0" applyNumberFormat="1" applyFont="1" applyBorder="1"/>
    <xf numFmtId="3" fontId="28" fillId="0" borderId="5" xfId="0" applyNumberFormat="1" applyFont="1" applyBorder="1"/>
    <xf numFmtId="3" fontId="28" fillId="8" borderId="5" xfId="0" applyNumberFormat="1" applyFont="1" applyFill="1" applyBorder="1"/>
    <xf numFmtId="3" fontId="30" fillId="6" borderId="5" xfId="0" applyNumberFormat="1" applyFont="1" applyFill="1" applyBorder="1"/>
    <xf numFmtId="3" fontId="35" fillId="0" borderId="4" xfId="0" applyNumberFormat="1" applyFont="1" applyFill="1" applyBorder="1"/>
    <xf numFmtId="3" fontId="34" fillId="0" borderId="5" xfId="0" applyNumberFormat="1" applyFont="1" applyBorder="1"/>
    <xf numFmtId="3" fontId="36" fillId="0" borderId="5" xfId="0" applyNumberFormat="1" applyFont="1" applyBorder="1"/>
    <xf numFmtId="3" fontId="25" fillId="0" borderId="5" xfId="0" applyNumberFormat="1" applyFont="1" applyBorder="1"/>
    <xf numFmtId="3" fontId="38" fillId="0" borderId="5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29" fillId="0" borderId="4" xfId="0" applyNumberFormat="1" applyFont="1" applyBorder="1"/>
    <xf numFmtId="3" fontId="23" fillId="7" borderId="4" xfId="0" applyNumberFormat="1" applyFont="1" applyFill="1" applyBorder="1"/>
    <xf numFmtId="3" fontId="23" fillId="7" borderId="5" xfId="0" applyNumberFormat="1" applyFont="1" applyFill="1" applyBorder="1"/>
    <xf numFmtId="3" fontId="29" fillId="8" borderId="4" xfId="0" applyNumberFormat="1" applyFont="1" applyFill="1" applyBorder="1"/>
    <xf numFmtId="3" fontId="23" fillId="9" borderId="4" xfId="0" applyNumberFormat="1" applyFont="1" applyFill="1" applyBorder="1"/>
    <xf numFmtId="3" fontId="23" fillId="9" borderId="5" xfId="0" applyNumberFormat="1" applyFont="1" applyFill="1" applyBorder="1"/>
    <xf numFmtId="3" fontId="31" fillId="0" borderId="4" xfId="0" applyNumberFormat="1" applyFont="1" applyBorder="1"/>
    <xf numFmtId="3" fontId="33" fillId="0" borderId="5" xfId="0" applyNumberFormat="1" applyFont="1" applyBorder="1"/>
    <xf numFmtId="3" fontId="34" fillId="0" borderId="4" xfId="0" applyNumberFormat="1" applyFont="1" applyBorder="1"/>
    <xf numFmtId="3" fontId="23" fillId="5" borderId="4" xfId="0" applyNumberFormat="1" applyFont="1" applyFill="1" applyBorder="1"/>
    <xf numFmtId="3" fontId="23" fillId="5" borderId="5" xfId="0" applyNumberFormat="1" applyFont="1" applyFill="1" applyBorder="1"/>
    <xf numFmtId="3" fontId="28" fillId="8" borderId="4" xfId="0" applyNumberFormat="1" applyFont="1" applyFill="1" applyBorder="1"/>
    <xf numFmtId="3" fontId="23" fillId="10" borderId="4" xfId="0" applyNumberFormat="1" applyFont="1" applyFill="1" applyBorder="1"/>
    <xf numFmtId="3" fontId="23" fillId="10" borderId="5" xfId="0" applyNumberFormat="1" applyFont="1" applyFill="1" applyBorder="1"/>
    <xf numFmtId="3" fontId="30" fillId="0" borderId="4" xfId="0" applyNumberFormat="1" applyFont="1" applyBorder="1"/>
    <xf numFmtId="3" fontId="36" fillId="0" borderId="1" xfId="0" applyNumberFormat="1" applyFont="1" applyBorder="1"/>
    <xf numFmtId="0" fontId="35" fillId="0" borderId="1" xfId="0" applyFont="1" applyBorder="1"/>
    <xf numFmtId="0" fontId="34" fillId="0" borderId="1" xfId="0" applyFont="1" applyBorder="1"/>
    <xf numFmtId="3" fontId="34" fillId="0" borderId="1" xfId="0" applyNumberFormat="1" applyFont="1" applyBorder="1"/>
    <xf numFmtId="3" fontId="37" fillId="0" borderId="1" xfId="0" applyNumberFormat="1" applyFont="1" applyBorder="1"/>
    <xf numFmtId="3" fontId="38" fillId="0" borderId="4" xfId="0" applyNumberFormat="1" applyFont="1" applyBorder="1"/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3" fontId="28" fillId="6" borderId="1" xfId="0" applyNumberFormat="1" applyFont="1" applyFill="1" applyBorder="1"/>
    <xf numFmtId="3" fontId="28" fillId="6" borderId="2" xfId="0" applyNumberFormat="1" applyFont="1" applyFill="1" applyBorder="1"/>
    <xf numFmtId="3" fontId="28" fillId="6" borderId="5" xfId="0" applyNumberFormat="1" applyFont="1" applyFill="1" applyBorder="1"/>
    <xf numFmtId="0" fontId="23" fillId="6" borderId="0" xfId="0" applyFont="1" applyFill="1"/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165" fontId="8" fillId="6" borderId="1" xfId="0" applyNumberFormat="1" applyFont="1" applyFill="1" applyBorder="1" applyAlignment="1">
      <alignment vertical="center"/>
    </xf>
    <xf numFmtId="3" fontId="26" fillId="6" borderId="1" xfId="0" applyNumberFormat="1" applyFont="1" applyFill="1" applyBorder="1"/>
    <xf numFmtId="3" fontId="28" fillId="6" borderId="4" xfId="0" applyNumberFormat="1" applyFont="1" applyFill="1" applyBorder="1"/>
    <xf numFmtId="3" fontId="32" fillId="6" borderId="0" xfId="0" applyNumberFormat="1" applyFont="1" applyFill="1" applyBorder="1"/>
    <xf numFmtId="3" fontId="32" fillId="6" borderId="2" xfId="0" applyNumberFormat="1" applyFont="1" applyFill="1" applyBorder="1"/>
    <xf numFmtId="3" fontId="32" fillId="6" borderId="5" xfId="0" applyNumberFormat="1" applyFont="1" applyFill="1" applyBorder="1"/>
    <xf numFmtId="3" fontId="23" fillId="6" borderId="2" xfId="0" applyNumberFormat="1" applyFont="1" applyFill="1" applyBorder="1"/>
    <xf numFmtId="3" fontId="23" fillId="6" borderId="5" xfId="0" applyNumberFormat="1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/>
      <sheetData sheetId="1" refreshError="1"/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view="pageBreakPreview" zoomScaleNormal="100" zoomScaleSheetLayoutView="100" workbookViewId="0">
      <selection activeCell="C1" sqref="C1:F1"/>
    </sheetView>
  </sheetViews>
  <sheetFormatPr defaultRowHeight="15" x14ac:dyDescent="0.25"/>
  <cols>
    <col min="1" max="1" width="76.425781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2" t="s">
        <v>501</v>
      </c>
      <c r="D1" s="252"/>
      <c r="E1" s="252"/>
      <c r="F1" s="252"/>
      <c r="G1" s="1"/>
      <c r="H1" s="1"/>
      <c r="I1" s="1"/>
      <c r="J1" s="1"/>
    </row>
    <row r="3" spans="1:18" ht="21" customHeight="1" x14ac:dyDescent="0.25">
      <c r="A3" s="258" t="s">
        <v>497</v>
      </c>
      <c r="B3" s="259"/>
      <c r="C3" s="259"/>
      <c r="D3" s="259"/>
      <c r="E3" s="259"/>
      <c r="F3" s="260"/>
    </row>
    <row r="4" spans="1:18" ht="18.75" customHeight="1" x14ac:dyDescent="0.25">
      <c r="A4" s="261" t="s">
        <v>479</v>
      </c>
      <c r="B4" s="259"/>
      <c r="C4" s="259"/>
      <c r="D4" s="259"/>
      <c r="E4" s="259"/>
      <c r="F4" s="260"/>
    </row>
    <row r="5" spans="1:18" ht="18" x14ac:dyDescent="0.25">
      <c r="A5" s="50"/>
    </row>
    <row r="6" spans="1:18" x14ac:dyDescent="0.25">
      <c r="A6" s="45" t="s">
        <v>475</v>
      </c>
      <c r="C6" s="254" t="s">
        <v>464</v>
      </c>
      <c r="D6" s="254"/>
      <c r="E6" s="254"/>
      <c r="F6" s="257"/>
      <c r="G6" s="253" t="s">
        <v>499</v>
      </c>
      <c r="H6" s="254"/>
      <c r="I6" s="254"/>
      <c r="J6" s="255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15</v>
      </c>
      <c r="C7" s="51" t="s">
        <v>435</v>
      </c>
      <c r="D7" s="51" t="s">
        <v>436</v>
      </c>
      <c r="E7" s="51" t="s">
        <v>9</v>
      </c>
      <c r="F7" s="89" t="s">
        <v>3</v>
      </c>
      <c r="G7" s="155" t="s">
        <v>435</v>
      </c>
      <c r="H7" s="51" t="s">
        <v>436</v>
      </c>
      <c r="I7" s="51" t="s">
        <v>9</v>
      </c>
      <c r="J7" s="156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x14ac:dyDescent="0.25">
      <c r="A8" s="19" t="s">
        <v>16</v>
      </c>
      <c r="B8" s="20" t="s">
        <v>17</v>
      </c>
      <c r="C8" s="56">
        <v>2527200</v>
      </c>
      <c r="D8" s="56">
        <v>0</v>
      </c>
      <c r="E8" s="56">
        <v>0</v>
      </c>
      <c r="F8" s="100">
        <f>SUM(C8:E8)</f>
        <v>2527200</v>
      </c>
      <c r="G8" s="178">
        <v>1969200</v>
      </c>
      <c r="H8" s="56">
        <v>0</v>
      </c>
      <c r="I8" s="56">
        <v>0</v>
      </c>
      <c r="J8" s="158">
        <f>SUM(G8:I8)</f>
        <v>1969200</v>
      </c>
      <c r="K8" s="109"/>
      <c r="L8" s="112"/>
      <c r="M8" s="112"/>
      <c r="N8" s="113"/>
      <c r="O8" s="112"/>
      <c r="P8" s="112"/>
      <c r="Q8" s="112"/>
      <c r="R8" s="113"/>
    </row>
    <row r="9" spans="1:18" x14ac:dyDescent="0.25">
      <c r="A9" s="19" t="s">
        <v>18</v>
      </c>
      <c r="B9" s="21" t="s">
        <v>19</v>
      </c>
      <c r="C9" s="56">
        <v>90226</v>
      </c>
      <c r="D9" s="56">
        <v>0</v>
      </c>
      <c r="E9" s="56">
        <v>0</v>
      </c>
      <c r="F9" s="100">
        <f t="shared" ref="F9:F72" si="0">SUM(C9:E9)</f>
        <v>90226</v>
      </c>
      <c r="G9" s="157">
        <v>0</v>
      </c>
      <c r="H9" s="56">
        <v>0</v>
      </c>
      <c r="I9" s="56">
        <v>0</v>
      </c>
      <c r="J9" s="158">
        <f t="shared" ref="J9:J45" si="1">SUM(G9:I9)</f>
        <v>0</v>
      </c>
      <c r="K9" s="110"/>
      <c r="L9" s="110"/>
      <c r="M9" s="110"/>
      <c r="N9" s="114"/>
      <c r="O9" s="110"/>
      <c r="P9" s="110"/>
      <c r="Q9" s="110"/>
      <c r="R9" s="114"/>
    </row>
    <row r="10" spans="1:18" x14ac:dyDescent="0.25">
      <c r="A10" s="19" t="s">
        <v>20</v>
      </c>
      <c r="B10" s="21" t="s">
        <v>21</v>
      </c>
      <c r="C10" s="56">
        <v>0</v>
      </c>
      <c r="D10" s="56">
        <v>0</v>
      </c>
      <c r="E10" s="56">
        <v>0</v>
      </c>
      <c r="F10" s="100">
        <f t="shared" si="0"/>
        <v>0</v>
      </c>
      <c r="G10" s="157">
        <v>0</v>
      </c>
      <c r="H10" s="56">
        <v>0</v>
      </c>
      <c r="I10" s="56">
        <v>0</v>
      </c>
      <c r="J10" s="158">
        <f t="shared" si="1"/>
        <v>0</v>
      </c>
      <c r="K10" s="109"/>
      <c r="L10" s="110"/>
      <c r="M10" s="110"/>
      <c r="N10" s="114"/>
      <c r="O10" s="112"/>
      <c r="P10" s="110"/>
      <c r="Q10" s="110"/>
      <c r="R10" s="114"/>
    </row>
    <row r="11" spans="1:18" x14ac:dyDescent="0.25">
      <c r="A11" s="22" t="s">
        <v>22</v>
      </c>
      <c r="B11" s="21" t="s">
        <v>23</v>
      </c>
      <c r="C11" s="56">
        <v>0</v>
      </c>
      <c r="D11" s="56">
        <v>0</v>
      </c>
      <c r="E11" s="56">
        <v>0</v>
      </c>
      <c r="F11" s="100">
        <f t="shared" si="0"/>
        <v>0</v>
      </c>
      <c r="G11" s="157">
        <v>0</v>
      </c>
      <c r="H11" s="56">
        <v>0</v>
      </c>
      <c r="I11" s="56">
        <v>0</v>
      </c>
      <c r="J11" s="158">
        <f t="shared" si="1"/>
        <v>0</v>
      </c>
      <c r="K11" s="110"/>
      <c r="L11" s="110"/>
      <c r="M11" s="110"/>
      <c r="N11" s="114"/>
      <c r="O11" s="110"/>
      <c r="P11" s="110"/>
      <c r="Q11" s="110"/>
      <c r="R11" s="114"/>
    </row>
    <row r="12" spans="1:18" x14ac:dyDescent="0.25">
      <c r="A12" s="22" t="s">
        <v>24</v>
      </c>
      <c r="B12" s="21" t="s">
        <v>25</v>
      </c>
      <c r="C12" s="56">
        <v>0</v>
      </c>
      <c r="D12" s="56">
        <v>0</v>
      </c>
      <c r="E12" s="56">
        <v>0</v>
      </c>
      <c r="F12" s="100">
        <f t="shared" si="0"/>
        <v>0</v>
      </c>
      <c r="G12" s="157">
        <v>0</v>
      </c>
      <c r="H12" s="56">
        <v>0</v>
      </c>
      <c r="I12" s="56">
        <v>0</v>
      </c>
      <c r="J12" s="158">
        <f t="shared" si="1"/>
        <v>0</v>
      </c>
      <c r="K12" s="110"/>
      <c r="L12" s="110"/>
      <c r="M12" s="110"/>
      <c r="N12" s="114"/>
      <c r="O12" s="110"/>
      <c r="P12" s="110"/>
      <c r="Q12" s="110"/>
      <c r="R12" s="114"/>
    </row>
    <row r="13" spans="1:18" x14ac:dyDescent="0.25">
      <c r="A13" s="22" t="s">
        <v>26</v>
      </c>
      <c r="B13" s="21" t="s">
        <v>27</v>
      </c>
      <c r="C13" s="56">
        <v>0</v>
      </c>
      <c r="D13" s="56">
        <v>0</v>
      </c>
      <c r="E13" s="56">
        <v>0</v>
      </c>
      <c r="F13" s="100">
        <f t="shared" si="0"/>
        <v>0</v>
      </c>
      <c r="G13" s="157">
        <v>0</v>
      </c>
      <c r="H13" s="56">
        <v>0</v>
      </c>
      <c r="I13" s="56">
        <v>0</v>
      </c>
      <c r="J13" s="158">
        <f t="shared" si="1"/>
        <v>0</v>
      </c>
      <c r="K13" s="110"/>
      <c r="L13" s="110"/>
      <c r="M13" s="110"/>
      <c r="N13" s="114"/>
      <c r="O13" s="110"/>
      <c r="P13" s="110"/>
      <c r="Q13" s="110"/>
      <c r="R13" s="114"/>
    </row>
    <row r="14" spans="1:18" x14ac:dyDescent="0.25">
      <c r="A14" s="22" t="s">
        <v>28</v>
      </c>
      <c r="B14" s="21" t="s">
        <v>29</v>
      </c>
      <c r="C14" s="56">
        <v>108000</v>
      </c>
      <c r="D14" s="56">
        <v>0</v>
      </c>
      <c r="E14" s="56">
        <v>0</v>
      </c>
      <c r="F14" s="100">
        <f t="shared" si="0"/>
        <v>108000</v>
      </c>
      <c r="G14" s="157">
        <v>108000</v>
      </c>
      <c r="H14" s="56">
        <v>0</v>
      </c>
      <c r="I14" s="56">
        <v>0</v>
      </c>
      <c r="J14" s="158">
        <f t="shared" si="1"/>
        <v>108000</v>
      </c>
      <c r="K14" s="109"/>
      <c r="L14" s="110"/>
      <c r="M14" s="110"/>
      <c r="N14" s="114"/>
      <c r="O14" s="112"/>
      <c r="P14" s="110"/>
      <c r="Q14" s="110"/>
      <c r="R14" s="114"/>
    </row>
    <row r="15" spans="1:18" x14ac:dyDescent="0.25">
      <c r="A15" s="22" t="s">
        <v>30</v>
      </c>
      <c r="B15" s="21" t="s">
        <v>31</v>
      </c>
      <c r="C15" s="56">
        <v>0</v>
      </c>
      <c r="D15" s="56">
        <v>0</v>
      </c>
      <c r="E15" s="56">
        <v>0</v>
      </c>
      <c r="F15" s="100">
        <f t="shared" si="0"/>
        <v>0</v>
      </c>
      <c r="G15" s="157">
        <v>0</v>
      </c>
      <c r="H15" s="56">
        <v>0</v>
      </c>
      <c r="I15" s="56">
        <v>0</v>
      </c>
      <c r="J15" s="158">
        <f t="shared" si="1"/>
        <v>0</v>
      </c>
      <c r="K15" s="110"/>
      <c r="L15" s="110"/>
      <c r="M15" s="110"/>
      <c r="N15" s="114"/>
      <c r="O15" s="110"/>
      <c r="P15" s="110"/>
      <c r="Q15" s="110"/>
      <c r="R15" s="114"/>
    </row>
    <row r="16" spans="1:18" x14ac:dyDescent="0.25">
      <c r="A16" s="5" t="s">
        <v>32</v>
      </c>
      <c r="B16" s="21" t="s">
        <v>33</v>
      </c>
      <c r="C16" s="56">
        <v>0</v>
      </c>
      <c r="D16" s="56">
        <v>0</v>
      </c>
      <c r="E16" s="56">
        <v>0</v>
      </c>
      <c r="F16" s="100">
        <f t="shared" si="0"/>
        <v>0</v>
      </c>
      <c r="G16" s="157">
        <v>0</v>
      </c>
      <c r="H16" s="56">
        <v>0</v>
      </c>
      <c r="I16" s="56">
        <v>0</v>
      </c>
      <c r="J16" s="158">
        <f t="shared" si="1"/>
        <v>0</v>
      </c>
      <c r="K16" s="109"/>
      <c r="L16" s="110"/>
      <c r="M16" s="110"/>
      <c r="N16" s="114"/>
      <c r="O16" s="112"/>
      <c r="P16" s="110"/>
      <c r="Q16" s="110"/>
      <c r="R16" s="114"/>
    </row>
    <row r="17" spans="1:18" x14ac:dyDescent="0.25">
      <c r="A17" s="5" t="s">
        <v>34</v>
      </c>
      <c r="B17" s="21" t="s">
        <v>35</v>
      </c>
      <c r="C17" s="56">
        <v>0</v>
      </c>
      <c r="D17" s="56">
        <v>0</v>
      </c>
      <c r="E17" s="56">
        <v>0</v>
      </c>
      <c r="F17" s="100">
        <f t="shared" si="0"/>
        <v>0</v>
      </c>
      <c r="G17" s="157">
        <v>0</v>
      </c>
      <c r="H17" s="56">
        <v>0</v>
      </c>
      <c r="I17" s="56">
        <v>0</v>
      </c>
      <c r="J17" s="158">
        <f t="shared" si="1"/>
        <v>0</v>
      </c>
      <c r="K17" s="110"/>
      <c r="L17" s="110"/>
      <c r="M17" s="110"/>
      <c r="N17" s="114"/>
      <c r="O17" s="110"/>
      <c r="P17" s="110"/>
      <c r="Q17" s="110"/>
      <c r="R17" s="114"/>
    </row>
    <row r="18" spans="1:18" x14ac:dyDescent="0.25">
      <c r="A18" s="5" t="s">
        <v>36</v>
      </c>
      <c r="B18" s="21" t="s">
        <v>37</v>
      </c>
      <c r="C18" s="56">
        <v>0</v>
      </c>
      <c r="D18" s="56">
        <v>0</v>
      </c>
      <c r="E18" s="56">
        <v>0</v>
      </c>
      <c r="F18" s="100">
        <f t="shared" si="0"/>
        <v>0</v>
      </c>
      <c r="G18" s="157">
        <v>0</v>
      </c>
      <c r="H18" s="56">
        <v>0</v>
      </c>
      <c r="I18" s="56">
        <v>0</v>
      </c>
      <c r="J18" s="158">
        <f t="shared" si="1"/>
        <v>0</v>
      </c>
      <c r="K18" s="110"/>
      <c r="L18" s="110"/>
      <c r="M18" s="110"/>
      <c r="N18" s="114"/>
      <c r="O18" s="110"/>
      <c r="P18" s="110"/>
      <c r="Q18" s="110"/>
      <c r="R18" s="114"/>
    </row>
    <row r="19" spans="1:18" x14ac:dyDescent="0.25">
      <c r="A19" s="5" t="s">
        <v>38</v>
      </c>
      <c r="B19" s="21" t="s">
        <v>39</v>
      </c>
      <c r="C19" s="56">
        <v>0</v>
      </c>
      <c r="D19" s="56">
        <v>0</v>
      </c>
      <c r="E19" s="56">
        <v>0</v>
      </c>
      <c r="F19" s="100">
        <f t="shared" si="0"/>
        <v>0</v>
      </c>
      <c r="G19" s="157">
        <v>0</v>
      </c>
      <c r="H19" s="56">
        <v>0</v>
      </c>
      <c r="I19" s="56">
        <v>0</v>
      </c>
      <c r="J19" s="158">
        <f t="shared" si="1"/>
        <v>0</v>
      </c>
      <c r="K19" s="110"/>
      <c r="L19" s="110"/>
      <c r="M19" s="110"/>
      <c r="N19" s="114"/>
      <c r="O19" s="110"/>
      <c r="P19" s="110"/>
      <c r="Q19" s="110"/>
      <c r="R19" s="114"/>
    </row>
    <row r="20" spans="1:18" x14ac:dyDescent="0.25">
      <c r="A20" s="5" t="s">
        <v>334</v>
      </c>
      <c r="B20" s="21" t="s">
        <v>40</v>
      </c>
      <c r="C20" s="56">
        <v>0</v>
      </c>
      <c r="D20" s="56">
        <v>0</v>
      </c>
      <c r="E20" s="56">
        <v>0</v>
      </c>
      <c r="F20" s="100">
        <f t="shared" si="0"/>
        <v>0</v>
      </c>
      <c r="G20" s="157">
        <v>0</v>
      </c>
      <c r="H20" s="56">
        <v>0</v>
      </c>
      <c r="I20" s="56">
        <v>0</v>
      </c>
      <c r="J20" s="158">
        <f t="shared" si="1"/>
        <v>0</v>
      </c>
      <c r="K20" s="109"/>
      <c r="L20" s="110"/>
      <c r="M20" s="110"/>
      <c r="N20" s="114"/>
      <c r="O20" s="112"/>
      <c r="P20" s="110"/>
      <c r="Q20" s="110"/>
      <c r="R20" s="114"/>
    </row>
    <row r="21" spans="1:18" s="46" customFormat="1" x14ac:dyDescent="0.25">
      <c r="A21" s="23" t="s">
        <v>306</v>
      </c>
      <c r="B21" s="24" t="s">
        <v>41</v>
      </c>
      <c r="C21" s="57">
        <f>SUM(C8:C20)</f>
        <v>2725426</v>
      </c>
      <c r="D21" s="57">
        <f>SUM(D8:D20)</f>
        <v>0</v>
      </c>
      <c r="E21" s="57">
        <f>SUM(E8:E20)</f>
        <v>0</v>
      </c>
      <c r="F21" s="91">
        <f t="shared" si="0"/>
        <v>2725426</v>
      </c>
      <c r="G21" s="159">
        <f>SUM(G8:G20)</f>
        <v>2077200</v>
      </c>
      <c r="H21" s="57">
        <f>SUM(H8:H20)</f>
        <v>0</v>
      </c>
      <c r="I21" s="57">
        <f>SUM(I8:I20)</f>
        <v>0</v>
      </c>
      <c r="J21" s="160">
        <f t="shared" si="1"/>
        <v>2077200</v>
      </c>
      <c r="K21" s="115"/>
      <c r="L21" s="115"/>
      <c r="M21" s="115"/>
      <c r="N21" s="115"/>
      <c r="O21" s="115"/>
      <c r="P21" s="115"/>
      <c r="Q21" s="115"/>
      <c r="R21" s="115"/>
    </row>
    <row r="22" spans="1:18" x14ac:dyDescent="0.25">
      <c r="A22" s="5" t="s">
        <v>42</v>
      </c>
      <c r="B22" s="21" t="s">
        <v>43</v>
      </c>
      <c r="C22" s="56">
        <v>7348680</v>
      </c>
      <c r="D22" s="56">
        <v>0</v>
      </c>
      <c r="E22" s="56">
        <v>0</v>
      </c>
      <c r="F22" s="100">
        <f t="shared" si="0"/>
        <v>7348680</v>
      </c>
      <c r="G22" s="178">
        <v>5504820</v>
      </c>
      <c r="H22" s="56">
        <v>0</v>
      </c>
      <c r="I22" s="56">
        <v>0</v>
      </c>
      <c r="J22" s="158">
        <f t="shared" si="1"/>
        <v>5504820</v>
      </c>
      <c r="K22" s="110"/>
      <c r="L22" s="110"/>
      <c r="M22" s="110"/>
      <c r="N22" s="114"/>
      <c r="O22" s="110"/>
      <c r="P22" s="110"/>
      <c r="Q22" s="110"/>
      <c r="R22" s="114"/>
    </row>
    <row r="23" spans="1:18" ht="30" x14ac:dyDescent="0.25">
      <c r="A23" s="5" t="s">
        <v>44</v>
      </c>
      <c r="B23" s="21" t="s">
        <v>45</v>
      </c>
      <c r="C23" s="56">
        <v>1363500</v>
      </c>
      <c r="D23" s="56">
        <v>0</v>
      </c>
      <c r="E23" s="56">
        <v>0</v>
      </c>
      <c r="F23" s="100">
        <f t="shared" si="0"/>
        <v>1363500</v>
      </c>
      <c r="G23" s="178">
        <v>1463500</v>
      </c>
      <c r="H23" s="56">
        <v>0</v>
      </c>
      <c r="I23" s="56">
        <v>0</v>
      </c>
      <c r="J23" s="158">
        <f t="shared" si="1"/>
        <v>1463500</v>
      </c>
      <c r="K23" s="109"/>
      <c r="L23" s="110"/>
      <c r="M23" s="110"/>
      <c r="N23" s="114"/>
      <c r="O23" s="112"/>
      <c r="P23" s="110"/>
      <c r="Q23" s="110"/>
      <c r="R23" s="114"/>
    </row>
    <row r="24" spans="1:18" x14ac:dyDescent="0.25">
      <c r="A24" s="6" t="s">
        <v>46</v>
      </c>
      <c r="B24" s="21" t="s">
        <v>47</v>
      </c>
      <c r="C24" s="56">
        <v>900000</v>
      </c>
      <c r="D24" s="56">
        <v>0</v>
      </c>
      <c r="E24" s="56">
        <v>0</v>
      </c>
      <c r="F24" s="100">
        <f t="shared" si="0"/>
        <v>900000</v>
      </c>
      <c r="G24" s="178">
        <v>450000</v>
      </c>
      <c r="H24" s="56">
        <v>0</v>
      </c>
      <c r="I24" s="56">
        <v>0</v>
      </c>
      <c r="J24" s="158">
        <f t="shared" si="1"/>
        <v>450000</v>
      </c>
      <c r="K24" s="109"/>
      <c r="L24" s="110"/>
      <c r="M24" s="110"/>
      <c r="N24" s="114"/>
      <c r="O24" s="112"/>
      <c r="P24" s="110"/>
      <c r="Q24" s="110"/>
      <c r="R24" s="114"/>
    </row>
    <row r="25" spans="1:18" s="46" customFormat="1" x14ac:dyDescent="0.25">
      <c r="A25" s="7" t="s">
        <v>307</v>
      </c>
      <c r="B25" s="24" t="s">
        <v>48</v>
      </c>
      <c r="C25" s="57">
        <f>SUM(C22:C24)</f>
        <v>9612180</v>
      </c>
      <c r="D25" s="57">
        <f>SUM(D22:D24)</f>
        <v>0</v>
      </c>
      <c r="E25" s="57">
        <f>SUM(E22:E24)</f>
        <v>0</v>
      </c>
      <c r="F25" s="91">
        <f t="shared" si="0"/>
        <v>9612180</v>
      </c>
      <c r="G25" s="159">
        <f>SUM(G22:G24)</f>
        <v>7418320</v>
      </c>
      <c r="H25" s="57">
        <f>SUM(H22:H24)</f>
        <v>0</v>
      </c>
      <c r="I25" s="57">
        <f>SUM(I22:I24)</f>
        <v>0</v>
      </c>
      <c r="J25" s="160">
        <f t="shared" si="1"/>
        <v>7418320</v>
      </c>
      <c r="K25" s="115"/>
      <c r="L25" s="115"/>
      <c r="M25" s="115"/>
      <c r="N25" s="115"/>
      <c r="O25" s="115"/>
      <c r="P25" s="115"/>
      <c r="Q25" s="115"/>
      <c r="R25" s="115"/>
    </row>
    <row r="26" spans="1:18" s="46" customFormat="1" ht="15.75" x14ac:dyDescent="0.25">
      <c r="A26" s="35" t="s">
        <v>363</v>
      </c>
      <c r="B26" s="36" t="s">
        <v>49</v>
      </c>
      <c r="C26" s="58">
        <f>C21+C25</f>
        <v>12337606</v>
      </c>
      <c r="D26" s="58">
        <f>D21+D25</f>
        <v>0</v>
      </c>
      <c r="E26" s="58">
        <f>E21+E25</f>
        <v>0</v>
      </c>
      <c r="F26" s="92">
        <f t="shared" si="0"/>
        <v>12337606</v>
      </c>
      <c r="G26" s="161">
        <f>G21+G25</f>
        <v>9495520</v>
      </c>
      <c r="H26" s="58">
        <f>H21+H25</f>
        <v>0</v>
      </c>
      <c r="I26" s="58">
        <f>I21+I25</f>
        <v>0</v>
      </c>
      <c r="J26" s="162">
        <f t="shared" si="1"/>
        <v>9495520</v>
      </c>
      <c r="K26" s="116"/>
      <c r="L26" s="116"/>
      <c r="M26" s="116"/>
      <c r="N26" s="116"/>
      <c r="O26" s="116"/>
      <c r="P26" s="116"/>
      <c r="Q26" s="116"/>
      <c r="R26" s="116"/>
    </row>
    <row r="27" spans="1:18" s="46" customFormat="1" ht="15.75" x14ac:dyDescent="0.25">
      <c r="A27" s="28" t="s">
        <v>335</v>
      </c>
      <c r="B27" s="36" t="s">
        <v>50</v>
      </c>
      <c r="C27" s="58">
        <v>2125990</v>
      </c>
      <c r="D27" s="58">
        <v>0</v>
      </c>
      <c r="E27" s="58">
        <v>0</v>
      </c>
      <c r="F27" s="92">
        <f t="shared" si="0"/>
        <v>2125990</v>
      </c>
      <c r="G27" s="179">
        <v>1812710</v>
      </c>
      <c r="H27" s="58">
        <v>0</v>
      </c>
      <c r="I27" s="58">
        <v>0</v>
      </c>
      <c r="J27" s="162">
        <f t="shared" si="1"/>
        <v>1812710</v>
      </c>
      <c r="K27" s="117"/>
      <c r="L27" s="116"/>
      <c r="M27" s="116"/>
      <c r="N27" s="116"/>
      <c r="O27" s="117"/>
      <c r="P27" s="116"/>
      <c r="Q27" s="116"/>
      <c r="R27" s="116"/>
    </row>
    <row r="28" spans="1:18" x14ac:dyDescent="0.25">
      <c r="A28" s="5" t="s">
        <v>51</v>
      </c>
      <c r="B28" s="21" t="s">
        <v>52</v>
      </c>
      <c r="C28" s="56">
        <v>15000</v>
      </c>
      <c r="D28" s="56">
        <v>0</v>
      </c>
      <c r="E28" s="56">
        <v>0</v>
      </c>
      <c r="F28" s="100">
        <f t="shared" si="0"/>
        <v>15000</v>
      </c>
      <c r="G28" s="157">
        <v>15000</v>
      </c>
      <c r="H28" s="56">
        <v>0</v>
      </c>
      <c r="I28" s="56">
        <v>0</v>
      </c>
      <c r="J28" s="158">
        <f t="shared" si="1"/>
        <v>15000</v>
      </c>
      <c r="K28" s="110"/>
      <c r="L28" s="110"/>
      <c r="M28" s="110"/>
      <c r="N28" s="114"/>
      <c r="O28" s="110"/>
      <c r="P28" s="110"/>
      <c r="Q28" s="110"/>
      <c r="R28" s="114"/>
    </row>
    <row r="29" spans="1:18" x14ac:dyDescent="0.25">
      <c r="A29" s="5" t="s">
        <v>53</v>
      </c>
      <c r="B29" s="21" t="s">
        <v>54</v>
      </c>
      <c r="C29" s="56">
        <v>293347</v>
      </c>
      <c r="D29" s="56">
        <v>0</v>
      </c>
      <c r="E29" s="56">
        <v>0</v>
      </c>
      <c r="F29" s="100">
        <f t="shared" si="0"/>
        <v>293347</v>
      </c>
      <c r="G29" s="178">
        <v>118347</v>
      </c>
      <c r="H29" s="56">
        <v>0</v>
      </c>
      <c r="I29" s="56">
        <v>0</v>
      </c>
      <c r="J29" s="158">
        <f t="shared" si="1"/>
        <v>118347</v>
      </c>
      <c r="K29" s="110"/>
      <c r="L29" s="110"/>
      <c r="M29" s="110"/>
      <c r="N29" s="114"/>
      <c r="O29" s="110"/>
      <c r="P29" s="110"/>
      <c r="Q29" s="110"/>
      <c r="R29" s="114"/>
    </row>
    <row r="30" spans="1:18" x14ac:dyDescent="0.25">
      <c r="A30" s="5" t="s">
        <v>55</v>
      </c>
      <c r="B30" s="21" t="s">
        <v>56</v>
      </c>
      <c r="C30" s="56">
        <v>0</v>
      </c>
      <c r="D30" s="56">
        <v>0</v>
      </c>
      <c r="E30" s="56">
        <v>0</v>
      </c>
      <c r="F30" s="100">
        <f t="shared" si="0"/>
        <v>0</v>
      </c>
      <c r="G30" s="157">
        <v>0</v>
      </c>
      <c r="H30" s="56">
        <v>0</v>
      </c>
      <c r="I30" s="56">
        <v>0</v>
      </c>
      <c r="J30" s="158">
        <f t="shared" si="1"/>
        <v>0</v>
      </c>
      <c r="K30" s="110"/>
      <c r="L30" s="110"/>
      <c r="M30" s="110"/>
      <c r="N30" s="114"/>
      <c r="O30" s="110"/>
      <c r="P30" s="110"/>
      <c r="Q30" s="110"/>
      <c r="R30" s="114"/>
    </row>
    <row r="31" spans="1:18" s="46" customFormat="1" x14ac:dyDescent="0.25">
      <c r="A31" s="7" t="s">
        <v>308</v>
      </c>
      <c r="B31" s="24" t="s">
        <v>57</v>
      </c>
      <c r="C31" s="57">
        <f>SUM(C28:C30)</f>
        <v>308347</v>
      </c>
      <c r="D31" s="57">
        <f>SUM(D28:D30)</f>
        <v>0</v>
      </c>
      <c r="E31" s="57">
        <f>SUM(E28:E30)</f>
        <v>0</v>
      </c>
      <c r="F31" s="91">
        <f t="shared" si="0"/>
        <v>308347</v>
      </c>
      <c r="G31" s="159">
        <f>SUM(G28:G30)</f>
        <v>133347</v>
      </c>
      <c r="H31" s="57">
        <f>SUM(H28:H30)</f>
        <v>0</v>
      </c>
      <c r="I31" s="57">
        <f>SUM(I28:I30)</f>
        <v>0</v>
      </c>
      <c r="J31" s="160">
        <f t="shared" si="1"/>
        <v>133347</v>
      </c>
      <c r="K31" s="115"/>
      <c r="L31" s="115"/>
      <c r="M31" s="115"/>
      <c r="N31" s="115"/>
      <c r="O31" s="115"/>
      <c r="P31" s="115"/>
      <c r="Q31" s="115"/>
      <c r="R31" s="115"/>
    </row>
    <row r="32" spans="1:18" x14ac:dyDescent="0.25">
      <c r="A32" s="5" t="s">
        <v>58</v>
      </c>
      <c r="B32" s="21" t="s">
        <v>59</v>
      </c>
      <c r="C32" s="56">
        <v>165000</v>
      </c>
      <c r="D32" s="56">
        <v>0</v>
      </c>
      <c r="E32" s="56">
        <v>0</v>
      </c>
      <c r="F32" s="100">
        <f t="shared" si="0"/>
        <v>165000</v>
      </c>
      <c r="G32" s="178">
        <v>100000</v>
      </c>
      <c r="H32" s="56">
        <v>0</v>
      </c>
      <c r="I32" s="56">
        <v>0</v>
      </c>
      <c r="J32" s="158">
        <f t="shared" si="1"/>
        <v>100000</v>
      </c>
      <c r="K32" s="109"/>
      <c r="L32" s="110"/>
      <c r="M32" s="110"/>
      <c r="N32" s="114"/>
      <c r="O32" s="112"/>
      <c r="P32" s="110"/>
      <c r="Q32" s="110"/>
      <c r="R32" s="114"/>
    </row>
    <row r="33" spans="1:18" x14ac:dyDescent="0.25">
      <c r="A33" s="5" t="s">
        <v>60</v>
      </c>
      <c r="B33" s="21" t="s">
        <v>61</v>
      </c>
      <c r="C33" s="56">
        <v>165000</v>
      </c>
      <c r="D33" s="56">
        <v>0</v>
      </c>
      <c r="E33" s="56">
        <v>0</v>
      </c>
      <c r="F33" s="100">
        <f t="shared" si="0"/>
        <v>165000</v>
      </c>
      <c r="G33" s="178">
        <v>105000</v>
      </c>
      <c r="H33" s="56">
        <v>0</v>
      </c>
      <c r="I33" s="56">
        <v>0</v>
      </c>
      <c r="J33" s="158">
        <f t="shared" si="1"/>
        <v>105000</v>
      </c>
      <c r="K33" s="109"/>
      <c r="L33" s="110"/>
      <c r="M33" s="110"/>
      <c r="N33" s="114"/>
      <c r="O33" s="112"/>
      <c r="P33" s="110"/>
      <c r="Q33" s="110"/>
      <c r="R33" s="114"/>
    </row>
    <row r="34" spans="1:18" s="46" customFormat="1" ht="15" customHeight="1" x14ac:dyDescent="0.25">
      <c r="A34" s="7" t="s">
        <v>364</v>
      </c>
      <c r="B34" s="24" t="s">
        <v>62</v>
      </c>
      <c r="C34" s="57">
        <f>SUM(C32:C33)</f>
        <v>330000</v>
      </c>
      <c r="D34" s="57">
        <f>SUM(D32:D33)</f>
        <v>0</v>
      </c>
      <c r="E34" s="57">
        <f>SUM(E32:E33)</f>
        <v>0</v>
      </c>
      <c r="F34" s="91">
        <f t="shared" si="0"/>
        <v>330000</v>
      </c>
      <c r="G34" s="159">
        <f>SUM(G32:G33)</f>
        <v>205000</v>
      </c>
      <c r="H34" s="57">
        <f>SUM(H32:H33)</f>
        <v>0</v>
      </c>
      <c r="I34" s="57">
        <f>SUM(I32:I33)</f>
        <v>0</v>
      </c>
      <c r="J34" s="160">
        <f t="shared" si="1"/>
        <v>205000</v>
      </c>
      <c r="K34" s="115"/>
      <c r="L34" s="115"/>
      <c r="M34" s="115"/>
      <c r="N34" s="115"/>
      <c r="O34" s="115"/>
      <c r="P34" s="115"/>
      <c r="Q34" s="115"/>
      <c r="R34" s="115"/>
    </row>
    <row r="35" spans="1:18" x14ac:dyDescent="0.25">
      <c r="A35" s="5" t="s">
        <v>63</v>
      </c>
      <c r="B35" s="21" t="s">
        <v>64</v>
      </c>
      <c r="C35" s="56">
        <v>3114960</v>
      </c>
      <c r="D35" s="56">
        <v>0</v>
      </c>
      <c r="E35" s="56">
        <v>0</v>
      </c>
      <c r="F35" s="100">
        <f t="shared" si="0"/>
        <v>3114960</v>
      </c>
      <c r="G35" s="178">
        <v>3094220</v>
      </c>
      <c r="H35" s="56">
        <v>0</v>
      </c>
      <c r="I35" s="56">
        <v>0</v>
      </c>
      <c r="J35" s="158">
        <f t="shared" si="1"/>
        <v>3094220</v>
      </c>
      <c r="K35" s="109"/>
      <c r="L35" s="110"/>
      <c r="M35" s="110"/>
      <c r="N35" s="114"/>
      <c r="O35" s="112"/>
      <c r="P35" s="110"/>
      <c r="Q35" s="110"/>
      <c r="R35" s="114"/>
    </row>
    <row r="36" spans="1:18" x14ac:dyDescent="0.25">
      <c r="A36" s="5" t="s">
        <v>65</v>
      </c>
      <c r="B36" s="21" t="s">
        <v>66</v>
      </c>
      <c r="C36" s="56">
        <v>3500000</v>
      </c>
      <c r="D36" s="56">
        <v>0</v>
      </c>
      <c r="E36" s="56">
        <v>0</v>
      </c>
      <c r="F36" s="100">
        <f t="shared" si="0"/>
        <v>3500000</v>
      </c>
      <c r="G36" s="157">
        <v>3500000</v>
      </c>
      <c r="H36" s="56">
        <v>0</v>
      </c>
      <c r="I36" s="56">
        <v>0</v>
      </c>
      <c r="J36" s="158">
        <f t="shared" si="1"/>
        <v>3500000</v>
      </c>
      <c r="K36" s="110"/>
      <c r="L36" s="110"/>
      <c r="M36" s="110"/>
      <c r="N36" s="114"/>
      <c r="O36" s="110"/>
      <c r="P36" s="110"/>
      <c r="Q36" s="110"/>
      <c r="R36" s="114"/>
    </row>
    <row r="37" spans="1:18" x14ac:dyDescent="0.25">
      <c r="A37" s="5" t="s">
        <v>336</v>
      </c>
      <c r="B37" s="21" t="s">
        <v>67</v>
      </c>
      <c r="C37" s="56">
        <v>0</v>
      </c>
      <c r="D37" s="56">
        <v>0</v>
      </c>
      <c r="E37" s="56">
        <v>0</v>
      </c>
      <c r="F37" s="100">
        <f t="shared" si="0"/>
        <v>0</v>
      </c>
      <c r="G37" s="157">
        <v>0</v>
      </c>
      <c r="H37" s="56">
        <v>0</v>
      </c>
      <c r="I37" s="56">
        <v>0</v>
      </c>
      <c r="J37" s="158">
        <f t="shared" si="1"/>
        <v>0</v>
      </c>
      <c r="K37" s="110"/>
      <c r="L37" s="110"/>
      <c r="M37" s="110"/>
      <c r="N37" s="114"/>
      <c r="O37" s="110"/>
      <c r="P37" s="110"/>
      <c r="Q37" s="110"/>
      <c r="R37" s="114"/>
    </row>
    <row r="38" spans="1:18" x14ac:dyDescent="0.25">
      <c r="A38" s="5" t="s">
        <v>68</v>
      </c>
      <c r="B38" s="21" t="s">
        <v>69</v>
      </c>
      <c r="C38" s="56">
        <v>890031</v>
      </c>
      <c r="D38" s="56">
        <v>0</v>
      </c>
      <c r="E38" s="56">
        <v>0</v>
      </c>
      <c r="F38" s="100">
        <f t="shared" si="0"/>
        <v>890031</v>
      </c>
      <c r="G38" s="178">
        <v>100000</v>
      </c>
      <c r="H38" s="56">
        <v>0</v>
      </c>
      <c r="I38" s="56">
        <v>0</v>
      </c>
      <c r="J38" s="158">
        <f t="shared" si="1"/>
        <v>100000</v>
      </c>
      <c r="K38" s="110"/>
      <c r="L38" s="110"/>
      <c r="M38" s="110"/>
      <c r="N38" s="114"/>
      <c r="O38" s="110"/>
      <c r="P38" s="110"/>
      <c r="Q38" s="110"/>
      <c r="R38" s="114"/>
    </row>
    <row r="39" spans="1:18" x14ac:dyDescent="0.25">
      <c r="A39" s="9" t="s">
        <v>337</v>
      </c>
      <c r="B39" s="21" t="s">
        <v>70</v>
      </c>
      <c r="C39" s="56">
        <v>1663000</v>
      </c>
      <c r="D39" s="56">
        <v>0</v>
      </c>
      <c r="E39" s="56">
        <v>0</v>
      </c>
      <c r="F39" s="100">
        <f t="shared" si="0"/>
        <v>1663000</v>
      </c>
      <c r="G39" s="157">
        <v>1663000</v>
      </c>
      <c r="H39" s="56">
        <v>0</v>
      </c>
      <c r="I39" s="56">
        <v>0</v>
      </c>
      <c r="J39" s="158">
        <f t="shared" si="1"/>
        <v>1663000</v>
      </c>
      <c r="K39" s="109"/>
      <c r="L39" s="110"/>
      <c r="M39" s="110"/>
      <c r="N39" s="114"/>
      <c r="O39" s="112"/>
      <c r="P39" s="110"/>
      <c r="Q39" s="110"/>
      <c r="R39" s="114"/>
    </row>
    <row r="40" spans="1:18" x14ac:dyDescent="0.25">
      <c r="A40" s="6" t="s">
        <v>71</v>
      </c>
      <c r="B40" s="21" t="s">
        <v>72</v>
      </c>
      <c r="C40" s="56">
        <v>555000</v>
      </c>
      <c r="D40" s="56">
        <v>0</v>
      </c>
      <c r="E40" s="56">
        <v>0</v>
      </c>
      <c r="F40" s="100">
        <f t="shared" si="0"/>
        <v>555000</v>
      </c>
      <c r="G40" s="157">
        <v>555000</v>
      </c>
      <c r="H40" s="56">
        <v>0</v>
      </c>
      <c r="I40" s="56">
        <v>0</v>
      </c>
      <c r="J40" s="158">
        <f t="shared" si="1"/>
        <v>555000</v>
      </c>
      <c r="K40" s="110"/>
      <c r="L40" s="110"/>
      <c r="M40" s="110"/>
      <c r="N40" s="114"/>
      <c r="O40" s="110"/>
      <c r="P40" s="110"/>
      <c r="Q40" s="110"/>
      <c r="R40" s="114"/>
    </row>
    <row r="41" spans="1:18" x14ac:dyDescent="0.25">
      <c r="A41" s="5" t="s">
        <v>338</v>
      </c>
      <c r="B41" s="21" t="s">
        <v>73</v>
      </c>
      <c r="C41" s="56">
        <v>14804539</v>
      </c>
      <c r="D41" s="56">
        <v>0</v>
      </c>
      <c r="E41" s="56">
        <v>0</v>
      </c>
      <c r="F41" s="100">
        <f t="shared" si="0"/>
        <v>14804539</v>
      </c>
      <c r="G41" s="157">
        <v>14804539</v>
      </c>
      <c r="H41" s="56">
        <v>0</v>
      </c>
      <c r="I41" s="56">
        <v>0</v>
      </c>
      <c r="J41" s="158">
        <f t="shared" si="1"/>
        <v>14804539</v>
      </c>
      <c r="K41" s="110"/>
      <c r="L41" s="110"/>
      <c r="M41" s="110"/>
      <c r="N41" s="114"/>
      <c r="O41" s="110"/>
      <c r="P41" s="110"/>
      <c r="Q41" s="110"/>
      <c r="R41" s="114"/>
    </row>
    <row r="42" spans="1:18" s="46" customFormat="1" x14ac:dyDescent="0.25">
      <c r="A42" s="7" t="s">
        <v>309</v>
      </c>
      <c r="B42" s="24" t="s">
        <v>74</v>
      </c>
      <c r="C42" s="57">
        <f>SUM(C35:C41)</f>
        <v>24527530</v>
      </c>
      <c r="D42" s="57">
        <f>SUM(D35:D41)</f>
        <v>0</v>
      </c>
      <c r="E42" s="57">
        <f>SUM(E35:E41)</f>
        <v>0</v>
      </c>
      <c r="F42" s="91">
        <f t="shared" si="0"/>
        <v>24527530</v>
      </c>
      <c r="G42" s="159">
        <f>SUM(G35:G41)</f>
        <v>23716759</v>
      </c>
      <c r="H42" s="57">
        <f>SUM(H35:H41)</f>
        <v>0</v>
      </c>
      <c r="I42" s="57">
        <f>SUM(I35:I41)</f>
        <v>0</v>
      </c>
      <c r="J42" s="160">
        <f t="shared" si="1"/>
        <v>23716759</v>
      </c>
      <c r="K42" s="115"/>
      <c r="L42" s="115"/>
      <c r="M42" s="115"/>
      <c r="N42" s="115"/>
      <c r="O42" s="115"/>
      <c r="P42" s="115"/>
      <c r="Q42" s="115"/>
      <c r="R42" s="115"/>
    </row>
    <row r="43" spans="1:18" x14ac:dyDescent="0.25">
      <c r="A43" s="5" t="s">
        <v>75</v>
      </c>
      <c r="B43" s="21" t="s">
        <v>76</v>
      </c>
      <c r="C43" s="56">
        <v>0</v>
      </c>
      <c r="D43" s="56">
        <v>0</v>
      </c>
      <c r="E43" s="56">
        <v>0</v>
      </c>
      <c r="F43" s="100">
        <f t="shared" si="0"/>
        <v>0</v>
      </c>
      <c r="G43" s="157">
        <v>0</v>
      </c>
      <c r="H43" s="56">
        <v>0</v>
      </c>
      <c r="I43" s="56">
        <v>0</v>
      </c>
      <c r="J43" s="158">
        <f t="shared" si="1"/>
        <v>0</v>
      </c>
      <c r="K43" s="110"/>
      <c r="L43" s="110"/>
      <c r="M43" s="110"/>
      <c r="N43" s="114"/>
      <c r="O43" s="110"/>
      <c r="P43" s="110"/>
      <c r="Q43" s="110"/>
      <c r="R43" s="114"/>
    </row>
    <row r="44" spans="1:18" x14ac:dyDescent="0.25">
      <c r="A44" s="5" t="s">
        <v>77</v>
      </c>
      <c r="B44" s="21" t="s">
        <v>78</v>
      </c>
      <c r="C44" s="56">
        <v>0</v>
      </c>
      <c r="D44" s="56">
        <v>0</v>
      </c>
      <c r="E44" s="56">
        <v>0</v>
      </c>
      <c r="F44" s="100">
        <f t="shared" si="0"/>
        <v>0</v>
      </c>
      <c r="G44" s="157">
        <v>0</v>
      </c>
      <c r="H44" s="56">
        <v>0</v>
      </c>
      <c r="I44" s="56">
        <v>0</v>
      </c>
      <c r="J44" s="158">
        <f t="shared" si="1"/>
        <v>0</v>
      </c>
      <c r="K44" s="110"/>
      <c r="L44" s="110"/>
      <c r="M44" s="110"/>
      <c r="N44" s="114"/>
      <c r="O44" s="109"/>
      <c r="P44" s="110"/>
      <c r="Q44" s="110"/>
      <c r="R44" s="114"/>
    </row>
    <row r="45" spans="1:18" s="46" customFormat="1" x14ac:dyDescent="0.25">
      <c r="A45" s="7" t="s">
        <v>310</v>
      </c>
      <c r="B45" s="24" t="s">
        <v>79</v>
      </c>
      <c r="C45" s="57">
        <f>SUM(C43:C44)</f>
        <v>0</v>
      </c>
      <c r="D45" s="57">
        <f>SUM(D43:D44)</f>
        <v>0</v>
      </c>
      <c r="E45" s="57">
        <f>SUM(E43:E44)</f>
        <v>0</v>
      </c>
      <c r="F45" s="91">
        <f t="shared" si="0"/>
        <v>0</v>
      </c>
      <c r="G45" s="159">
        <f>SUM(G43:G44)</f>
        <v>0</v>
      </c>
      <c r="H45" s="57">
        <f>SUM(H43:H44)</f>
        <v>0</v>
      </c>
      <c r="I45" s="57">
        <f>SUM(I43:I44)</f>
        <v>0</v>
      </c>
      <c r="J45" s="160">
        <f t="shared" si="1"/>
        <v>0</v>
      </c>
      <c r="K45" s="115"/>
      <c r="L45" s="115"/>
      <c r="M45" s="115"/>
      <c r="N45" s="115"/>
      <c r="O45" s="115"/>
      <c r="P45" s="115"/>
      <c r="Q45" s="115"/>
      <c r="R45" s="115"/>
    </row>
    <row r="46" spans="1:18" x14ac:dyDescent="0.25">
      <c r="A46" s="5" t="s">
        <v>80</v>
      </c>
      <c r="B46" s="21" t="s">
        <v>81</v>
      </c>
      <c r="C46" s="56">
        <v>5733931</v>
      </c>
      <c r="D46" s="56">
        <v>0</v>
      </c>
      <c r="E46" s="56">
        <v>3000</v>
      </c>
      <c r="F46" s="100">
        <f>SUM(C46:E46)</f>
        <v>5736931</v>
      </c>
      <c r="G46" s="178">
        <v>5520622</v>
      </c>
      <c r="H46" s="56">
        <v>0</v>
      </c>
      <c r="I46" s="56">
        <v>3000</v>
      </c>
      <c r="J46" s="180">
        <f>SUM(G46:I46)</f>
        <v>5523622</v>
      </c>
      <c r="K46" s="110"/>
      <c r="L46" s="110"/>
      <c r="M46" s="110"/>
      <c r="N46" s="114"/>
      <c r="O46" s="110"/>
      <c r="P46" s="110"/>
      <c r="Q46" s="110"/>
      <c r="R46" s="114"/>
    </row>
    <row r="47" spans="1:18" x14ac:dyDescent="0.25">
      <c r="A47" s="5" t="s">
        <v>82</v>
      </c>
      <c r="B47" s="21" t="s">
        <v>83</v>
      </c>
      <c r="C47" s="56">
        <v>0</v>
      </c>
      <c r="D47" s="56">
        <v>0</v>
      </c>
      <c r="E47" s="56">
        <v>0</v>
      </c>
      <c r="F47" s="100">
        <f t="shared" si="0"/>
        <v>0</v>
      </c>
      <c r="G47" s="157">
        <v>0</v>
      </c>
      <c r="H47" s="56">
        <v>0</v>
      </c>
      <c r="I47" s="56">
        <v>0</v>
      </c>
      <c r="J47" s="158">
        <f t="shared" ref="J47:J72" si="2">SUM(G47:I47)</f>
        <v>0</v>
      </c>
      <c r="K47" s="110"/>
      <c r="L47" s="110"/>
      <c r="M47" s="110"/>
      <c r="N47" s="114"/>
      <c r="O47" s="110"/>
      <c r="P47" s="110"/>
      <c r="Q47" s="110"/>
      <c r="R47" s="114"/>
    </row>
    <row r="48" spans="1:18" x14ac:dyDescent="0.25">
      <c r="A48" s="5" t="s">
        <v>339</v>
      </c>
      <c r="B48" s="21" t="s">
        <v>84</v>
      </c>
      <c r="C48" s="56"/>
      <c r="D48" s="56">
        <v>0</v>
      </c>
      <c r="E48" s="56">
        <v>0</v>
      </c>
      <c r="F48" s="100">
        <f t="shared" si="0"/>
        <v>0</v>
      </c>
      <c r="G48" s="157"/>
      <c r="H48" s="56">
        <v>0</v>
      </c>
      <c r="I48" s="56">
        <v>0</v>
      </c>
      <c r="J48" s="158">
        <f t="shared" si="2"/>
        <v>0</v>
      </c>
      <c r="K48" s="110"/>
      <c r="L48" s="110"/>
      <c r="M48" s="110"/>
      <c r="N48" s="114"/>
      <c r="O48" s="110"/>
      <c r="P48" s="110"/>
      <c r="Q48" s="110"/>
      <c r="R48" s="114"/>
    </row>
    <row r="49" spans="1:18" x14ac:dyDescent="0.25">
      <c r="A49" s="5" t="s">
        <v>340</v>
      </c>
      <c r="B49" s="21" t="s">
        <v>85</v>
      </c>
      <c r="C49" s="56">
        <v>0</v>
      </c>
      <c r="D49" s="56">
        <v>0</v>
      </c>
      <c r="E49" s="56">
        <v>0</v>
      </c>
      <c r="F49" s="100">
        <f t="shared" si="0"/>
        <v>0</v>
      </c>
      <c r="G49" s="157">
        <v>0</v>
      </c>
      <c r="H49" s="56">
        <v>0</v>
      </c>
      <c r="I49" s="56">
        <v>0</v>
      </c>
      <c r="J49" s="158">
        <f t="shared" si="2"/>
        <v>0</v>
      </c>
      <c r="K49" s="110"/>
      <c r="L49" s="110"/>
      <c r="M49" s="110"/>
      <c r="N49" s="114"/>
      <c r="O49" s="110"/>
      <c r="P49" s="110"/>
      <c r="Q49" s="110"/>
      <c r="R49" s="114"/>
    </row>
    <row r="50" spans="1:18" x14ac:dyDescent="0.25">
      <c r="A50" s="5" t="s">
        <v>86</v>
      </c>
      <c r="B50" s="21" t="s">
        <v>87</v>
      </c>
      <c r="C50" s="53">
        <v>5000</v>
      </c>
      <c r="D50" s="53">
        <v>0</v>
      </c>
      <c r="E50" s="53">
        <v>10000</v>
      </c>
      <c r="F50" s="100">
        <f t="shared" si="0"/>
        <v>15000</v>
      </c>
      <c r="G50" s="163">
        <v>5000</v>
      </c>
      <c r="H50" s="53">
        <v>0</v>
      </c>
      <c r="I50" s="53">
        <v>10000</v>
      </c>
      <c r="J50" s="158">
        <f t="shared" si="2"/>
        <v>15000</v>
      </c>
      <c r="K50" s="112"/>
      <c r="L50" s="112"/>
      <c r="M50" s="112"/>
      <c r="N50" s="114"/>
      <c r="O50" s="112"/>
      <c r="P50" s="112"/>
      <c r="Q50" s="112"/>
      <c r="R50" s="114"/>
    </row>
    <row r="51" spans="1:18" s="46" customFormat="1" x14ac:dyDescent="0.25">
      <c r="A51" s="7" t="s">
        <v>311</v>
      </c>
      <c r="B51" s="24" t="s">
        <v>88</v>
      </c>
      <c r="C51" s="57">
        <f>SUM(C46:C50)</f>
        <v>5738931</v>
      </c>
      <c r="D51" s="57">
        <f>SUM(D46:D50)</f>
        <v>0</v>
      </c>
      <c r="E51" s="57">
        <f>SUM(E46:E50)</f>
        <v>13000</v>
      </c>
      <c r="F51" s="91">
        <f t="shared" si="0"/>
        <v>5751931</v>
      </c>
      <c r="G51" s="159">
        <f>SUM(G46:G50)</f>
        <v>5525622</v>
      </c>
      <c r="H51" s="57">
        <f>SUM(H46:H50)</f>
        <v>0</v>
      </c>
      <c r="I51" s="57">
        <f>SUM(I46:I50)</f>
        <v>13000</v>
      </c>
      <c r="J51" s="160">
        <f t="shared" si="2"/>
        <v>5538622</v>
      </c>
      <c r="K51" s="115"/>
      <c r="L51" s="115"/>
      <c r="M51" s="115"/>
      <c r="N51" s="115"/>
      <c r="O51" s="115"/>
      <c r="P51" s="115"/>
      <c r="Q51" s="115"/>
      <c r="R51" s="115"/>
    </row>
    <row r="52" spans="1:18" s="46" customFormat="1" ht="15.75" x14ac:dyDescent="0.25">
      <c r="A52" s="28" t="s">
        <v>312</v>
      </c>
      <c r="B52" s="36" t="s">
        <v>89</v>
      </c>
      <c r="C52" s="58">
        <f>C31+C34+C42+C45+C51</f>
        <v>30904808</v>
      </c>
      <c r="D52" s="58">
        <f>D31+D34+D42+D45+D51</f>
        <v>0</v>
      </c>
      <c r="E52" s="58">
        <f>E31+E34+E42+E45+E51</f>
        <v>13000</v>
      </c>
      <c r="F52" s="91">
        <f t="shared" si="0"/>
        <v>30917808</v>
      </c>
      <c r="G52" s="161">
        <f>G31+G34+G42+G45+G51</f>
        <v>29580728</v>
      </c>
      <c r="H52" s="58">
        <f>H31+H34+H42+H45+H51</f>
        <v>0</v>
      </c>
      <c r="I52" s="58">
        <f>I31+I34+I42+I45+I51</f>
        <v>13000</v>
      </c>
      <c r="J52" s="160">
        <f t="shared" si="2"/>
        <v>29593728</v>
      </c>
      <c r="K52" s="116"/>
      <c r="L52" s="116"/>
      <c r="M52" s="116"/>
      <c r="N52" s="115"/>
      <c r="O52" s="116"/>
      <c r="P52" s="116"/>
      <c r="Q52" s="116"/>
      <c r="R52" s="115"/>
    </row>
    <row r="53" spans="1:18" x14ac:dyDescent="0.25">
      <c r="A53" s="12" t="s">
        <v>90</v>
      </c>
      <c r="B53" s="21" t="s">
        <v>91</v>
      </c>
      <c r="C53" s="56">
        <v>0</v>
      </c>
      <c r="D53" s="56">
        <v>0</v>
      </c>
      <c r="E53" s="56">
        <v>0</v>
      </c>
      <c r="F53" s="100">
        <f t="shared" si="0"/>
        <v>0</v>
      </c>
      <c r="G53" s="157">
        <v>0</v>
      </c>
      <c r="H53" s="56">
        <v>0</v>
      </c>
      <c r="I53" s="56">
        <v>0</v>
      </c>
      <c r="J53" s="158">
        <f t="shared" si="2"/>
        <v>0</v>
      </c>
      <c r="K53" s="110"/>
      <c r="L53" s="110"/>
      <c r="M53" s="110"/>
      <c r="N53" s="114"/>
      <c r="O53" s="110"/>
      <c r="P53" s="110"/>
      <c r="Q53" s="110"/>
      <c r="R53" s="114"/>
    </row>
    <row r="54" spans="1:18" x14ac:dyDescent="0.25">
      <c r="A54" s="12" t="s">
        <v>313</v>
      </c>
      <c r="B54" s="21" t="s">
        <v>92</v>
      </c>
      <c r="C54" s="56">
        <v>0</v>
      </c>
      <c r="D54" s="56">
        <v>0</v>
      </c>
      <c r="E54" s="56">
        <v>0</v>
      </c>
      <c r="F54" s="100">
        <f t="shared" si="0"/>
        <v>0</v>
      </c>
      <c r="G54" s="157">
        <v>0</v>
      </c>
      <c r="H54" s="56">
        <v>0</v>
      </c>
      <c r="I54" s="56">
        <v>0</v>
      </c>
      <c r="J54" s="158">
        <f t="shared" si="2"/>
        <v>0</v>
      </c>
      <c r="K54" s="110"/>
      <c r="L54" s="110"/>
      <c r="M54" s="110"/>
      <c r="N54" s="114"/>
      <c r="O54" s="110"/>
      <c r="P54" s="110"/>
      <c r="Q54" s="110"/>
      <c r="R54" s="114"/>
    </row>
    <row r="55" spans="1:18" x14ac:dyDescent="0.25">
      <c r="A55" s="15" t="s">
        <v>341</v>
      </c>
      <c r="B55" s="21" t="s">
        <v>93</v>
      </c>
      <c r="C55" s="56">
        <v>0</v>
      </c>
      <c r="D55" s="56">
        <v>0</v>
      </c>
      <c r="E55" s="56">
        <v>0</v>
      </c>
      <c r="F55" s="100">
        <f t="shared" si="0"/>
        <v>0</v>
      </c>
      <c r="G55" s="157">
        <v>0</v>
      </c>
      <c r="H55" s="56">
        <v>0</v>
      </c>
      <c r="I55" s="56">
        <v>0</v>
      </c>
      <c r="J55" s="158">
        <f t="shared" si="2"/>
        <v>0</v>
      </c>
      <c r="K55" s="110"/>
      <c r="L55" s="110"/>
      <c r="M55" s="110"/>
      <c r="N55" s="114"/>
      <c r="O55" s="110"/>
      <c r="P55" s="110"/>
      <c r="Q55" s="110"/>
      <c r="R55" s="114"/>
    </row>
    <row r="56" spans="1:18" x14ac:dyDescent="0.25">
      <c r="A56" s="15" t="s">
        <v>342</v>
      </c>
      <c r="B56" s="21" t="s">
        <v>94</v>
      </c>
      <c r="C56" s="56">
        <v>0</v>
      </c>
      <c r="D56" s="56">
        <v>0</v>
      </c>
      <c r="E56" s="56">
        <v>0</v>
      </c>
      <c r="F56" s="100">
        <f t="shared" si="0"/>
        <v>0</v>
      </c>
      <c r="G56" s="157">
        <v>0</v>
      </c>
      <c r="H56" s="56">
        <v>0</v>
      </c>
      <c r="I56" s="56">
        <v>0</v>
      </c>
      <c r="J56" s="158">
        <f t="shared" si="2"/>
        <v>0</v>
      </c>
      <c r="K56" s="110"/>
      <c r="L56" s="110"/>
      <c r="M56" s="110"/>
      <c r="N56" s="114"/>
      <c r="O56" s="110"/>
      <c r="P56" s="110"/>
      <c r="Q56" s="110"/>
      <c r="R56" s="114"/>
    </row>
    <row r="57" spans="1:18" x14ac:dyDescent="0.25">
      <c r="A57" s="15" t="s">
        <v>343</v>
      </c>
      <c r="B57" s="21" t="s">
        <v>95</v>
      </c>
      <c r="C57" s="56">
        <v>0</v>
      </c>
      <c r="D57" s="56">
        <v>0</v>
      </c>
      <c r="E57" s="56">
        <v>0</v>
      </c>
      <c r="F57" s="100">
        <f t="shared" si="0"/>
        <v>0</v>
      </c>
      <c r="G57" s="157">
        <v>0</v>
      </c>
      <c r="H57" s="56">
        <v>0</v>
      </c>
      <c r="I57" s="56">
        <v>0</v>
      </c>
      <c r="J57" s="158">
        <f t="shared" si="2"/>
        <v>0</v>
      </c>
      <c r="K57" s="110"/>
      <c r="L57" s="110"/>
      <c r="M57" s="110"/>
      <c r="N57" s="114"/>
      <c r="O57" s="110"/>
      <c r="P57" s="110"/>
      <c r="Q57" s="110"/>
      <c r="R57" s="114"/>
    </row>
    <row r="58" spans="1:18" x14ac:dyDescent="0.25">
      <c r="A58" s="12" t="s">
        <v>344</v>
      </c>
      <c r="B58" s="21" t="s">
        <v>96</v>
      </c>
      <c r="C58" s="56">
        <v>0</v>
      </c>
      <c r="D58" s="56">
        <v>0</v>
      </c>
      <c r="E58" s="56">
        <v>0</v>
      </c>
      <c r="F58" s="100">
        <f t="shared" si="0"/>
        <v>0</v>
      </c>
      <c r="G58" s="157">
        <v>0</v>
      </c>
      <c r="H58" s="56">
        <v>0</v>
      </c>
      <c r="I58" s="56">
        <v>0</v>
      </c>
      <c r="J58" s="158">
        <f t="shared" si="2"/>
        <v>0</v>
      </c>
      <c r="K58" s="110"/>
      <c r="L58" s="110"/>
      <c r="M58" s="110"/>
      <c r="N58" s="114"/>
      <c r="O58" s="110"/>
      <c r="P58" s="110"/>
      <c r="Q58" s="110"/>
      <c r="R58" s="114"/>
    </row>
    <row r="59" spans="1:18" x14ac:dyDescent="0.25">
      <c r="A59" s="12" t="s">
        <v>345</v>
      </c>
      <c r="B59" s="21" t="s">
        <v>97</v>
      </c>
      <c r="C59" s="56">
        <v>0</v>
      </c>
      <c r="D59" s="56">
        <v>0</v>
      </c>
      <c r="E59" s="56">
        <v>0</v>
      </c>
      <c r="F59" s="100">
        <f t="shared" si="0"/>
        <v>0</v>
      </c>
      <c r="G59" s="157">
        <v>0</v>
      </c>
      <c r="H59" s="56">
        <v>0</v>
      </c>
      <c r="I59" s="56">
        <v>0</v>
      </c>
      <c r="J59" s="158">
        <f t="shared" si="2"/>
        <v>0</v>
      </c>
      <c r="K59" s="109"/>
      <c r="L59" s="110"/>
      <c r="M59" s="110"/>
      <c r="N59" s="114"/>
      <c r="O59" s="112"/>
      <c r="P59" s="110"/>
      <c r="Q59" s="110"/>
      <c r="R59" s="114"/>
    </row>
    <row r="60" spans="1:18" x14ac:dyDescent="0.25">
      <c r="A60" s="12" t="s">
        <v>346</v>
      </c>
      <c r="B60" s="21" t="s">
        <v>98</v>
      </c>
      <c r="C60" s="56">
        <v>4609000</v>
      </c>
      <c r="D60" s="56">
        <v>0</v>
      </c>
      <c r="E60" s="56">
        <v>0</v>
      </c>
      <c r="F60" s="100">
        <f t="shared" si="0"/>
        <v>4609000</v>
      </c>
      <c r="G60" s="157">
        <v>4609000</v>
      </c>
      <c r="H60" s="56">
        <v>0</v>
      </c>
      <c r="I60" s="56">
        <v>0</v>
      </c>
      <c r="J60" s="158">
        <f t="shared" si="2"/>
        <v>4609000</v>
      </c>
      <c r="K60" s="110"/>
      <c r="L60" s="110"/>
      <c r="M60" s="110"/>
      <c r="N60" s="114"/>
      <c r="O60" s="110"/>
      <c r="P60" s="110"/>
      <c r="Q60" s="110"/>
      <c r="R60" s="114"/>
    </row>
    <row r="61" spans="1:18" s="46" customFormat="1" ht="15.75" x14ac:dyDescent="0.25">
      <c r="A61" s="33" t="s">
        <v>314</v>
      </c>
      <c r="B61" s="36" t="s">
        <v>99</v>
      </c>
      <c r="C61" s="64">
        <f>SUM(C53:C60)</f>
        <v>4609000</v>
      </c>
      <c r="D61" s="64">
        <f>SUM(D53:D60)</f>
        <v>0</v>
      </c>
      <c r="E61" s="64">
        <f>SUM(E53:E60)</f>
        <v>0</v>
      </c>
      <c r="F61" s="101">
        <f t="shared" si="0"/>
        <v>4609000</v>
      </c>
      <c r="G61" s="164">
        <f>SUM(G53:G60)</f>
        <v>4609000</v>
      </c>
      <c r="H61" s="64">
        <f>SUM(H53:H60)</f>
        <v>0</v>
      </c>
      <c r="I61" s="64">
        <f>SUM(I53:I60)</f>
        <v>0</v>
      </c>
      <c r="J61" s="165">
        <f t="shared" si="2"/>
        <v>4609000</v>
      </c>
      <c r="K61" s="118"/>
      <c r="L61" s="118"/>
      <c r="M61" s="118"/>
      <c r="N61" s="118"/>
      <c r="O61" s="118"/>
      <c r="P61" s="118"/>
      <c r="Q61" s="118"/>
      <c r="R61" s="118"/>
    </row>
    <row r="62" spans="1:18" x14ac:dyDescent="0.25">
      <c r="A62" s="11" t="s">
        <v>347</v>
      </c>
      <c r="B62" s="21" t="s">
        <v>100</v>
      </c>
      <c r="C62" s="56">
        <v>0</v>
      </c>
      <c r="D62" s="56">
        <v>0</v>
      </c>
      <c r="E62" s="56">
        <v>0</v>
      </c>
      <c r="F62" s="100">
        <f t="shared" si="0"/>
        <v>0</v>
      </c>
      <c r="G62" s="157">
        <v>0</v>
      </c>
      <c r="H62" s="56">
        <v>0</v>
      </c>
      <c r="I62" s="56">
        <v>0</v>
      </c>
      <c r="J62" s="158">
        <f t="shared" si="2"/>
        <v>0</v>
      </c>
      <c r="K62" s="110"/>
      <c r="L62" s="110"/>
      <c r="M62" s="110"/>
      <c r="N62" s="114"/>
      <c r="O62" s="110"/>
      <c r="P62" s="110"/>
      <c r="Q62" s="110"/>
      <c r="R62" s="114"/>
    </row>
    <row r="63" spans="1:18" x14ac:dyDescent="0.25">
      <c r="A63" s="11" t="s">
        <v>101</v>
      </c>
      <c r="B63" s="21" t="s">
        <v>102</v>
      </c>
      <c r="C63" s="56">
        <v>0</v>
      </c>
      <c r="D63" s="56">
        <v>0</v>
      </c>
      <c r="E63" s="56">
        <v>0</v>
      </c>
      <c r="F63" s="100">
        <f t="shared" si="0"/>
        <v>0</v>
      </c>
      <c r="G63" s="178">
        <v>1075295</v>
      </c>
      <c r="H63" s="56">
        <v>0</v>
      </c>
      <c r="I63" s="56">
        <v>0</v>
      </c>
      <c r="J63" s="158">
        <f t="shared" si="2"/>
        <v>1075295</v>
      </c>
      <c r="K63" s="110"/>
      <c r="L63" s="110"/>
      <c r="M63" s="110"/>
      <c r="N63" s="114"/>
      <c r="O63" s="110"/>
      <c r="P63" s="110"/>
      <c r="Q63" s="110"/>
      <c r="R63" s="114"/>
    </row>
    <row r="64" spans="1:18" ht="30" x14ac:dyDescent="0.25">
      <c r="A64" s="11" t="s">
        <v>103</v>
      </c>
      <c r="B64" s="21" t="s">
        <v>104</v>
      </c>
      <c r="C64" s="56">
        <v>0</v>
      </c>
      <c r="D64" s="56">
        <v>0</v>
      </c>
      <c r="E64" s="56">
        <v>0</v>
      </c>
      <c r="F64" s="100">
        <f t="shared" si="0"/>
        <v>0</v>
      </c>
      <c r="G64" s="157">
        <v>0</v>
      </c>
      <c r="H64" s="56">
        <v>0</v>
      </c>
      <c r="I64" s="56">
        <v>0</v>
      </c>
      <c r="J64" s="158">
        <f t="shared" si="2"/>
        <v>0</v>
      </c>
      <c r="K64" s="110"/>
      <c r="L64" s="110"/>
      <c r="M64" s="110"/>
      <c r="N64" s="114"/>
      <c r="O64" s="110"/>
      <c r="P64" s="110"/>
      <c r="Q64" s="110"/>
      <c r="R64" s="114"/>
    </row>
    <row r="65" spans="1:18" ht="30" x14ac:dyDescent="0.25">
      <c r="A65" s="11" t="s">
        <v>315</v>
      </c>
      <c r="B65" s="21" t="s">
        <v>105</v>
      </c>
      <c r="C65" s="56">
        <v>0</v>
      </c>
      <c r="D65" s="56">
        <v>0</v>
      </c>
      <c r="E65" s="56">
        <v>0</v>
      </c>
      <c r="F65" s="100">
        <f t="shared" si="0"/>
        <v>0</v>
      </c>
      <c r="G65" s="157">
        <v>0</v>
      </c>
      <c r="H65" s="56">
        <v>0</v>
      </c>
      <c r="I65" s="56">
        <v>0</v>
      </c>
      <c r="J65" s="158">
        <f t="shared" si="2"/>
        <v>0</v>
      </c>
      <c r="K65" s="110"/>
      <c r="L65" s="110"/>
      <c r="M65" s="110"/>
      <c r="N65" s="114"/>
      <c r="O65" s="110"/>
      <c r="P65" s="110"/>
      <c r="Q65" s="110"/>
      <c r="R65" s="114"/>
    </row>
    <row r="66" spans="1:18" ht="30" x14ac:dyDescent="0.25">
      <c r="A66" s="11" t="s">
        <v>348</v>
      </c>
      <c r="B66" s="21" t="s">
        <v>106</v>
      </c>
      <c r="C66" s="56">
        <v>0</v>
      </c>
      <c r="D66" s="56">
        <v>0</v>
      </c>
      <c r="E66" s="56">
        <v>0</v>
      </c>
      <c r="F66" s="100">
        <f t="shared" si="0"/>
        <v>0</v>
      </c>
      <c r="G66" s="157">
        <v>0</v>
      </c>
      <c r="H66" s="56">
        <v>0</v>
      </c>
      <c r="I66" s="56">
        <v>0</v>
      </c>
      <c r="J66" s="158">
        <f t="shared" si="2"/>
        <v>0</v>
      </c>
      <c r="K66" s="110"/>
      <c r="L66" s="110"/>
      <c r="M66" s="110"/>
      <c r="N66" s="114"/>
      <c r="O66" s="110"/>
      <c r="P66" s="110"/>
      <c r="Q66" s="110"/>
      <c r="R66" s="114"/>
    </row>
    <row r="67" spans="1:18" x14ac:dyDescent="0.25">
      <c r="A67" s="11" t="s">
        <v>317</v>
      </c>
      <c r="B67" s="21" t="s">
        <v>107</v>
      </c>
      <c r="C67" s="56">
        <v>1728593</v>
      </c>
      <c r="D67" s="56">
        <v>0</v>
      </c>
      <c r="E67" s="56">
        <v>0</v>
      </c>
      <c r="F67" s="100">
        <f t="shared" si="0"/>
        <v>1728593</v>
      </c>
      <c r="G67" s="178">
        <v>1400063</v>
      </c>
      <c r="H67" s="56">
        <v>0</v>
      </c>
      <c r="I67" s="56">
        <v>0</v>
      </c>
      <c r="J67" s="158">
        <f t="shared" si="2"/>
        <v>1400063</v>
      </c>
      <c r="K67" s="110"/>
      <c r="L67" s="110"/>
      <c r="M67" s="110"/>
      <c r="N67" s="114"/>
      <c r="O67" s="110"/>
      <c r="P67" s="110"/>
      <c r="Q67" s="110"/>
      <c r="R67" s="114"/>
    </row>
    <row r="68" spans="1:18" ht="30" x14ac:dyDescent="0.25">
      <c r="A68" s="11" t="s">
        <v>349</v>
      </c>
      <c r="B68" s="21" t="s">
        <v>108</v>
      </c>
      <c r="C68" s="56">
        <v>0</v>
      </c>
      <c r="D68" s="56">
        <v>0</v>
      </c>
      <c r="E68" s="56">
        <v>0</v>
      </c>
      <c r="F68" s="100">
        <f t="shared" si="0"/>
        <v>0</v>
      </c>
      <c r="G68" s="157">
        <v>0</v>
      </c>
      <c r="H68" s="56">
        <v>0</v>
      </c>
      <c r="I68" s="56">
        <v>0</v>
      </c>
      <c r="J68" s="158">
        <f t="shared" si="2"/>
        <v>0</v>
      </c>
      <c r="K68" s="110"/>
      <c r="L68" s="110"/>
      <c r="M68" s="110"/>
      <c r="N68" s="114"/>
      <c r="O68" s="110"/>
      <c r="P68" s="110"/>
      <c r="Q68" s="110"/>
      <c r="R68" s="114"/>
    </row>
    <row r="69" spans="1:18" ht="30" x14ac:dyDescent="0.25">
      <c r="A69" s="11" t="s">
        <v>350</v>
      </c>
      <c r="B69" s="21" t="s">
        <v>109</v>
      </c>
      <c r="C69" s="56">
        <v>0</v>
      </c>
      <c r="D69" s="56">
        <v>0</v>
      </c>
      <c r="E69" s="56">
        <v>0</v>
      </c>
      <c r="F69" s="100">
        <f t="shared" si="0"/>
        <v>0</v>
      </c>
      <c r="G69" s="157">
        <v>0</v>
      </c>
      <c r="H69" s="56">
        <v>0</v>
      </c>
      <c r="I69" s="56">
        <v>0</v>
      </c>
      <c r="J69" s="158">
        <f t="shared" si="2"/>
        <v>0</v>
      </c>
      <c r="K69" s="110"/>
      <c r="L69" s="110"/>
      <c r="M69" s="110"/>
      <c r="N69" s="114"/>
      <c r="O69" s="110"/>
      <c r="P69" s="110"/>
      <c r="Q69" s="110"/>
      <c r="R69" s="114"/>
    </row>
    <row r="70" spans="1:18" x14ac:dyDescent="0.25">
      <c r="A70" s="11" t="s">
        <v>110</v>
      </c>
      <c r="B70" s="21" t="s">
        <v>111</v>
      </c>
      <c r="C70" s="56">
        <v>0</v>
      </c>
      <c r="D70" s="56">
        <v>0</v>
      </c>
      <c r="E70" s="56">
        <v>0</v>
      </c>
      <c r="F70" s="100">
        <f t="shared" si="0"/>
        <v>0</v>
      </c>
      <c r="G70" s="157">
        <v>0</v>
      </c>
      <c r="H70" s="56">
        <v>0</v>
      </c>
      <c r="I70" s="56">
        <v>0</v>
      </c>
      <c r="J70" s="158">
        <f t="shared" si="2"/>
        <v>0</v>
      </c>
      <c r="K70" s="110"/>
      <c r="L70" s="110"/>
      <c r="M70" s="110"/>
      <c r="N70" s="114"/>
      <c r="O70" s="110"/>
      <c r="P70" s="110"/>
      <c r="Q70" s="110"/>
      <c r="R70" s="114"/>
    </row>
    <row r="71" spans="1:18" x14ac:dyDescent="0.25">
      <c r="A71" s="16" t="s">
        <v>112</v>
      </c>
      <c r="B71" s="21" t="s">
        <v>113</v>
      </c>
      <c r="C71" s="56">
        <v>0</v>
      </c>
      <c r="D71" s="56">
        <v>0</v>
      </c>
      <c r="E71" s="56">
        <v>0</v>
      </c>
      <c r="F71" s="100">
        <f t="shared" si="0"/>
        <v>0</v>
      </c>
      <c r="G71" s="157">
        <v>0</v>
      </c>
      <c r="H71" s="56">
        <v>0</v>
      </c>
      <c r="I71" s="56">
        <v>0</v>
      </c>
      <c r="J71" s="158">
        <f t="shared" si="2"/>
        <v>0</v>
      </c>
      <c r="K71" s="110"/>
      <c r="L71" s="110"/>
      <c r="M71" s="110"/>
      <c r="N71" s="114"/>
      <c r="O71" s="110"/>
      <c r="P71" s="110"/>
      <c r="Q71" s="110"/>
      <c r="R71" s="114"/>
    </row>
    <row r="72" spans="1:18" x14ac:dyDescent="0.25">
      <c r="A72" s="11" t="s">
        <v>467</v>
      </c>
      <c r="B72" s="21" t="s">
        <v>114</v>
      </c>
      <c r="C72" s="56">
        <v>0</v>
      </c>
      <c r="D72" s="56">
        <v>0</v>
      </c>
      <c r="E72" s="56">
        <v>0</v>
      </c>
      <c r="F72" s="100">
        <f t="shared" si="0"/>
        <v>0</v>
      </c>
      <c r="G72" s="157">
        <v>0</v>
      </c>
      <c r="H72" s="56">
        <v>0</v>
      </c>
      <c r="I72" s="56">
        <v>0</v>
      </c>
      <c r="J72" s="158">
        <f t="shared" si="2"/>
        <v>0</v>
      </c>
      <c r="K72" s="110"/>
      <c r="L72" s="110"/>
      <c r="M72" s="110"/>
      <c r="N72" s="114"/>
      <c r="O72" s="110"/>
      <c r="P72" s="110"/>
      <c r="Q72" s="110"/>
      <c r="R72" s="114"/>
    </row>
    <row r="73" spans="1:18" x14ac:dyDescent="0.25">
      <c r="A73" s="16" t="s">
        <v>351</v>
      </c>
      <c r="B73" s="21" t="s">
        <v>115</v>
      </c>
      <c r="C73" s="53">
        <v>700000</v>
      </c>
      <c r="D73" s="53">
        <v>0</v>
      </c>
      <c r="E73" s="53">
        <v>0</v>
      </c>
      <c r="F73" s="100">
        <f>SUM(C73:E73)</f>
        <v>700000</v>
      </c>
      <c r="G73" s="163">
        <v>700000</v>
      </c>
      <c r="H73" s="53">
        <v>0</v>
      </c>
      <c r="I73" s="53">
        <v>0</v>
      </c>
      <c r="J73" s="158">
        <f>SUM(G73:I73)</f>
        <v>700000</v>
      </c>
      <c r="K73" s="109"/>
      <c r="L73" s="112"/>
      <c r="M73" s="112"/>
      <c r="N73" s="114"/>
      <c r="O73" s="109"/>
      <c r="P73" s="112"/>
      <c r="Q73" s="112"/>
      <c r="R73" s="114"/>
    </row>
    <row r="74" spans="1:18" x14ac:dyDescent="0.25">
      <c r="A74" s="16" t="s">
        <v>469</v>
      </c>
      <c r="B74" s="21" t="s">
        <v>468</v>
      </c>
      <c r="C74" s="56">
        <v>1697269</v>
      </c>
      <c r="D74" s="56">
        <v>0</v>
      </c>
      <c r="E74" s="56">
        <v>0</v>
      </c>
      <c r="F74" s="100">
        <f>SUM(C74:E74)</f>
        <v>1697269</v>
      </c>
      <c r="G74" s="178">
        <v>1792918</v>
      </c>
      <c r="H74" s="56">
        <v>0</v>
      </c>
      <c r="I74" s="56">
        <v>0</v>
      </c>
      <c r="J74" s="158">
        <f>SUM(G74:I74)</f>
        <v>1792918</v>
      </c>
      <c r="K74" s="109"/>
      <c r="L74" s="110"/>
      <c r="M74" s="110"/>
      <c r="N74" s="114"/>
      <c r="O74" s="109"/>
      <c r="P74" s="110"/>
      <c r="Q74" s="110"/>
      <c r="R74" s="114"/>
    </row>
    <row r="75" spans="1:18" s="46" customFormat="1" ht="15.75" x14ac:dyDescent="0.25">
      <c r="A75" s="33" t="s">
        <v>320</v>
      </c>
      <c r="B75" s="36" t="s">
        <v>116</v>
      </c>
      <c r="C75" s="58">
        <f>SUM(C62:C74)</f>
        <v>4125862</v>
      </c>
      <c r="D75" s="58">
        <f>SUM(D62:D74)</f>
        <v>0</v>
      </c>
      <c r="E75" s="58">
        <f>SUM(E62:E74)</f>
        <v>0</v>
      </c>
      <c r="F75" s="92">
        <f t="shared" ref="F75:F125" si="3">SUM(C75:E75)</f>
        <v>4125862</v>
      </c>
      <c r="G75" s="161">
        <f>SUM(G62:G74)</f>
        <v>4968276</v>
      </c>
      <c r="H75" s="58">
        <f>SUM(H62:H74)</f>
        <v>0</v>
      </c>
      <c r="I75" s="58">
        <f>SUM(I62:I74)</f>
        <v>0</v>
      </c>
      <c r="J75" s="162">
        <f t="shared" ref="J75" si="4">SUM(G75:I75)</f>
        <v>4968276</v>
      </c>
      <c r="K75" s="116"/>
      <c r="L75" s="116"/>
      <c r="M75" s="116"/>
      <c r="N75" s="116"/>
      <c r="O75" s="116"/>
      <c r="P75" s="116"/>
      <c r="Q75" s="116"/>
      <c r="R75" s="116"/>
    </row>
    <row r="76" spans="1:18" s="46" customFormat="1" ht="15.75" x14ac:dyDescent="0.25">
      <c r="A76" s="65" t="s">
        <v>7</v>
      </c>
      <c r="B76" s="66"/>
      <c r="C76" s="68">
        <f t="shared" ref="C76:F76" si="5">SUM(C26+C27+C52+C61+C75)</f>
        <v>54103266</v>
      </c>
      <c r="D76" s="68">
        <f t="shared" si="5"/>
        <v>0</v>
      </c>
      <c r="E76" s="68">
        <f t="shared" si="5"/>
        <v>13000</v>
      </c>
      <c r="F76" s="102">
        <f t="shared" si="5"/>
        <v>54116266</v>
      </c>
      <c r="G76" s="166">
        <f t="shared" ref="G76:J76" si="6">SUM(G26+G27+G52+G61+G75)</f>
        <v>50466234</v>
      </c>
      <c r="H76" s="68">
        <f t="shared" si="6"/>
        <v>0</v>
      </c>
      <c r="I76" s="68">
        <f t="shared" si="6"/>
        <v>13000</v>
      </c>
      <c r="J76" s="167">
        <f t="shared" si="6"/>
        <v>50479234</v>
      </c>
      <c r="K76" s="119"/>
      <c r="L76" s="119"/>
      <c r="M76" s="119"/>
      <c r="N76" s="119"/>
      <c r="O76" s="119"/>
      <c r="P76" s="119"/>
      <c r="Q76" s="119"/>
      <c r="R76" s="119"/>
    </row>
    <row r="77" spans="1:18" x14ac:dyDescent="0.25">
      <c r="A77" s="25" t="s">
        <v>117</v>
      </c>
      <c r="B77" s="21" t="s">
        <v>118</v>
      </c>
      <c r="C77" s="56">
        <v>0</v>
      </c>
      <c r="D77" s="56">
        <v>0</v>
      </c>
      <c r="E77" s="56">
        <v>0</v>
      </c>
      <c r="F77" s="100">
        <f t="shared" si="3"/>
        <v>0</v>
      </c>
      <c r="G77" s="157">
        <v>0</v>
      </c>
      <c r="H77" s="56">
        <v>0</v>
      </c>
      <c r="I77" s="56">
        <v>0</v>
      </c>
      <c r="J77" s="158">
        <f t="shared" ref="J77" si="7">SUM(G77:I77)</f>
        <v>0</v>
      </c>
      <c r="K77" s="110"/>
      <c r="L77" s="110"/>
      <c r="M77" s="110"/>
      <c r="N77" s="114"/>
      <c r="O77" s="110"/>
      <c r="P77" s="110"/>
      <c r="Q77" s="110"/>
      <c r="R77" s="114"/>
    </row>
    <row r="78" spans="1:18" x14ac:dyDescent="0.25">
      <c r="A78" s="25" t="s">
        <v>352</v>
      </c>
      <c r="B78" s="21" t="s">
        <v>119</v>
      </c>
      <c r="C78" s="56">
        <v>0</v>
      </c>
      <c r="D78" s="56">
        <v>0</v>
      </c>
      <c r="E78" s="56">
        <v>0</v>
      </c>
      <c r="F78" s="100">
        <f>SUM(C78:E78)</f>
        <v>0</v>
      </c>
      <c r="G78" s="157">
        <v>0</v>
      </c>
      <c r="H78" s="56">
        <v>0</v>
      </c>
      <c r="I78" s="56">
        <v>0</v>
      </c>
      <c r="J78" s="158">
        <f>SUM(G78:I78)</f>
        <v>0</v>
      </c>
      <c r="K78" s="110"/>
      <c r="L78" s="110"/>
      <c r="M78" s="110"/>
      <c r="N78" s="114"/>
      <c r="O78" s="110"/>
      <c r="P78" s="110"/>
      <c r="Q78" s="110"/>
      <c r="R78" s="114"/>
    </row>
    <row r="79" spans="1:18" x14ac:dyDescent="0.25">
      <c r="A79" s="25" t="s">
        <v>120</v>
      </c>
      <c r="B79" s="21" t="s">
        <v>121</v>
      </c>
      <c r="C79" s="56">
        <v>0</v>
      </c>
      <c r="D79" s="56">
        <v>0</v>
      </c>
      <c r="E79" s="56">
        <v>0</v>
      </c>
      <c r="F79" s="100">
        <f t="shared" si="3"/>
        <v>0</v>
      </c>
      <c r="G79" s="157">
        <v>0</v>
      </c>
      <c r="H79" s="56">
        <v>0</v>
      </c>
      <c r="I79" s="56">
        <v>0</v>
      </c>
      <c r="J79" s="158">
        <f t="shared" ref="J79:J83" si="8">SUM(G79:I79)</f>
        <v>0</v>
      </c>
      <c r="K79" s="110"/>
      <c r="L79" s="110"/>
      <c r="M79" s="110"/>
      <c r="N79" s="114"/>
      <c r="O79" s="110"/>
      <c r="P79" s="110"/>
      <c r="Q79" s="110"/>
      <c r="R79" s="114"/>
    </row>
    <row r="80" spans="1:18" x14ac:dyDescent="0.25">
      <c r="A80" s="25" t="s">
        <v>122</v>
      </c>
      <c r="B80" s="21" t="s">
        <v>123</v>
      </c>
      <c r="C80" s="56">
        <v>200000</v>
      </c>
      <c r="D80" s="56">
        <v>0</v>
      </c>
      <c r="E80" s="56">
        <v>0</v>
      </c>
      <c r="F80" s="100">
        <f t="shared" si="3"/>
        <v>200000</v>
      </c>
      <c r="G80" s="157">
        <v>200000</v>
      </c>
      <c r="H80" s="56">
        <v>0</v>
      </c>
      <c r="I80" s="56">
        <v>0</v>
      </c>
      <c r="J80" s="158">
        <f t="shared" si="8"/>
        <v>200000</v>
      </c>
      <c r="K80" s="110"/>
      <c r="L80" s="110"/>
      <c r="M80" s="110"/>
      <c r="N80" s="114"/>
      <c r="O80" s="110"/>
      <c r="P80" s="110"/>
      <c r="Q80" s="110"/>
      <c r="R80" s="114"/>
    </row>
    <row r="81" spans="1:18" x14ac:dyDescent="0.25">
      <c r="A81" s="6" t="s">
        <v>124</v>
      </c>
      <c r="B81" s="21" t="s">
        <v>125</v>
      </c>
      <c r="C81" s="56">
        <v>0</v>
      </c>
      <c r="D81" s="56">
        <v>0</v>
      </c>
      <c r="E81" s="56">
        <v>0</v>
      </c>
      <c r="F81" s="100">
        <f t="shared" si="3"/>
        <v>0</v>
      </c>
      <c r="G81" s="157">
        <v>0</v>
      </c>
      <c r="H81" s="56">
        <v>0</v>
      </c>
      <c r="I81" s="56">
        <v>0</v>
      </c>
      <c r="J81" s="158">
        <f t="shared" si="8"/>
        <v>0</v>
      </c>
      <c r="K81" s="110"/>
      <c r="L81" s="110"/>
      <c r="M81" s="110"/>
      <c r="N81" s="114"/>
      <c r="O81" s="110"/>
      <c r="P81" s="110"/>
      <c r="Q81" s="110"/>
      <c r="R81" s="114"/>
    </row>
    <row r="82" spans="1:18" x14ac:dyDescent="0.25">
      <c r="A82" s="6" t="s">
        <v>126</v>
      </c>
      <c r="B82" s="21" t="s">
        <v>127</v>
      </c>
      <c r="C82" s="56">
        <v>0</v>
      </c>
      <c r="D82" s="56">
        <v>0</v>
      </c>
      <c r="E82" s="56">
        <v>0</v>
      </c>
      <c r="F82" s="100">
        <f t="shared" si="3"/>
        <v>0</v>
      </c>
      <c r="G82" s="157">
        <v>0</v>
      </c>
      <c r="H82" s="56">
        <v>0</v>
      </c>
      <c r="I82" s="56">
        <v>0</v>
      </c>
      <c r="J82" s="158">
        <f t="shared" si="8"/>
        <v>0</v>
      </c>
      <c r="K82" s="110"/>
      <c r="L82" s="110"/>
      <c r="M82" s="110"/>
      <c r="N82" s="114"/>
      <c r="O82" s="110"/>
      <c r="P82" s="110"/>
      <c r="Q82" s="110"/>
      <c r="R82" s="114"/>
    </row>
    <row r="83" spans="1:18" x14ac:dyDescent="0.25">
      <c r="A83" s="6" t="s">
        <v>128</v>
      </c>
      <c r="B83" s="21" t="s">
        <v>129</v>
      </c>
      <c r="C83" s="56">
        <v>54000</v>
      </c>
      <c r="D83" s="56">
        <v>0</v>
      </c>
      <c r="E83" s="56">
        <v>0</v>
      </c>
      <c r="F83" s="100">
        <f t="shared" si="3"/>
        <v>54000</v>
      </c>
      <c r="G83" s="157">
        <v>54000</v>
      </c>
      <c r="H83" s="56">
        <v>0</v>
      </c>
      <c r="I83" s="56">
        <v>0</v>
      </c>
      <c r="J83" s="158">
        <f t="shared" si="8"/>
        <v>54000</v>
      </c>
      <c r="K83" s="110"/>
      <c r="L83" s="110"/>
      <c r="M83" s="110"/>
      <c r="N83" s="114"/>
      <c r="O83" s="110"/>
      <c r="P83" s="110"/>
      <c r="Q83" s="110"/>
      <c r="R83" s="114"/>
    </row>
    <row r="84" spans="1:18" s="46" customFormat="1" ht="15.75" x14ac:dyDescent="0.25">
      <c r="A84" s="34" t="s">
        <v>321</v>
      </c>
      <c r="B84" s="36" t="s">
        <v>130</v>
      </c>
      <c r="C84" s="58">
        <f t="shared" ref="C84:F84" si="9">SUM(C77:C83)</f>
        <v>254000</v>
      </c>
      <c r="D84" s="58">
        <f t="shared" si="9"/>
        <v>0</v>
      </c>
      <c r="E84" s="58">
        <f t="shared" si="9"/>
        <v>0</v>
      </c>
      <c r="F84" s="92">
        <f t="shared" si="9"/>
        <v>254000</v>
      </c>
      <c r="G84" s="161">
        <f t="shared" ref="G84:J84" si="10">SUM(G77:G83)</f>
        <v>254000</v>
      </c>
      <c r="H84" s="58">
        <f t="shared" si="10"/>
        <v>0</v>
      </c>
      <c r="I84" s="58">
        <f t="shared" si="10"/>
        <v>0</v>
      </c>
      <c r="J84" s="162">
        <f t="shared" si="10"/>
        <v>254000</v>
      </c>
      <c r="K84" s="116"/>
      <c r="L84" s="116"/>
      <c r="M84" s="116"/>
      <c r="N84" s="116"/>
      <c r="O84" s="116"/>
      <c r="P84" s="116"/>
      <c r="Q84" s="116"/>
      <c r="R84" s="116"/>
    </row>
    <row r="85" spans="1:18" x14ac:dyDescent="0.25">
      <c r="A85" s="12" t="s">
        <v>131</v>
      </c>
      <c r="B85" s="21" t="s">
        <v>132</v>
      </c>
      <c r="C85" s="56">
        <v>1397675</v>
      </c>
      <c r="D85" s="56">
        <v>0</v>
      </c>
      <c r="E85" s="56">
        <v>0</v>
      </c>
      <c r="F85" s="100">
        <f t="shared" si="3"/>
        <v>1397675</v>
      </c>
      <c r="G85" s="157">
        <v>1397675</v>
      </c>
      <c r="H85" s="56">
        <v>0</v>
      </c>
      <c r="I85" s="56">
        <v>0</v>
      </c>
      <c r="J85" s="158">
        <f t="shared" ref="J85:J100" si="11">SUM(G85:I85)</f>
        <v>1397675</v>
      </c>
      <c r="K85" s="109"/>
      <c r="L85" s="110"/>
      <c r="M85" s="110"/>
      <c r="N85" s="114"/>
      <c r="O85" s="112"/>
      <c r="P85" s="110"/>
      <c r="Q85" s="110"/>
      <c r="R85" s="114"/>
    </row>
    <row r="86" spans="1:18" x14ac:dyDescent="0.25">
      <c r="A86" s="12" t="s">
        <v>133</v>
      </c>
      <c r="B86" s="21" t="s">
        <v>134</v>
      </c>
      <c r="C86" s="56">
        <v>0</v>
      </c>
      <c r="D86" s="56">
        <v>0</v>
      </c>
      <c r="E86" s="56">
        <v>0</v>
      </c>
      <c r="F86" s="100">
        <f t="shared" si="3"/>
        <v>0</v>
      </c>
      <c r="G86" s="157">
        <v>0</v>
      </c>
      <c r="H86" s="56">
        <v>0</v>
      </c>
      <c r="I86" s="56">
        <v>0</v>
      </c>
      <c r="J86" s="158">
        <f t="shared" si="11"/>
        <v>0</v>
      </c>
      <c r="K86" s="110"/>
      <c r="L86" s="110"/>
      <c r="M86" s="110"/>
      <c r="N86" s="114"/>
      <c r="O86" s="110"/>
      <c r="P86" s="110"/>
      <c r="Q86" s="110"/>
      <c r="R86" s="114"/>
    </row>
    <row r="87" spans="1:18" x14ac:dyDescent="0.25">
      <c r="A87" s="12" t="s">
        <v>135</v>
      </c>
      <c r="B87" s="21" t="s">
        <v>136</v>
      </c>
      <c r="C87" s="56">
        <v>0</v>
      </c>
      <c r="D87" s="56">
        <v>0</v>
      </c>
      <c r="E87" s="56">
        <v>0</v>
      </c>
      <c r="F87" s="100">
        <f t="shared" si="3"/>
        <v>0</v>
      </c>
      <c r="G87" s="157">
        <v>0</v>
      </c>
      <c r="H87" s="56">
        <v>0</v>
      </c>
      <c r="I87" s="56">
        <v>0</v>
      </c>
      <c r="J87" s="158">
        <f t="shared" si="11"/>
        <v>0</v>
      </c>
      <c r="K87" s="110"/>
      <c r="L87" s="110"/>
      <c r="M87" s="110"/>
      <c r="N87" s="114"/>
      <c r="O87" s="110"/>
      <c r="P87" s="110"/>
      <c r="Q87" s="110"/>
      <c r="R87" s="114"/>
    </row>
    <row r="88" spans="1:18" x14ac:dyDescent="0.25">
      <c r="A88" s="12" t="s">
        <v>137</v>
      </c>
      <c r="B88" s="21" t="s">
        <v>138</v>
      </c>
      <c r="C88" s="56">
        <v>377373</v>
      </c>
      <c r="D88" s="56">
        <v>0</v>
      </c>
      <c r="E88" s="56">
        <v>0</v>
      </c>
      <c r="F88" s="100">
        <f t="shared" si="3"/>
        <v>377373</v>
      </c>
      <c r="G88" s="157">
        <v>377373</v>
      </c>
      <c r="H88" s="56">
        <v>0</v>
      </c>
      <c r="I88" s="56">
        <v>0</v>
      </c>
      <c r="J88" s="158">
        <f t="shared" si="11"/>
        <v>377373</v>
      </c>
      <c r="K88" s="110"/>
      <c r="L88" s="110"/>
      <c r="M88" s="110"/>
      <c r="N88" s="114"/>
      <c r="O88" s="110"/>
      <c r="P88" s="110"/>
      <c r="Q88" s="110"/>
      <c r="R88" s="114"/>
    </row>
    <row r="89" spans="1:18" s="46" customFormat="1" ht="15.75" x14ac:dyDescent="0.25">
      <c r="A89" s="33" t="s">
        <v>322</v>
      </c>
      <c r="B89" s="36" t="s">
        <v>139</v>
      </c>
      <c r="C89" s="58">
        <f>SUM(C85:C88)</f>
        <v>1775048</v>
      </c>
      <c r="D89" s="58">
        <f>SUM(D85:D88)</f>
        <v>0</v>
      </c>
      <c r="E89" s="58">
        <f>SUM(E85:E88)</f>
        <v>0</v>
      </c>
      <c r="F89" s="92">
        <f t="shared" si="3"/>
        <v>1775048</v>
      </c>
      <c r="G89" s="161">
        <f>SUM(G85:G88)</f>
        <v>1775048</v>
      </c>
      <c r="H89" s="58">
        <f>SUM(H85:H88)</f>
        <v>0</v>
      </c>
      <c r="I89" s="58">
        <f>SUM(I85:I88)</f>
        <v>0</v>
      </c>
      <c r="J89" s="162">
        <f t="shared" si="11"/>
        <v>1775048</v>
      </c>
      <c r="K89" s="116"/>
      <c r="L89" s="116"/>
      <c r="M89" s="116"/>
      <c r="N89" s="116"/>
      <c r="O89" s="116"/>
      <c r="P89" s="116"/>
      <c r="Q89" s="116"/>
      <c r="R89" s="116"/>
    </row>
    <row r="90" spans="1:18" ht="30" x14ac:dyDescent="0.25">
      <c r="A90" s="12" t="s">
        <v>140</v>
      </c>
      <c r="B90" s="21" t="s">
        <v>141</v>
      </c>
      <c r="C90" s="56">
        <v>0</v>
      </c>
      <c r="D90" s="56">
        <v>0</v>
      </c>
      <c r="E90" s="56">
        <v>0</v>
      </c>
      <c r="F90" s="100">
        <f t="shared" si="3"/>
        <v>0</v>
      </c>
      <c r="G90" s="157">
        <v>0</v>
      </c>
      <c r="H90" s="56">
        <v>0</v>
      </c>
      <c r="I90" s="56">
        <v>0</v>
      </c>
      <c r="J90" s="158">
        <f t="shared" si="11"/>
        <v>0</v>
      </c>
      <c r="K90" s="110"/>
      <c r="L90" s="110"/>
      <c r="M90" s="110"/>
      <c r="N90" s="114"/>
      <c r="O90" s="110"/>
      <c r="P90" s="110"/>
      <c r="Q90" s="110"/>
      <c r="R90" s="114"/>
    </row>
    <row r="91" spans="1:18" ht="30" x14ac:dyDescent="0.25">
      <c r="A91" s="12" t="s">
        <v>353</v>
      </c>
      <c r="B91" s="21" t="s">
        <v>142</v>
      </c>
      <c r="C91" s="56">
        <v>0</v>
      </c>
      <c r="D91" s="56">
        <v>0</v>
      </c>
      <c r="E91" s="56">
        <v>0</v>
      </c>
      <c r="F91" s="100">
        <f t="shared" si="3"/>
        <v>0</v>
      </c>
      <c r="G91" s="157">
        <v>0</v>
      </c>
      <c r="H91" s="56">
        <v>0</v>
      </c>
      <c r="I91" s="56">
        <v>0</v>
      </c>
      <c r="J91" s="158">
        <f t="shared" si="11"/>
        <v>0</v>
      </c>
      <c r="K91" s="110"/>
      <c r="L91" s="110"/>
      <c r="M91" s="110"/>
      <c r="N91" s="114"/>
      <c r="O91" s="110"/>
      <c r="P91" s="110"/>
      <c r="Q91" s="110"/>
      <c r="R91" s="114"/>
    </row>
    <row r="92" spans="1:18" ht="30" x14ac:dyDescent="0.25">
      <c r="A92" s="12" t="s">
        <v>354</v>
      </c>
      <c r="B92" s="21" t="s">
        <v>143</v>
      </c>
      <c r="C92" s="56">
        <v>0</v>
      </c>
      <c r="D92" s="56">
        <v>0</v>
      </c>
      <c r="E92" s="56">
        <v>0</v>
      </c>
      <c r="F92" s="100">
        <f t="shared" si="3"/>
        <v>0</v>
      </c>
      <c r="G92" s="157">
        <v>0</v>
      </c>
      <c r="H92" s="56">
        <v>0</v>
      </c>
      <c r="I92" s="56">
        <v>0</v>
      </c>
      <c r="J92" s="158">
        <f t="shared" si="11"/>
        <v>0</v>
      </c>
      <c r="K92" s="110"/>
      <c r="L92" s="110"/>
      <c r="M92" s="110"/>
      <c r="N92" s="114"/>
      <c r="O92" s="110"/>
      <c r="P92" s="110"/>
      <c r="Q92" s="110"/>
      <c r="R92" s="114"/>
    </row>
    <row r="93" spans="1:18" x14ac:dyDescent="0.25">
      <c r="A93" s="12" t="s">
        <v>355</v>
      </c>
      <c r="B93" s="21" t="s">
        <v>144</v>
      </c>
      <c r="C93" s="56">
        <v>0</v>
      </c>
      <c r="D93" s="56">
        <v>0</v>
      </c>
      <c r="E93" s="56">
        <v>0</v>
      </c>
      <c r="F93" s="100">
        <f t="shared" si="3"/>
        <v>0</v>
      </c>
      <c r="G93" s="157">
        <v>0</v>
      </c>
      <c r="H93" s="56">
        <v>0</v>
      </c>
      <c r="I93" s="56">
        <v>0</v>
      </c>
      <c r="J93" s="158">
        <f t="shared" si="11"/>
        <v>0</v>
      </c>
      <c r="K93" s="110"/>
      <c r="L93" s="110"/>
      <c r="M93" s="110"/>
      <c r="N93" s="114"/>
      <c r="O93" s="110"/>
      <c r="P93" s="110"/>
      <c r="Q93" s="110"/>
      <c r="R93" s="114"/>
    </row>
    <row r="94" spans="1:18" ht="30" x14ac:dyDescent="0.25">
      <c r="A94" s="12" t="s">
        <v>356</v>
      </c>
      <c r="B94" s="21" t="s">
        <v>145</v>
      </c>
      <c r="C94" s="56">
        <v>0</v>
      </c>
      <c r="D94" s="56">
        <v>0</v>
      </c>
      <c r="E94" s="56">
        <v>0</v>
      </c>
      <c r="F94" s="100">
        <f t="shared" si="3"/>
        <v>0</v>
      </c>
      <c r="G94" s="157">
        <v>0</v>
      </c>
      <c r="H94" s="56">
        <v>0</v>
      </c>
      <c r="I94" s="56">
        <v>0</v>
      </c>
      <c r="J94" s="158">
        <f t="shared" si="11"/>
        <v>0</v>
      </c>
      <c r="K94" s="110"/>
      <c r="L94" s="110"/>
      <c r="M94" s="110"/>
      <c r="N94" s="114"/>
      <c r="O94" s="110"/>
      <c r="P94" s="110"/>
      <c r="Q94" s="110"/>
      <c r="R94" s="114"/>
    </row>
    <row r="95" spans="1:18" ht="30" x14ac:dyDescent="0.25">
      <c r="A95" s="12" t="s">
        <v>357</v>
      </c>
      <c r="B95" s="21" t="s">
        <v>146</v>
      </c>
      <c r="C95" s="56">
        <v>0</v>
      </c>
      <c r="D95" s="56">
        <v>0</v>
      </c>
      <c r="E95" s="56">
        <v>0</v>
      </c>
      <c r="F95" s="100">
        <f t="shared" si="3"/>
        <v>0</v>
      </c>
      <c r="G95" s="157">
        <v>0</v>
      </c>
      <c r="H95" s="56">
        <v>0</v>
      </c>
      <c r="I95" s="56">
        <v>0</v>
      </c>
      <c r="J95" s="158">
        <f t="shared" si="11"/>
        <v>0</v>
      </c>
      <c r="K95" s="110"/>
      <c r="L95" s="110"/>
      <c r="M95" s="110"/>
      <c r="N95" s="114"/>
      <c r="O95" s="110"/>
      <c r="P95" s="110"/>
      <c r="Q95" s="110"/>
      <c r="R95" s="114"/>
    </row>
    <row r="96" spans="1:18" x14ac:dyDescent="0.25">
      <c r="A96" s="12" t="s">
        <v>147</v>
      </c>
      <c r="B96" s="21" t="s">
        <v>148</v>
      </c>
      <c r="C96" s="56">
        <v>0</v>
      </c>
      <c r="D96" s="56">
        <v>0</v>
      </c>
      <c r="E96" s="56">
        <v>0</v>
      </c>
      <c r="F96" s="100">
        <f t="shared" si="3"/>
        <v>0</v>
      </c>
      <c r="G96" s="157">
        <v>0</v>
      </c>
      <c r="H96" s="56">
        <v>0</v>
      </c>
      <c r="I96" s="56">
        <v>0</v>
      </c>
      <c r="J96" s="158">
        <f t="shared" si="11"/>
        <v>0</v>
      </c>
      <c r="K96" s="110"/>
      <c r="L96" s="110"/>
      <c r="M96" s="110"/>
      <c r="N96" s="114"/>
      <c r="O96" s="110"/>
      <c r="P96" s="110"/>
      <c r="Q96" s="110"/>
      <c r="R96" s="114"/>
    </row>
    <row r="97" spans="1:18" x14ac:dyDescent="0.25">
      <c r="A97" s="12" t="s">
        <v>470</v>
      </c>
      <c r="B97" s="21" t="s">
        <v>149</v>
      </c>
      <c r="C97" s="56">
        <v>0</v>
      </c>
      <c r="D97" s="56">
        <v>0</v>
      </c>
      <c r="E97" s="56">
        <v>0</v>
      </c>
      <c r="F97" s="100">
        <f t="shared" si="3"/>
        <v>0</v>
      </c>
      <c r="G97" s="157">
        <v>0</v>
      </c>
      <c r="H97" s="56">
        <v>0</v>
      </c>
      <c r="I97" s="56">
        <v>0</v>
      </c>
      <c r="J97" s="158">
        <f t="shared" si="11"/>
        <v>0</v>
      </c>
      <c r="K97" s="110"/>
      <c r="L97" s="110"/>
      <c r="M97" s="110"/>
      <c r="N97" s="114"/>
      <c r="O97" s="110"/>
      <c r="P97" s="110"/>
      <c r="Q97" s="110"/>
      <c r="R97" s="114"/>
    </row>
    <row r="98" spans="1:18" x14ac:dyDescent="0.25">
      <c r="A98" s="12" t="s">
        <v>471</v>
      </c>
      <c r="B98" s="21" t="s">
        <v>472</v>
      </c>
      <c r="C98" s="56">
        <v>0</v>
      </c>
      <c r="D98" s="56">
        <v>0</v>
      </c>
      <c r="E98" s="56">
        <v>0</v>
      </c>
      <c r="F98" s="100">
        <f t="shared" si="3"/>
        <v>0</v>
      </c>
      <c r="G98" s="157">
        <v>0</v>
      </c>
      <c r="H98" s="56">
        <v>0</v>
      </c>
      <c r="I98" s="56">
        <v>0</v>
      </c>
      <c r="J98" s="158">
        <f t="shared" si="11"/>
        <v>0</v>
      </c>
      <c r="K98" s="110"/>
      <c r="L98" s="110"/>
      <c r="M98" s="110"/>
      <c r="N98" s="114"/>
      <c r="O98" s="110"/>
      <c r="P98" s="110"/>
      <c r="Q98" s="110"/>
      <c r="R98" s="114"/>
    </row>
    <row r="99" spans="1:18" s="46" customFormat="1" ht="15.75" x14ac:dyDescent="0.25">
      <c r="A99" s="33" t="s">
        <v>323</v>
      </c>
      <c r="B99" s="36" t="s">
        <v>150</v>
      </c>
      <c r="C99" s="58">
        <f>SUM(C90:C98)</f>
        <v>0</v>
      </c>
      <c r="D99" s="58">
        <f>SUM(D90:D98)</f>
        <v>0</v>
      </c>
      <c r="E99" s="58">
        <f>SUM(E90:E98)</f>
        <v>0</v>
      </c>
      <c r="F99" s="92">
        <f t="shared" si="3"/>
        <v>0</v>
      </c>
      <c r="G99" s="161">
        <f>SUM(G90:G98)</f>
        <v>0</v>
      </c>
      <c r="H99" s="58">
        <f>SUM(H90:H98)</f>
        <v>0</v>
      </c>
      <c r="I99" s="58">
        <f>SUM(I90:I98)</f>
        <v>0</v>
      </c>
      <c r="J99" s="162">
        <f t="shared" si="11"/>
        <v>0</v>
      </c>
      <c r="K99" s="116"/>
      <c r="L99" s="116"/>
      <c r="M99" s="116"/>
      <c r="N99" s="116"/>
      <c r="O99" s="116"/>
      <c r="P99" s="116"/>
      <c r="Q99" s="116"/>
      <c r="R99" s="116"/>
    </row>
    <row r="100" spans="1:18" s="46" customFormat="1" ht="15.75" x14ac:dyDescent="0.25">
      <c r="A100" s="65" t="s">
        <v>8</v>
      </c>
      <c r="B100" s="66"/>
      <c r="C100" s="67">
        <f>C99+C89+C84</f>
        <v>2029048</v>
      </c>
      <c r="D100" s="67"/>
      <c r="E100" s="67"/>
      <c r="F100" s="102">
        <f t="shared" si="3"/>
        <v>2029048</v>
      </c>
      <c r="G100" s="168">
        <f>G99+G89+G84</f>
        <v>2029048</v>
      </c>
      <c r="H100" s="67"/>
      <c r="I100" s="67"/>
      <c r="J100" s="167">
        <f t="shared" si="11"/>
        <v>2029048</v>
      </c>
      <c r="K100" s="120"/>
      <c r="L100" s="120"/>
      <c r="M100" s="120"/>
      <c r="N100" s="119"/>
      <c r="O100" s="120"/>
      <c r="P100" s="120"/>
      <c r="Q100" s="120"/>
      <c r="R100" s="119"/>
    </row>
    <row r="101" spans="1:18" s="46" customFormat="1" ht="17.25" x14ac:dyDescent="0.3">
      <c r="A101" s="70" t="s">
        <v>365</v>
      </c>
      <c r="B101" s="71" t="s">
        <v>151</v>
      </c>
      <c r="C101" s="72">
        <f>C26+C27+C52+C61+C75+C84+C89+C99</f>
        <v>56132314</v>
      </c>
      <c r="D101" s="72">
        <f>D26+D27+D52+D61+D75+D84+D89+D99</f>
        <v>0</v>
      </c>
      <c r="E101" s="72">
        <f>E26+E27+E52+E61+E75+E84+E89+E99</f>
        <v>13000</v>
      </c>
      <c r="F101" s="103">
        <f>SUM(C101:E101)</f>
        <v>56145314</v>
      </c>
      <c r="G101" s="169">
        <f>G26+G27+G52+G61+G75+G84+G89+G99</f>
        <v>52495282</v>
      </c>
      <c r="H101" s="72">
        <f>H26+H27+H52+H61+H75+H84+H89+H99</f>
        <v>0</v>
      </c>
      <c r="I101" s="72">
        <f>I26+I27+I52+I61+I75+I84+I89+I99</f>
        <v>13000</v>
      </c>
      <c r="J101" s="170">
        <f>SUM(G101:I101)</f>
        <v>52508282</v>
      </c>
      <c r="K101" s="121"/>
      <c r="L101" s="121"/>
      <c r="M101" s="121"/>
      <c r="N101" s="122"/>
      <c r="O101" s="121"/>
      <c r="P101" s="121"/>
      <c r="Q101" s="121"/>
      <c r="R101" s="122"/>
    </row>
    <row r="102" spans="1:18" x14ac:dyDescent="0.25">
      <c r="A102" s="12" t="s">
        <v>473</v>
      </c>
      <c r="B102" s="5" t="s">
        <v>152</v>
      </c>
      <c r="C102" s="56">
        <v>0</v>
      </c>
      <c r="D102" s="56">
        <v>0</v>
      </c>
      <c r="E102" s="56">
        <v>0</v>
      </c>
      <c r="F102" s="100">
        <f t="shared" si="3"/>
        <v>0</v>
      </c>
      <c r="G102" s="157">
        <v>0</v>
      </c>
      <c r="H102" s="56">
        <v>0</v>
      </c>
      <c r="I102" s="56">
        <v>0</v>
      </c>
      <c r="J102" s="158">
        <f t="shared" ref="J102:J125" si="12">SUM(G102:I102)</f>
        <v>0</v>
      </c>
      <c r="K102" s="110"/>
      <c r="L102" s="110"/>
      <c r="M102" s="110"/>
      <c r="N102" s="114"/>
      <c r="O102" s="110"/>
      <c r="P102" s="110"/>
      <c r="Q102" s="110"/>
      <c r="R102" s="114"/>
    </row>
    <row r="103" spans="1:18" x14ac:dyDescent="0.25">
      <c r="A103" s="12" t="s">
        <v>153</v>
      </c>
      <c r="B103" s="5" t="s">
        <v>154</v>
      </c>
      <c r="C103" s="56">
        <v>0</v>
      </c>
      <c r="D103" s="56">
        <v>0</v>
      </c>
      <c r="E103" s="56">
        <v>0</v>
      </c>
      <c r="F103" s="100">
        <f t="shared" si="3"/>
        <v>0</v>
      </c>
      <c r="G103" s="157">
        <v>0</v>
      </c>
      <c r="H103" s="56">
        <v>0</v>
      </c>
      <c r="I103" s="56">
        <v>0</v>
      </c>
      <c r="J103" s="158">
        <f t="shared" si="12"/>
        <v>0</v>
      </c>
      <c r="K103" s="110"/>
      <c r="L103" s="110"/>
      <c r="M103" s="110"/>
      <c r="N103" s="114"/>
      <c r="O103" s="110"/>
      <c r="P103" s="110"/>
      <c r="Q103" s="110"/>
      <c r="R103" s="114"/>
    </row>
    <row r="104" spans="1:18" x14ac:dyDescent="0.25">
      <c r="A104" s="12" t="s">
        <v>359</v>
      </c>
      <c r="B104" s="5" t="s">
        <v>155</v>
      </c>
      <c r="C104" s="56">
        <v>0</v>
      </c>
      <c r="D104" s="56">
        <v>0</v>
      </c>
      <c r="E104" s="56">
        <v>0</v>
      </c>
      <c r="F104" s="100">
        <f t="shared" si="3"/>
        <v>0</v>
      </c>
      <c r="G104" s="157">
        <v>0</v>
      </c>
      <c r="H104" s="56">
        <v>0</v>
      </c>
      <c r="I104" s="56">
        <v>0</v>
      </c>
      <c r="J104" s="158">
        <f t="shared" si="12"/>
        <v>0</v>
      </c>
      <c r="K104" s="110"/>
      <c r="L104" s="110"/>
      <c r="M104" s="110"/>
      <c r="N104" s="114"/>
      <c r="O104" s="110"/>
      <c r="P104" s="110"/>
      <c r="Q104" s="110"/>
      <c r="R104" s="114"/>
    </row>
    <row r="105" spans="1:18" s="46" customFormat="1" x14ac:dyDescent="0.25">
      <c r="A105" s="14" t="s">
        <v>328</v>
      </c>
      <c r="B105" s="7" t="s">
        <v>156</v>
      </c>
      <c r="C105" s="57">
        <f>SUM(C102:C104)</f>
        <v>0</v>
      </c>
      <c r="D105" s="57">
        <f>SUM(D102:D104)</f>
        <v>0</v>
      </c>
      <c r="E105" s="57">
        <f>SUM(E102:E104)</f>
        <v>0</v>
      </c>
      <c r="F105" s="91">
        <f t="shared" si="3"/>
        <v>0</v>
      </c>
      <c r="G105" s="159">
        <f>SUM(G102:G104)</f>
        <v>0</v>
      </c>
      <c r="H105" s="57">
        <f>SUM(H102:H104)</f>
        <v>0</v>
      </c>
      <c r="I105" s="57">
        <f>SUM(I102:I104)</f>
        <v>0</v>
      </c>
      <c r="J105" s="160">
        <f t="shared" si="12"/>
        <v>0</v>
      </c>
      <c r="K105" s="115"/>
      <c r="L105" s="115"/>
      <c r="M105" s="115"/>
      <c r="N105" s="115"/>
      <c r="O105" s="115"/>
      <c r="P105" s="115"/>
      <c r="Q105" s="115"/>
      <c r="R105" s="115"/>
    </row>
    <row r="106" spans="1:18" x14ac:dyDescent="0.25">
      <c r="A106" s="26" t="s">
        <v>360</v>
      </c>
      <c r="B106" s="5" t="s">
        <v>157</v>
      </c>
      <c r="C106" s="56">
        <v>0</v>
      </c>
      <c r="D106" s="56">
        <v>0</v>
      </c>
      <c r="E106" s="56">
        <v>0</v>
      </c>
      <c r="F106" s="100">
        <f t="shared" si="3"/>
        <v>0</v>
      </c>
      <c r="G106" s="157">
        <v>0</v>
      </c>
      <c r="H106" s="56">
        <v>0</v>
      </c>
      <c r="I106" s="56">
        <v>0</v>
      </c>
      <c r="J106" s="158">
        <f t="shared" si="12"/>
        <v>0</v>
      </c>
      <c r="K106" s="110"/>
      <c r="L106" s="110"/>
      <c r="M106" s="110"/>
      <c r="N106" s="114"/>
      <c r="O106" s="110"/>
      <c r="P106" s="110"/>
      <c r="Q106" s="110"/>
      <c r="R106" s="114"/>
    </row>
    <row r="107" spans="1:18" x14ac:dyDescent="0.25">
      <c r="A107" s="26" t="s">
        <v>331</v>
      </c>
      <c r="B107" s="5" t="s">
        <v>158</v>
      </c>
      <c r="C107" s="56">
        <v>0</v>
      </c>
      <c r="D107" s="56">
        <v>0</v>
      </c>
      <c r="E107" s="56">
        <v>0</v>
      </c>
      <c r="F107" s="100">
        <f t="shared" si="3"/>
        <v>0</v>
      </c>
      <c r="G107" s="157">
        <v>0</v>
      </c>
      <c r="H107" s="56">
        <v>0</v>
      </c>
      <c r="I107" s="56">
        <v>0</v>
      </c>
      <c r="J107" s="158">
        <f t="shared" si="12"/>
        <v>0</v>
      </c>
      <c r="K107" s="110"/>
      <c r="L107" s="110"/>
      <c r="M107" s="110"/>
      <c r="N107" s="114"/>
      <c r="O107" s="110"/>
      <c r="P107" s="110"/>
      <c r="Q107" s="110"/>
      <c r="R107" s="114"/>
    </row>
    <row r="108" spans="1:18" x14ac:dyDescent="0.25">
      <c r="A108" s="12" t="s">
        <v>159</v>
      </c>
      <c r="B108" s="5" t="s">
        <v>160</v>
      </c>
      <c r="C108" s="56">
        <v>0</v>
      </c>
      <c r="D108" s="56">
        <v>0</v>
      </c>
      <c r="E108" s="56">
        <v>0</v>
      </c>
      <c r="F108" s="100">
        <f t="shared" si="3"/>
        <v>0</v>
      </c>
      <c r="G108" s="157">
        <v>0</v>
      </c>
      <c r="H108" s="56">
        <v>0</v>
      </c>
      <c r="I108" s="56">
        <v>0</v>
      </c>
      <c r="J108" s="158">
        <f t="shared" si="12"/>
        <v>0</v>
      </c>
      <c r="K108" s="110"/>
      <c r="L108" s="110"/>
      <c r="M108" s="110"/>
      <c r="N108" s="114"/>
      <c r="O108" s="110"/>
      <c r="P108" s="110"/>
      <c r="Q108" s="110"/>
      <c r="R108" s="114"/>
    </row>
    <row r="109" spans="1:18" x14ac:dyDescent="0.25">
      <c r="A109" s="12" t="s">
        <v>361</v>
      </c>
      <c r="B109" s="5" t="s">
        <v>161</v>
      </c>
      <c r="C109" s="56">
        <v>0</v>
      </c>
      <c r="D109" s="56">
        <v>0</v>
      </c>
      <c r="E109" s="56">
        <v>0</v>
      </c>
      <c r="F109" s="100">
        <f t="shared" si="3"/>
        <v>0</v>
      </c>
      <c r="G109" s="157">
        <v>0</v>
      </c>
      <c r="H109" s="56">
        <v>0</v>
      </c>
      <c r="I109" s="56">
        <v>0</v>
      </c>
      <c r="J109" s="158">
        <f t="shared" si="12"/>
        <v>0</v>
      </c>
      <c r="K109" s="110"/>
      <c r="L109" s="110"/>
      <c r="M109" s="110"/>
      <c r="N109" s="114"/>
      <c r="O109" s="110"/>
      <c r="P109" s="110"/>
      <c r="Q109" s="110"/>
      <c r="R109" s="114"/>
    </row>
    <row r="110" spans="1:18" s="46" customFormat="1" x14ac:dyDescent="0.25">
      <c r="A110" s="13" t="s">
        <v>329</v>
      </c>
      <c r="B110" s="7" t="s">
        <v>162</v>
      </c>
      <c r="C110" s="57">
        <f>SUM(C106:C109)</f>
        <v>0</v>
      </c>
      <c r="D110" s="57">
        <f>SUM(D106:D109)</f>
        <v>0</v>
      </c>
      <c r="E110" s="57">
        <f>SUM(E106:E109)</f>
        <v>0</v>
      </c>
      <c r="F110" s="91">
        <f t="shared" si="3"/>
        <v>0</v>
      </c>
      <c r="G110" s="159">
        <f>SUM(G106:G109)</f>
        <v>0</v>
      </c>
      <c r="H110" s="57">
        <f>SUM(H106:H109)</f>
        <v>0</v>
      </c>
      <c r="I110" s="57">
        <f>SUM(I106:I109)</f>
        <v>0</v>
      </c>
      <c r="J110" s="160">
        <f t="shared" si="12"/>
        <v>0</v>
      </c>
      <c r="K110" s="115"/>
      <c r="L110" s="115"/>
      <c r="M110" s="115"/>
      <c r="N110" s="115"/>
      <c r="O110" s="115"/>
      <c r="P110" s="115"/>
      <c r="Q110" s="115"/>
      <c r="R110" s="115"/>
    </row>
    <row r="111" spans="1:18" s="46" customFormat="1" x14ac:dyDescent="0.25">
      <c r="A111" s="13" t="s">
        <v>163</v>
      </c>
      <c r="B111" s="7" t="s">
        <v>164</v>
      </c>
      <c r="C111" s="57">
        <v>0</v>
      </c>
      <c r="D111" s="57">
        <v>0</v>
      </c>
      <c r="E111" s="57">
        <v>0</v>
      </c>
      <c r="F111" s="91">
        <f t="shared" si="3"/>
        <v>0</v>
      </c>
      <c r="G111" s="159">
        <v>0</v>
      </c>
      <c r="H111" s="57">
        <v>0</v>
      </c>
      <c r="I111" s="57">
        <v>0</v>
      </c>
      <c r="J111" s="160">
        <f t="shared" si="12"/>
        <v>0</v>
      </c>
      <c r="K111" s="115"/>
      <c r="L111" s="115"/>
      <c r="M111" s="115"/>
      <c r="N111" s="115"/>
      <c r="O111" s="115"/>
      <c r="P111" s="115"/>
      <c r="Q111" s="115"/>
      <c r="R111" s="115"/>
    </row>
    <row r="112" spans="1:18" s="46" customFormat="1" x14ac:dyDescent="0.25">
      <c r="A112" s="13" t="s">
        <v>165</v>
      </c>
      <c r="B112" s="7" t="s">
        <v>166</v>
      </c>
      <c r="C112" s="57">
        <v>1678765</v>
      </c>
      <c r="D112" s="57">
        <v>0</v>
      </c>
      <c r="E112" s="57">
        <v>0</v>
      </c>
      <c r="F112" s="91">
        <f t="shared" si="3"/>
        <v>1678765</v>
      </c>
      <c r="G112" s="159">
        <v>1678765</v>
      </c>
      <c r="H112" s="57">
        <v>0</v>
      </c>
      <c r="I112" s="57">
        <v>0</v>
      </c>
      <c r="J112" s="160">
        <f t="shared" si="12"/>
        <v>1678765</v>
      </c>
      <c r="K112" s="115"/>
      <c r="L112" s="115"/>
      <c r="M112" s="115"/>
      <c r="N112" s="115"/>
      <c r="O112" s="115"/>
      <c r="P112" s="115"/>
      <c r="Q112" s="115"/>
      <c r="R112" s="115"/>
    </row>
    <row r="113" spans="1:18" s="46" customFormat="1" x14ac:dyDescent="0.25">
      <c r="A113" s="13" t="s">
        <v>167</v>
      </c>
      <c r="B113" s="7" t="s">
        <v>168</v>
      </c>
      <c r="C113" s="57">
        <v>23343301</v>
      </c>
      <c r="D113" s="57">
        <f>SUM(D111:D112)</f>
        <v>0</v>
      </c>
      <c r="E113" s="57">
        <f>SUM(E111:E112)</f>
        <v>0</v>
      </c>
      <c r="F113" s="91">
        <f t="shared" si="3"/>
        <v>23343301</v>
      </c>
      <c r="G113" s="203">
        <v>22994170</v>
      </c>
      <c r="H113" s="57">
        <f>SUM(H111:H112)</f>
        <v>0</v>
      </c>
      <c r="I113" s="57">
        <f>SUM(I111:I112)</f>
        <v>0</v>
      </c>
      <c r="J113" s="160">
        <f t="shared" si="12"/>
        <v>22994170</v>
      </c>
      <c r="K113" s="123"/>
      <c r="L113" s="124"/>
      <c r="M113" s="124"/>
      <c r="N113" s="124"/>
      <c r="O113" s="124"/>
      <c r="P113" s="124"/>
      <c r="Q113" s="124"/>
      <c r="R113" s="124"/>
    </row>
    <row r="114" spans="1:18" s="46" customFormat="1" x14ac:dyDescent="0.25">
      <c r="A114" s="13" t="s">
        <v>169</v>
      </c>
      <c r="B114" s="7" t="s">
        <v>170</v>
      </c>
      <c r="C114" s="62">
        <v>0</v>
      </c>
      <c r="D114" s="62">
        <v>0</v>
      </c>
      <c r="E114" s="62">
        <v>0</v>
      </c>
      <c r="F114" s="91">
        <f t="shared" si="3"/>
        <v>0</v>
      </c>
      <c r="G114" s="171">
        <v>0</v>
      </c>
      <c r="H114" s="62">
        <v>0</v>
      </c>
      <c r="I114" s="62">
        <v>0</v>
      </c>
      <c r="J114" s="160">
        <f t="shared" si="12"/>
        <v>0</v>
      </c>
      <c r="K114" s="124"/>
      <c r="L114" s="124"/>
      <c r="M114" s="124"/>
      <c r="N114" s="115"/>
      <c r="O114" s="124"/>
      <c r="P114" s="124"/>
      <c r="Q114" s="124"/>
      <c r="R114" s="115"/>
    </row>
    <row r="115" spans="1:18" s="46" customFormat="1" x14ac:dyDescent="0.25">
      <c r="A115" s="13" t="s">
        <v>171</v>
      </c>
      <c r="B115" s="7" t="s">
        <v>172</v>
      </c>
      <c r="C115" s="62">
        <v>0</v>
      </c>
      <c r="D115" s="62">
        <v>0</v>
      </c>
      <c r="E115" s="62">
        <v>0</v>
      </c>
      <c r="F115" s="91">
        <f t="shared" si="3"/>
        <v>0</v>
      </c>
      <c r="G115" s="171">
        <v>0</v>
      </c>
      <c r="H115" s="62">
        <v>0</v>
      </c>
      <c r="I115" s="62">
        <v>0</v>
      </c>
      <c r="J115" s="160">
        <f t="shared" si="12"/>
        <v>0</v>
      </c>
      <c r="K115" s="124"/>
      <c r="L115" s="124"/>
      <c r="M115" s="124"/>
      <c r="N115" s="115"/>
      <c r="O115" s="124"/>
      <c r="P115" s="124"/>
      <c r="Q115" s="124"/>
      <c r="R115" s="115"/>
    </row>
    <row r="116" spans="1:18" s="46" customFormat="1" x14ac:dyDescent="0.25">
      <c r="A116" s="13" t="s">
        <v>173</v>
      </c>
      <c r="B116" s="7" t="s">
        <v>174</v>
      </c>
      <c r="C116" s="62">
        <v>0</v>
      </c>
      <c r="D116" s="62">
        <v>0</v>
      </c>
      <c r="E116" s="62">
        <v>0</v>
      </c>
      <c r="F116" s="91">
        <f t="shared" si="3"/>
        <v>0</v>
      </c>
      <c r="G116" s="171">
        <v>0</v>
      </c>
      <c r="H116" s="62">
        <v>0</v>
      </c>
      <c r="I116" s="62">
        <v>0</v>
      </c>
      <c r="J116" s="160">
        <f t="shared" si="12"/>
        <v>0</v>
      </c>
      <c r="K116" s="124"/>
      <c r="L116" s="124"/>
      <c r="M116" s="124"/>
      <c r="N116" s="115"/>
      <c r="O116" s="124"/>
      <c r="P116" s="124"/>
      <c r="Q116" s="124"/>
      <c r="R116" s="115"/>
    </row>
    <row r="117" spans="1:18" s="46" customFormat="1" ht="15.75" x14ac:dyDescent="0.25">
      <c r="A117" s="27" t="s">
        <v>330</v>
      </c>
      <c r="B117" s="28" t="s">
        <v>175</v>
      </c>
      <c r="C117" s="63">
        <f>C105+C110+C111+C112+C113+C114+C115+C116</f>
        <v>25022066</v>
      </c>
      <c r="D117" s="63">
        <f>D105+D110+D111+D112+D113+D114+D115+D116</f>
        <v>0</v>
      </c>
      <c r="E117" s="63">
        <f>E105+E110+E111+E112+E113+E114+E115+E116</f>
        <v>0</v>
      </c>
      <c r="F117" s="104">
        <f t="shared" si="3"/>
        <v>25022066</v>
      </c>
      <c r="G117" s="172">
        <f>G105+G110+G111+G112+G113+G114+G115+G116</f>
        <v>24672935</v>
      </c>
      <c r="H117" s="63">
        <f>H105+H110+H111+H112+H113+H114+H115+H116</f>
        <v>0</v>
      </c>
      <c r="I117" s="63">
        <f>I105+I110+I111+I112+I113+I114+I115+I116</f>
        <v>0</v>
      </c>
      <c r="J117" s="173">
        <f t="shared" si="12"/>
        <v>24672935</v>
      </c>
      <c r="K117" s="125"/>
      <c r="L117" s="125"/>
      <c r="M117" s="125"/>
      <c r="N117" s="125"/>
      <c r="O117" s="125"/>
      <c r="P117" s="125"/>
      <c r="Q117" s="125"/>
      <c r="R117" s="125"/>
    </row>
    <row r="118" spans="1:18" x14ac:dyDescent="0.25">
      <c r="A118" s="26" t="s">
        <v>176</v>
      </c>
      <c r="B118" s="5" t="s">
        <v>177</v>
      </c>
      <c r="C118" s="56">
        <v>0</v>
      </c>
      <c r="D118" s="56">
        <v>0</v>
      </c>
      <c r="E118" s="56">
        <v>0</v>
      </c>
      <c r="F118" s="100">
        <f t="shared" si="3"/>
        <v>0</v>
      </c>
      <c r="G118" s="157">
        <v>0</v>
      </c>
      <c r="H118" s="56">
        <v>0</v>
      </c>
      <c r="I118" s="56">
        <v>0</v>
      </c>
      <c r="J118" s="158">
        <f t="shared" si="12"/>
        <v>0</v>
      </c>
      <c r="K118" s="110"/>
      <c r="L118" s="110"/>
      <c r="M118" s="110"/>
      <c r="N118" s="114"/>
      <c r="O118" s="110"/>
      <c r="P118" s="110"/>
      <c r="Q118" s="110"/>
      <c r="R118" s="114"/>
    </row>
    <row r="119" spans="1:18" x14ac:dyDescent="0.25">
      <c r="A119" s="12" t="s">
        <v>178</v>
      </c>
      <c r="B119" s="5" t="s">
        <v>179</v>
      </c>
      <c r="C119" s="56">
        <v>0</v>
      </c>
      <c r="D119" s="56">
        <v>0</v>
      </c>
      <c r="E119" s="56">
        <v>0</v>
      </c>
      <c r="F119" s="100">
        <f t="shared" si="3"/>
        <v>0</v>
      </c>
      <c r="G119" s="157">
        <v>0</v>
      </c>
      <c r="H119" s="56">
        <v>0</v>
      </c>
      <c r="I119" s="56">
        <v>0</v>
      </c>
      <c r="J119" s="158">
        <f t="shared" si="12"/>
        <v>0</v>
      </c>
      <c r="K119" s="110"/>
      <c r="L119" s="110"/>
      <c r="M119" s="110"/>
      <c r="N119" s="114"/>
      <c r="O119" s="110"/>
      <c r="P119" s="110"/>
      <c r="Q119" s="110"/>
      <c r="R119" s="114"/>
    </row>
    <row r="120" spans="1:18" x14ac:dyDescent="0.25">
      <c r="A120" s="26" t="s">
        <v>362</v>
      </c>
      <c r="B120" s="5" t="s">
        <v>180</v>
      </c>
      <c r="C120" s="56">
        <v>0</v>
      </c>
      <c r="D120" s="56">
        <v>0</v>
      </c>
      <c r="E120" s="56">
        <v>0</v>
      </c>
      <c r="F120" s="100">
        <f t="shared" si="3"/>
        <v>0</v>
      </c>
      <c r="G120" s="157">
        <v>0</v>
      </c>
      <c r="H120" s="56">
        <v>0</v>
      </c>
      <c r="I120" s="56">
        <v>0</v>
      </c>
      <c r="J120" s="158">
        <f t="shared" si="12"/>
        <v>0</v>
      </c>
      <c r="K120" s="110"/>
      <c r="L120" s="110"/>
      <c r="M120" s="110"/>
      <c r="N120" s="114"/>
      <c r="O120" s="110"/>
      <c r="P120" s="110"/>
      <c r="Q120" s="110"/>
      <c r="R120" s="114"/>
    </row>
    <row r="121" spans="1:18" x14ac:dyDescent="0.25">
      <c r="A121" s="26" t="s">
        <v>332</v>
      </c>
      <c r="B121" s="5" t="s">
        <v>181</v>
      </c>
      <c r="C121" s="56">
        <v>0</v>
      </c>
      <c r="D121" s="56">
        <v>0</v>
      </c>
      <c r="E121" s="56">
        <v>0</v>
      </c>
      <c r="F121" s="100">
        <f t="shared" si="3"/>
        <v>0</v>
      </c>
      <c r="G121" s="157">
        <v>0</v>
      </c>
      <c r="H121" s="56">
        <v>0</v>
      </c>
      <c r="I121" s="56">
        <v>0</v>
      </c>
      <c r="J121" s="158">
        <f t="shared" si="12"/>
        <v>0</v>
      </c>
      <c r="K121" s="110"/>
      <c r="L121" s="110"/>
      <c r="M121" s="110"/>
      <c r="N121" s="114"/>
      <c r="O121" s="110"/>
      <c r="P121" s="110"/>
      <c r="Q121" s="110"/>
      <c r="R121" s="114"/>
    </row>
    <row r="122" spans="1:18" s="46" customFormat="1" x14ac:dyDescent="0.25">
      <c r="A122" s="27" t="s">
        <v>333</v>
      </c>
      <c r="B122" s="28" t="s">
        <v>182</v>
      </c>
      <c r="C122" s="57">
        <f>SUM(C118:C121)</f>
        <v>0</v>
      </c>
      <c r="D122" s="57">
        <f>SUM(D118:D121)</f>
        <v>0</v>
      </c>
      <c r="E122" s="57">
        <f>SUM(E118:E121)</f>
        <v>0</v>
      </c>
      <c r="F122" s="91">
        <f t="shared" si="3"/>
        <v>0</v>
      </c>
      <c r="G122" s="159">
        <f>SUM(G118:G121)</f>
        <v>0</v>
      </c>
      <c r="H122" s="57">
        <f>SUM(H118:H121)</f>
        <v>0</v>
      </c>
      <c r="I122" s="57">
        <f>SUM(I118:I121)</f>
        <v>0</v>
      </c>
      <c r="J122" s="160">
        <f t="shared" si="12"/>
        <v>0</v>
      </c>
      <c r="K122" s="115"/>
      <c r="L122" s="115"/>
      <c r="M122" s="115"/>
      <c r="N122" s="115"/>
      <c r="O122" s="115"/>
      <c r="P122" s="115"/>
      <c r="Q122" s="115"/>
      <c r="R122" s="115"/>
    </row>
    <row r="123" spans="1:18" x14ac:dyDescent="0.25">
      <c r="A123" s="12" t="s">
        <v>183</v>
      </c>
      <c r="B123" s="5" t="s">
        <v>184</v>
      </c>
      <c r="C123" s="56">
        <v>0</v>
      </c>
      <c r="D123" s="56">
        <v>0</v>
      </c>
      <c r="E123" s="56">
        <v>0</v>
      </c>
      <c r="F123" s="100">
        <f t="shared" si="3"/>
        <v>0</v>
      </c>
      <c r="G123" s="157">
        <v>0</v>
      </c>
      <c r="H123" s="56">
        <v>0</v>
      </c>
      <c r="I123" s="56">
        <v>0</v>
      </c>
      <c r="J123" s="158">
        <f t="shared" si="12"/>
        <v>0</v>
      </c>
      <c r="K123" s="110"/>
      <c r="L123" s="110"/>
      <c r="M123" s="110"/>
      <c r="N123" s="114"/>
      <c r="O123" s="110"/>
      <c r="P123" s="110"/>
      <c r="Q123" s="110"/>
      <c r="R123" s="114"/>
    </row>
    <row r="124" spans="1:18" s="46" customFormat="1" ht="15.75" x14ac:dyDescent="0.25">
      <c r="A124" s="75" t="s">
        <v>366</v>
      </c>
      <c r="B124" s="76" t="s">
        <v>185</v>
      </c>
      <c r="C124" s="77">
        <f>C117+C122+C123</f>
        <v>25022066</v>
      </c>
      <c r="D124" s="77">
        <f>D117+D122+D123</f>
        <v>0</v>
      </c>
      <c r="E124" s="77">
        <f>E117+E122+E123</f>
        <v>0</v>
      </c>
      <c r="F124" s="105">
        <f t="shared" si="3"/>
        <v>25022066</v>
      </c>
      <c r="G124" s="174">
        <f>G117+G122+G123</f>
        <v>24672935</v>
      </c>
      <c r="H124" s="77">
        <f>H117+H122+H123</f>
        <v>0</v>
      </c>
      <c r="I124" s="77">
        <f>I117+I122+I123</f>
        <v>0</v>
      </c>
      <c r="J124" s="175">
        <f t="shared" si="12"/>
        <v>24672935</v>
      </c>
      <c r="K124" s="126"/>
      <c r="L124" s="126"/>
      <c r="M124" s="126"/>
      <c r="N124" s="126"/>
      <c r="O124" s="126"/>
      <c r="P124" s="126"/>
      <c r="Q124" s="126"/>
      <c r="R124" s="126"/>
    </row>
    <row r="125" spans="1:18" s="46" customFormat="1" ht="17.25" x14ac:dyDescent="0.3">
      <c r="A125" s="48" t="s">
        <v>402</v>
      </c>
      <c r="B125" s="48"/>
      <c r="C125" s="78">
        <f>C101+C124</f>
        <v>81154380</v>
      </c>
      <c r="D125" s="78">
        <f>D101+D124</f>
        <v>0</v>
      </c>
      <c r="E125" s="78">
        <f>E101+E124</f>
        <v>13000</v>
      </c>
      <c r="F125" s="106">
        <f t="shared" si="3"/>
        <v>81167380</v>
      </c>
      <c r="G125" s="176">
        <f>G101+G124</f>
        <v>77168217</v>
      </c>
      <c r="H125" s="78">
        <f>H101+H124</f>
        <v>0</v>
      </c>
      <c r="I125" s="78">
        <f>I101+I124</f>
        <v>13000</v>
      </c>
      <c r="J125" s="177">
        <f t="shared" si="12"/>
        <v>77181217</v>
      </c>
      <c r="K125" s="127"/>
      <c r="L125" s="127"/>
      <c r="M125" s="127"/>
      <c r="N125" s="127"/>
      <c r="O125" s="127"/>
      <c r="P125" s="127"/>
      <c r="Q125" s="127"/>
      <c r="R125" s="127"/>
    </row>
    <row r="126" spans="1:18" x14ac:dyDescent="0.25">
      <c r="B126" s="17"/>
      <c r="C126" s="17"/>
      <c r="D126" s="17"/>
      <c r="E126" s="17"/>
      <c r="F126" s="17"/>
    </row>
    <row r="127" spans="1:18" x14ac:dyDescent="0.25">
      <c r="B127" s="17"/>
      <c r="C127" s="17"/>
      <c r="D127" s="17"/>
      <c r="E127" s="17"/>
      <c r="F127" s="17"/>
    </row>
    <row r="128" spans="1:18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  <ignoredErrors>
    <ignoredError sqref="C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E10"/>
  <sheetViews>
    <sheetView tabSelected="1" workbookViewId="0">
      <selection activeCell="C1" sqref="C1"/>
    </sheetView>
  </sheetViews>
  <sheetFormatPr defaultRowHeight="15" x14ac:dyDescent="0.2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1" spans="1:5" x14ac:dyDescent="0.25">
      <c r="C1" t="s">
        <v>510</v>
      </c>
    </row>
    <row r="2" spans="1:5" x14ac:dyDescent="0.25">
      <c r="A2" s="252" t="s">
        <v>498</v>
      </c>
      <c r="B2" s="252"/>
      <c r="C2" s="252"/>
      <c r="D2" s="252"/>
    </row>
    <row r="3" spans="1:5" x14ac:dyDescent="0.25">
      <c r="B3" t="s">
        <v>500</v>
      </c>
    </row>
    <row r="5" spans="1:5" x14ac:dyDescent="0.25">
      <c r="B5" s="18" t="s">
        <v>0</v>
      </c>
      <c r="C5" s="254"/>
      <c r="D5" s="254"/>
      <c r="E5" s="254"/>
    </row>
    <row r="6" spans="1:5" x14ac:dyDescent="0.25">
      <c r="B6" s="18" t="s">
        <v>485</v>
      </c>
      <c r="C6" s="18" t="s">
        <v>486</v>
      </c>
      <c r="D6" s="18" t="s">
        <v>487</v>
      </c>
      <c r="E6" s="18" t="s">
        <v>488</v>
      </c>
    </row>
    <row r="7" spans="1:5" x14ac:dyDescent="0.25">
      <c r="A7" t="s">
        <v>489</v>
      </c>
      <c r="B7" s="18" t="s">
        <v>463</v>
      </c>
      <c r="C7" s="18" t="s">
        <v>490</v>
      </c>
      <c r="D7" s="18" t="s">
        <v>491</v>
      </c>
      <c r="E7" s="18" t="s">
        <v>3</v>
      </c>
    </row>
    <row r="8" spans="1:5" x14ac:dyDescent="0.25">
      <c r="A8" t="s">
        <v>492</v>
      </c>
      <c r="B8" s="18" t="s">
        <v>493</v>
      </c>
      <c r="C8" s="18" t="s">
        <v>168</v>
      </c>
      <c r="D8" s="233">
        <v>22994170</v>
      </c>
      <c r="E8" s="44">
        <f>SUM(D8)</f>
        <v>22994170</v>
      </c>
    </row>
    <row r="9" spans="1:5" x14ac:dyDescent="0.25">
      <c r="A9" t="s">
        <v>494</v>
      </c>
      <c r="B9" s="18" t="s">
        <v>495</v>
      </c>
      <c r="C9" s="18" t="s">
        <v>168</v>
      </c>
      <c r="D9" s="18"/>
      <c r="E9" s="18">
        <v>0</v>
      </c>
    </row>
    <row r="10" spans="1:5" x14ac:dyDescent="0.25">
      <c r="A10" t="s">
        <v>496</v>
      </c>
      <c r="B10" s="18" t="s">
        <v>4</v>
      </c>
      <c r="C10" s="18"/>
      <c r="D10" s="44">
        <f>SUM(D8:D9)</f>
        <v>22994170</v>
      </c>
      <c r="E10" s="234">
        <f>SUM(E8:E9)</f>
        <v>22994170</v>
      </c>
    </row>
  </sheetData>
  <mergeCells count="2">
    <mergeCell ref="A2:D2"/>
    <mergeCell ref="C5:E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2" t="s">
        <v>502</v>
      </c>
      <c r="D1" s="252"/>
      <c r="E1" s="252"/>
      <c r="F1" s="252"/>
      <c r="G1" s="1"/>
      <c r="H1" s="1"/>
      <c r="I1" s="1"/>
      <c r="J1" s="1"/>
    </row>
    <row r="3" spans="1:18" ht="21" customHeight="1" x14ac:dyDescent="0.25">
      <c r="A3" s="258" t="s">
        <v>497</v>
      </c>
      <c r="B3" s="259"/>
      <c r="C3" s="259"/>
      <c r="D3" s="259"/>
      <c r="E3" s="259"/>
      <c r="F3" s="260"/>
    </row>
    <row r="4" spans="1:18" ht="18.75" customHeight="1" x14ac:dyDescent="0.25">
      <c r="A4" s="261" t="s">
        <v>479</v>
      </c>
      <c r="B4" s="259"/>
      <c r="C4" s="259"/>
      <c r="D4" s="259"/>
      <c r="E4" s="259"/>
      <c r="F4" s="260"/>
    </row>
    <row r="5" spans="1:18" ht="18" x14ac:dyDescent="0.25">
      <c r="A5" s="50"/>
    </row>
    <row r="6" spans="1:18" x14ac:dyDescent="0.25">
      <c r="A6" s="45" t="s">
        <v>476</v>
      </c>
      <c r="C6" s="254" t="s">
        <v>464</v>
      </c>
      <c r="D6" s="254"/>
      <c r="E6" s="254"/>
      <c r="F6" s="257"/>
      <c r="G6" s="262" t="s">
        <v>499</v>
      </c>
      <c r="H6" s="254"/>
      <c r="I6" s="254"/>
      <c r="J6" s="263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15</v>
      </c>
      <c r="C7" s="51" t="s">
        <v>435</v>
      </c>
      <c r="D7" s="51" t="s">
        <v>436</v>
      </c>
      <c r="E7" s="51" t="s">
        <v>9</v>
      </c>
      <c r="F7" s="89" t="s">
        <v>3</v>
      </c>
      <c r="G7" s="181" t="s">
        <v>435</v>
      </c>
      <c r="H7" s="51" t="s">
        <v>436</v>
      </c>
      <c r="I7" s="51" t="s">
        <v>9</v>
      </c>
      <c r="J7" s="182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x14ac:dyDescent="0.25">
      <c r="A8" s="19" t="s">
        <v>16</v>
      </c>
      <c r="B8" s="20" t="s">
        <v>17</v>
      </c>
      <c r="C8" s="56">
        <v>13451604</v>
      </c>
      <c r="D8" s="56">
        <v>0</v>
      </c>
      <c r="E8" s="56">
        <v>0</v>
      </c>
      <c r="F8" s="100">
        <f>SUM(C8:E8)</f>
        <v>13451604</v>
      </c>
      <c r="G8" s="183">
        <v>13451604</v>
      </c>
      <c r="H8" s="56">
        <v>0</v>
      </c>
      <c r="I8" s="56">
        <v>0</v>
      </c>
      <c r="J8" s="184">
        <f>SUM(G8:I8)</f>
        <v>13451604</v>
      </c>
      <c r="K8" s="109"/>
      <c r="L8" s="110"/>
      <c r="M8" s="110"/>
      <c r="N8" s="114"/>
      <c r="O8" s="112"/>
      <c r="P8" s="110"/>
      <c r="Q8" s="110"/>
      <c r="R8" s="114"/>
    </row>
    <row r="9" spans="1:18" x14ac:dyDescent="0.25">
      <c r="A9" s="19" t="s">
        <v>18</v>
      </c>
      <c r="B9" s="21" t="s">
        <v>19</v>
      </c>
      <c r="C9" s="56">
        <v>120300</v>
      </c>
      <c r="D9" s="56">
        <v>0</v>
      </c>
      <c r="E9" s="56">
        <v>0</v>
      </c>
      <c r="F9" s="100">
        <f t="shared" ref="F9:F72" si="0">SUM(C9:E9)</f>
        <v>120300</v>
      </c>
      <c r="G9" s="201">
        <v>0</v>
      </c>
      <c r="H9" s="56">
        <v>0</v>
      </c>
      <c r="I9" s="56">
        <v>0</v>
      </c>
      <c r="J9" s="184">
        <f t="shared" ref="J9:J51" si="1">SUM(G9:I9)</f>
        <v>0</v>
      </c>
      <c r="K9" s="110"/>
      <c r="L9" s="110"/>
      <c r="M9" s="110"/>
      <c r="N9" s="114"/>
      <c r="O9" s="110"/>
      <c r="P9" s="110"/>
      <c r="Q9" s="110"/>
      <c r="R9" s="114"/>
    </row>
    <row r="10" spans="1:18" x14ac:dyDescent="0.25">
      <c r="A10" s="19" t="s">
        <v>20</v>
      </c>
      <c r="B10" s="21" t="s">
        <v>21</v>
      </c>
      <c r="C10" s="56">
        <v>0</v>
      </c>
      <c r="D10" s="56">
        <v>0</v>
      </c>
      <c r="E10" s="56">
        <v>0</v>
      </c>
      <c r="F10" s="100">
        <f t="shared" si="0"/>
        <v>0</v>
      </c>
      <c r="G10" s="183">
        <v>0</v>
      </c>
      <c r="H10" s="56">
        <v>0</v>
      </c>
      <c r="I10" s="56">
        <v>0</v>
      </c>
      <c r="J10" s="184">
        <f t="shared" si="1"/>
        <v>0</v>
      </c>
      <c r="K10" s="110"/>
      <c r="L10" s="110"/>
      <c r="M10" s="110"/>
      <c r="N10" s="114"/>
      <c r="O10" s="110"/>
      <c r="P10" s="110"/>
      <c r="Q10" s="110"/>
      <c r="R10" s="114"/>
    </row>
    <row r="11" spans="1:18" x14ac:dyDescent="0.25">
      <c r="A11" s="22" t="s">
        <v>22</v>
      </c>
      <c r="B11" s="21" t="s">
        <v>23</v>
      </c>
      <c r="C11" s="56">
        <v>0</v>
      </c>
      <c r="D11" s="56">
        <v>0</v>
      </c>
      <c r="E11" s="56">
        <v>0</v>
      </c>
      <c r="F11" s="100">
        <f t="shared" si="0"/>
        <v>0</v>
      </c>
      <c r="G11" s="183">
        <v>0</v>
      </c>
      <c r="H11" s="56">
        <v>0</v>
      </c>
      <c r="I11" s="56">
        <v>0</v>
      </c>
      <c r="J11" s="184">
        <f t="shared" si="1"/>
        <v>0</v>
      </c>
      <c r="K11" s="110"/>
      <c r="L11" s="110"/>
      <c r="M11" s="110"/>
      <c r="N11" s="114"/>
      <c r="O11" s="110"/>
      <c r="P11" s="110"/>
      <c r="Q11" s="110"/>
      <c r="R11" s="114"/>
    </row>
    <row r="12" spans="1:18" x14ac:dyDescent="0.25">
      <c r="A12" s="22" t="s">
        <v>24</v>
      </c>
      <c r="B12" s="21" t="s">
        <v>25</v>
      </c>
      <c r="C12" s="56">
        <v>0</v>
      </c>
      <c r="D12" s="56">
        <v>0</v>
      </c>
      <c r="E12" s="56">
        <v>0</v>
      </c>
      <c r="F12" s="100">
        <f t="shared" si="0"/>
        <v>0</v>
      </c>
      <c r="G12" s="183">
        <v>0</v>
      </c>
      <c r="H12" s="56">
        <v>0</v>
      </c>
      <c r="I12" s="56">
        <v>0</v>
      </c>
      <c r="J12" s="184">
        <f t="shared" si="1"/>
        <v>0</v>
      </c>
      <c r="K12" s="110"/>
      <c r="L12" s="110"/>
      <c r="M12" s="110"/>
      <c r="N12" s="114"/>
      <c r="O12" s="110"/>
      <c r="P12" s="110"/>
      <c r="Q12" s="110"/>
      <c r="R12" s="114"/>
    </row>
    <row r="13" spans="1:18" x14ac:dyDescent="0.25">
      <c r="A13" s="22" t="s">
        <v>26</v>
      </c>
      <c r="B13" s="21" t="s">
        <v>27</v>
      </c>
      <c r="C13" s="56">
        <v>631800</v>
      </c>
      <c r="D13" s="56">
        <v>0</v>
      </c>
      <c r="E13" s="56">
        <v>0</v>
      </c>
      <c r="F13" s="100">
        <f t="shared" si="0"/>
        <v>631800</v>
      </c>
      <c r="G13" s="183">
        <v>631800</v>
      </c>
      <c r="H13" s="56">
        <v>0</v>
      </c>
      <c r="I13" s="56">
        <v>0</v>
      </c>
      <c r="J13" s="184">
        <f t="shared" si="1"/>
        <v>631800</v>
      </c>
      <c r="K13" s="110"/>
      <c r="L13" s="110"/>
      <c r="M13" s="110"/>
      <c r="N13" s="114"/>
      <c r="O13" s="110"/>
      <c r="P13" s="110"/>
      <c r="Q13" s="110"/>
      <c r="R13" s="114"/>
    </row>
    <row r="14" spans="1:18" x14ac:dyDescent="0.25">
      <c r="A14" s="22" t="s">
        <v>28</v>
      </c>
      <c r="B14" s="21" t="s">
        <v>29</v>
      </c>
      <c r="C14" s="56">
        <v>384000</v>
      </c>
      <c r="D14" s="56">
        <v>0</v>
      </c>
      <c r="E14" s="56">
        <v>0</v>
      </c>
      <c r="F14" s="100">
        <f t="shared" si="0"/>
        <v>384000</v>
      </c>
      <c r="G14" s="183">
        <v>384000</v>
      </c>
      <c r="H14" s="56">
        <v>0</v>
      </c>
      <c r="I14" s="56">
        <v>0</v>
      </c>
      <c r="J14" s="184">
        <f t="shared" si="1"/>
        <v>384000</v>
      </c>
      <c r="K14" s="109"/>
      <c r="L14" s="110"/>
      <c r="M14" s="110"/>
      <c r="N14" s="114"/>
      <c r="O14" s="112"/>
      <c r="P14" s="110"/>
      <c r="Q14" s="110"/>
      <c r="R14" s="114"/>
    </row>
    <row r="15" spans="1:18" x14ac:dyDescent="0.25">
      <c r="A15" s="22" t="s">
        <v>30</v>
      </c>
      <c r="B15" s="21" t="s">
        <v>31</v>
      </c>
      <c r="C15" s="56">
        <v>0</v>
      </c>
      <c r="D15" s="56">
        <v>0</v>
      </c>
      <c r="E15" s="56">
        <v>0</v>
      </c>
      <c r="F15" s="100">
        <f t="shared" si="0"/>
        <v>0</v>
      </c>
      <c r="G15" s="183">
        <v>0</v>
      </c>
      <c r="H15" s="56">
        <v>0</v>
      </c>
      <c r="I15" s="56">
        <v>0</v>
      </c>
      <c r="J15" s="184">
        <f t="shared" si="1"/>
        <v>0</v>
      </c>
      <c r="K15" s="110"/>
      <c r="L15" s="110"/>
      <c r="M15" s="110"/>
      <c r="N15" s="114"/>
      <c r="O15" s="110"/>
      <c r="P15" s="110"/>
      <c r="Q15" s="110"/>
      <c r="R15" s="114"/>
    </row>
    <row r="16" spans="1:18" x14ac:dyDescent="0.25">
      <c r="A16" s="5" t="s">
        <v>32</v>
      </c>
      <c r="B16" s="21" t="s">
        <v>33</v>
      </c>
      <c r="C16" s="56">
        <v>126900</v>
      </c>
      <c r="D16" s="56">
        <v>0</v>
      </c>
      <c r="E16" s="56">
        <v>0</v>
      </c>
      <c r="F16" s="100">
        <f t="shared" si="0"/>
        <v>126900</v>
      </c>
      <c r="G16" s="183">
        <v>126900</v>
      </c>
      <c r="H16" s="56">
        <v>0</v>
      </c>
      <c r="I16" s="56">
        <v>0</v>
      </c>
      <c r="J16" s="184">
        <f t="shared" si="1"/>
        <v>126900</v>
      </c>
      <c r="K16" s="110"/>
      <c r="L16" s="110"/>
      <c r="M16" s="110"/>
      <c r="N16" s="114"/>
      <c r="O16" s="110"/>
      <c r="P16" s="110"/>
      <c r="Q16" s="110"/>
      <c r="R16" s="114"/>
    </row>
    <row r="17" spans="1:18" x14ac:dyDescent="0.25">
      <c r="A17" s="5" t="s">
        <v>34</v>
      </c>
      <c r="B17" s="21" t="s">
        <v>35</v>
      </c>
      <c r="C17" s="56">
        <v>0</v>
      </c>
      <c r="D17" s="56">
        <v>0</v>
      </c>
      <c r="E17" s="56">
        <v>0</v>
      </c>
      <c r="F17" s="100">
        <f t="shared" si="0"/>
        <v>0</v>
      </c>
      <c r="G17" s="183">
        <v>0</v>
      </c>
      <c r="H17" s="56">
        <v>0</v>
      </c>
      <c r="I17" s="56">
        <v>0</v>
      </c>
      <c r="J17" s="184">
        <f t="shared" si="1"/>
        <v>0</v>
      </c>
      <c r="K17" s="110"/>
      <c r="L17" s="110"/>
      <c r="M17" s="110"/>
      <c r="N17" s="114"/>
      <c r="O17" s="110"/>
      <c r="P17" s="110"/>
      <c r="Q17" s="110"/>
      <c r="R17" s="114"/>
    </row>
    <row r="18" spans="1:18" x14ac:dyDescent="0.25">
      <c r="A18" s="5" t="s">
        <v>36</v>
      </c>
      <c r="B18" s="21" t="s">
        <v>37</v>
      </c>
      <c r="C18" s="56">
        <v>0</v>
      </c>
      <c r="D18" s="56">
        <v>0</v>
      </c>
      <c r="E18" s="56">
        <v>0</v>
      </c>
      <c r="F18" s="100">
        <f t="shared" si="0"/>
        <v>0</v>
      </c>
      <c r="G18" s="183">
        <v>0</v>
      </c>
      <c r="H18" s="56">
        <v>0</v>
      </c>
      <c r="I18" s="56">
        <v>0</v>
      </c>
      <c r="J18" s="184">
        <f t="shared" si="1"/>
        <v>0</v>
      </c>
      <c r="K18" s="110"/>
      <c r="L18" s="110"/>
      <c r="M18" s="110"/>
      <c r="N18" s="114"/>
      <c r="O18" s="110"/>
      <c r="P18" s="110"/>
      <c r="Q18" s="110"/>
      <c r="R18" s="114"/>
    </row>
    <row r="19" spans="1:18" x14ac:dyDescent="0.25">
      <c r="A19" s="5" t="s">
        <v>38</v>
      </c>
      <c r="B19" s="21" t="s">
        <v>39</v>
      </c>
      <c r="C19" s="56">
        <v>0</v>
      </c>
      <c r="D19" s="56">
        <v>0</v>
      </c>
      <c r="E19" s="56">
        <v>0</v>
      </c>
      <c r="F19" s="100">
        <f t="shared" si="0"/>
        <v>0</v>
      </c>
      <c r="G19" s="183">
        <v>0</v>
      </c>
      <c r="H19" s="56">
        <v>0</v>
      </c>
      <c r="I19" s="56">
        <v>0</v>
      </c>
      <c r="J19" s="184">
        <f t="shared" si="1"/>
        <v>0</v>
      </c>
      <c r="K19" s="110"/>
      <c r="L19" s="110"/>
      <c r="M19" s="110"/>
      <c r="N19" s="114"/>
      <c r="O19" s="110"/>
      <c r="P19" s="110"/>
      <c r="Q19" s="110"/>
      <c r="R19" s="114"/>
    </row>
    <row r="20" spans="1:18" x14ac:dyDescent="0.25">
      <c r="A20" s="5" t="s">
        <v>334</v>
      </c>
      <c r="B20" s="21" t="s">
        <v>40</v>
      </c>
      <c r="C20" s="56">
        <v>0</v>
      </c>
      <c r="D20" s="56">
        <v>0</v>
      </c>
      <c r="E20" s="56">
        <v>0</v>
      </c>
      <c r="F20" s="100">
        <f t="shared" si="0"/>
        <v>0</v>
      </c>
      <c r="G20" s="183">
        <v>0</v>
      </c>
      <c r="H20" s="56">
        <v>0</v>
      </c>
      <c r="I20" s="56">
        <v>0</v>
      </c>
      <c r="J20" s="184">
        <f t="shared" si="1"/>
        <v>0</v>
      </c>
      <c r="K20" s="110"/>
      <c r="L20" s="110"/>
      <c r="M20" s="110"/>
      <c r="N20" s="114"/>
      <c r="O20" s="110"/>
      <c r="P20" s="110"/>
      <c r="Q20" s="110"/>
      <c r="R20" s="114"/>
    </row>
    <row r="21" spans="1:18" s="46" customFormat="1" x14ac:dyDescent="0.25">
      <c r="A21" s="23" t="s">
        <v>306</v>
      </c>
      <c r="B21" s="24" t="s">
        <v>41</v>
      </c>
      <c r="C21" s="57">
        <f>SUM(C8:C20)</f>
        <v>14714604</v>
      </c>
      <c r="D21" s="57">
        <f>SUM(D8:D20)</f>
        <v>0</v>
      </c>
      <c r="E21" s="57">
        <f>SUM(E8:E20)</f>
        <v>0</v>
      </c>
      <c r="F21" s="91">
        <f t="shared" si="0"/>
        <v>14714604</v>
      </c>
      <c r="G21" s="185">
        <f>SUM(G8:G20)</f>
        <v>14594304</v>
      </c>
      <c r="H21" s="57">
        <f>SUM(H8:H20)</f>
        <v>0</v>
      </c>
      <c r="I21" s="57">
        <f>SUM(I8:I20)</f>
        <v>0</v>
      </c>
      <c r="J21" s="186">
        <f t="shared" si="1"/>
        <v>14594304</v>
      </c>
      <c r="K21" s="115"/>
      <c r="L21" s="115"/>
      <c r="M21" s="115"/>
      <c r="N21" s="115"/>
      <c r="O21" s="115"/>
      <c r="P21" s="115"/>
      <c r="Q21" s="115"/>
      <c r="R21" s="115"/>
    </row>
    <row r="22" spans="1:18" x14ac:dyDescent="0.25">
      <c r="A22" s="5" t="s">
        <v>42</v>
      </c>
      <c r="B22" s="21" t="s">
        <v>43</v>
      </c>
      <c r="C22" s="56">
        <v>0</v>
      </c>
      <c r="D22" s="56">
        <v>0</v>
      </c>
      <c r="E22" s="56">
        <v>0</v>
      </c>
      <c r="F22" s="100">
        <f t="shared" si="0"/>
        <v>0</v>
      </c>
      <c r="G22" s="183">
        <v>0</v>
      </c>
      <c r="H22" s="56">
        <v>0</v>
      </c>
      <c r="I22" s="56">
        <v>0</v>
      </c>
      <c r="J22" s="184">
        <f t="shared" si="1"/>
        <v>0</v>
      </c>
      <c r="K22" s="110"/>
      <c r="L22" s="110"/>
      <c r="M22" s="110"/>
      <c r="N22" s="114"/>
      <c r="O22" s="110"/>
      <c r="P22" s="110"/>
      <c r="Q22" s="110"/>
      <c r="R22" s="114"/>
    </row>
    <row r="23" spans="1:18" x14ac:dyDescent="0.25">
      <c r="A23" s="5" t="s">
        <v>44</v>
      </c>
      <c r="B23" s="21" t="s">
        <v>45</v>
      </c>
      <c r="C23" s="56">
        <v>1176000</v>
      </c>
      <c r="D23" s="56">
        <v>0</v>
      </c>
      <c r="E23" s="56">
        <v>0</v>
      </c>
      <c r="F23" s="100">
        <f t="shared" si="0"/>
        <v>1176000</v>
      </c>
      <c r="G23" s="183">
        <v>1176000</v>
      </c>
      <c r="H23" s="56">
        <v>0</v>
      </c>
      <c r="I23" s="56">
        <v>0</v>
      </c>
      <c r="J23" s="184">
        <f t="shared" si="1"/>
        <v>1176000</v>
      </c>
      <c r="K23" s="110"/>
      <c r="L23" s="110"/>
      <c r="M23" s="110"/>
      <c r="N23" s="114"/>
      <c r="O23" s="110"/>
      <c r="P23" s="110"/>
      <c r="Q23" s="110"/>
      <c r="R23" s="114"/>
    </row>
    <row r="24" spans="1:18" x14ac:dyDescent="0.25">
      <c r="A24" s="6" t="s">
        <v>46</v>
      </c>
      <c r="B24" s="21" t="s">
        <v>47</v>
      </c>
      <c r="C24" s="56">
        <v>0</v>
      </c>
      <c r="D24" s="56">
        <v>0</v>
      </c>
      <c r="E24" s="56">
        <v>0</v>
      </c>
      <c r="F24" s="100">
        <f t="shared" si="0"/>
        <v>0</v>
      </c>
      <c r="G24" s="183">
        <v>0</v>
      </c>
      <c r="H24" s="56">
        <v>0</v>
      </c>
      <c r="I24" s="56">
        <v>0</v>
      </c>
      <c r="J24" s="184">
        <f t="shared" si="1"/>
        <v>0</v>
      </c>
      <c r="K24" s="110"/>
      <c r="L24" s="110"/>
      <c r="M24" s="110"/>
      <c r="N24" s="114"/>
      <c r="O24" s="110"/>
      <c r="P24" s="110"/>
      <c r="Q24" s="110"/>
      <c r="R24" s="114"/>
    </row>
    <row r="25" spans="1:18" s="46" customFormat="1" x14ac:dyDescent="0.25">
      <c r="A25" s="7" t="s">
        <v>307</v>
      </c>
      <c r="B25" s="24" t="s">
        <v>48</v>
      </c>
      <c r="C25" s="57">
        <f>SUM(C22:C24)</f>
        <v>1176000</v>
      </c>
      <c r="D25" s="57">
        <f>SUM(D22:D24)</f>
        <v>0</v>
      </c>
      <c r="E25" s="57">
        <f>SUM(E22:E24)</f>
        <v>0</v>
      </c>
      <c r="F25" s="91">
        <f t="shared" si="0"/>
        <v>1176000</v>
      </c>
      <c r="G25" s="185">
        <f>SUM(G22:G24)</f>
        <v>1176000</v>
      </c>
      <c r="H25" s="57">
        <f>SUM(H22:H24)</f>
        <v>0</v>
      </c>
      <c r="I25" s="57">
        <f>SUM(I22:I24)</f>
        <v>0</v>
      </c>
      <c r="J25" s="186">
        <f t="shared" si="1"/>
        <v>1176000</v>
      </c>
      <c r="K25" s="115"/>
      <c r="L25" s="115"/>
      <c r="M25" s="115"/>
      <c r="N25" s="115"/>
      <c r="O25" s="115"/>
      <c r="P25" s="115"/>
      <c r="Q25" s="115"/>
      <c r="R25" s="115"/>
    </row>
    <row r="26" spans="1:18" s="46" customFormat="1" ht="15.75" x14ac:dyDescent="0.25">
      <c r="A26" s="35" t="s">
        <v>363</v>
      </c>
      <c r="B26" s="36" t="s">
        <v>49</v>
      </c>
      <c r="C26" s="58">
        <f>C21+C25</f>
        <v>15890604</v>
      </c>
      <c r="D26" s="58">
        <f>D21+D25</f>
        <v>0</v>
      </c>
      <c r="E26" s="58">
        <f>E21+E25</f>
        <v>0</v>
      </c>
      <c r="F26" s="92">
        <f t="shared" si="0"/>
        <v>15890604</v>
      </c>
      <c r="G26" s="187">
        <f>G21+G25</f>
        <v>15770304</v>
      </c>
      <c r="H26" s="58">
        <f>H21+H25</f>
        <v>0</v>
      </c>
      <c r="I26" s="58">
        <f>I21+I25</f>
        <v>0</v>
      </c>
      <c r="J26" s="188">
        <f t="shared" si="1"/>
        <v>15770304</v>
      </c>
      <c r="K26" s="116"/>
      <c r="L26" s="116"/>
      <c r="M26" s="116"/>
      <c r="N26" s="116"/>
      <c r="O26" s="116"/>
      <c r="P26" s="116"/>
      <c r="Q26" s="116"/>
      <c r="R26" s="116"/>
    </row>
    <row r="27" spans="1:18" s="46" customFormat="1" ht="15.75" x14ac:dyDescent="0.25">
      <c r="A27" s="28" t="s">
        <v>335</v>
      </c>
      <c r="B27" s="36" t="s">
        <v>50</v>
      </c>
      <c r="C27" s="58">
        <v>2577250</v>
      </c>
      <c r="D27" s="58">
        <v>0</v>
      </c>
      <c r="E27" s="58">
        <v>0</v>
      </c>
      <c r="F27" s="92">
        <f t="shared" si="0"/>
        <v>2577250</v>
      </c>
      <c r="G27" s="202">
        <v>2556250</v>
      </c>
      <c r="H27" s="58">
        <v>0</v>
      </c>
      <c r="I27" s="58">
        <v>0</v>
      </c>
      <c r="J27" s="188">
        <f t="shared" si="1"/>
        <v>2556250</v>
      </c>
      <c r="K27" s="117"/>
      <c r="L27" s="116"/>
      <c r="M27" s="116"/>
      <c r="N27" s="116"/>
      <c r="O27" s="125"/>
      <c r="P27" s="116"/>
      <c r="Q27" s="116"/>
      <c r="R27" s="116"/>
    </row>
    <row r="28" spans="1:18" x14ac:dyDescent="0.25">
      <c r="A28" s="5" t="s">
        <v>51</v>
      </c>
      <c r="B28" s="21" t="s">
        <v>52</v>
      </c>
      <c r="C28" s="56">
        <v>50000</v>
      </c>
      <c r="D28" s="56">
        <v>0</v>
      </c>
      <c r="E28" s="56">
        <v>0</v>
      </c>
      <c r="F28" s="100">
        <f t="shared" si="0"/>
        <v>50000</v>
      </c>
      <c r="G28" s="201">
        <v>25000</v>
      </c>
      <c r="H28" s="56">
        <v>0</v>
      </c>
      <c r="I28" s="56">
        <v>0</v>
      </c>
      <c r="J28" s="184">
        <f t="shared" si="1"/>
        <v>25000</v>
      </c>
      <c r="K28" s="109"/>
      <c r="L28" s="110"/>
      <c r="M28" s="110"/>
      <c r="N28" s="114"/>
      <c r="O28" s="112"/>
      <c r="P28" s="110"/>
      <c r="Q28" s="110"/>
      <c r="R28" s="114"/>
    </row>
    <row r="29" spans="1:18" x14ac:dyDescent="0.25">
      <c r="A29" s="5" t="s">
        <v>53</v>
      </c>
      <c r="B29" s="21" t="s">
        <v>54</v>
      </c>
      <c r="C29" s="56">
        <v>260000</v>
      </c>
      <c r="D29" s="56">
        <v>0</v>
      </c>
      <c r="E29" s="56">
        <v>0</v>
      </c>
      <c r="F29" s="100">
        <f t="shared" si="0"/>
        <v>260000</v>
      </c>
      <c r="G29" s="201">
        <v>65000</v>
      </c>
      <c r="H29" s="56">
        <v>0</v>
      </c>
      <c r="I29" s="56">
        <v>0</v>
      </c>
      <c r="J29" s="184">
        <f t="shared" si="1"/>
        <v>65000</v>
      </c>
      <c r="K29" s="109"/>
      <c r="L29" s="110"/>
      <c r="M29" s="110"/>
      <c r="N29" s="114"/>
      <c r="O29" s="112"/>
      <c r="P29" s="110"/>
      <c r="Q29" s="110"/>
      <c r="R29" s="114"/>
    </row>
    <row r="30" spans="1:18" x14ac:dyDescent="0.25">
      <c r="A30" s="5" t="s">
        <v>55</v>
      </c>
      <c r="B30" s="21" t="s">
        <v>56</v>
      </c>
      <c r="C30" s="56">
        <v>0</v>
      </c>
      <c r="D30" s="56">
        <v>0</v>
      </c>
      <c r="E30" s="56">
        <v>0</v>
      </c>
      <c r="F30" s="100">
        <f t="shared" si="0"/>
        <v>0</v>
      </c>
      <c r="G30" s="183">
        <v>0</v>
      </c>
      <c r="H30" s="56">
        <v>0</v>
      </c>
      <c r="I30" s="56">
        <v>0</v>
      </c>
      <c r="J30" s="184">
        <f t="shared" si="1"/>
        <v>0</v>
      </c>
      <c r="K30" s="110"/>
      <c r="L30" s="110"/>
      <c r="M30" s="110"/>
      <c r="N30" s="114"/>
      <c r="O30" s="110"/>
      <c r="P30" s="110"/>
      <c r="Q30" s="110"/>
      <c r="R30" s="114"/>
    </row>
    <row r="31" spans="1:18" s="46" customFormat="1" x14ac:dyDescent="0.25">
      <c r="A31" s="7" t="s">
        <v>308</v>
      </c>
      <c r="B31" s="24" t="s">
        <v>57</v>
      </c>
      <c r="C31" s="57">
        <f>SUM(C28:C30)</f>
        <v>310000</v>
      </c>
      <c r="D31" s="57">
        <f>SUM(D28:D30)</f>
        <v>0</v>
      </c>
      <c r="E31" s="57">
        <f>SUM(E28:E30)</f>
        <v>0</v>
      </c>
      <c r="F31" s="91">
        <f t="shared" si="0"/>
        <v>310000</v>
      </c>
      <c r="G31" s="185">
        <f>SUM(G28:G30)</f>
        <v>90000</v>
      </c>
      <c r="H31" s="57">
        <f>SUM(H28:H30)</f>
        <v>0</v>
      </c>
      <c r="I31" s="57">
        <f>SUM(I28:I30)</f>
        <v>0</v>
      </c>
      <c r="J31" s="186">
        <f t="shared" si="1"/>
        <v>90000</v>
      </c>
      <c r="K31" s="115"/>
      <c r="L31" s="115"/>
      <c r="M31" s="115"/>
      <c r="N31" s="115"/>
      <c r="O31" s="115"/>
      <c r="P31" s="115"/>
      <c r="Q31" s="115"/>
      <c r="R31" s="115"/>
    </row>
    <row r="32" spans="1:18" x14ac:dyDescent="0.25">
      <c r="A32" s="5" t="s">
        <v>58</v>
      </c>
      <c r="B32" s="21" t="s">
        <v>59</v>
      </c>
      <c r="C32" s="56">
        <v>70000</v>
      </c>
      <c r="D32" s="56">
        <v>0</v>
      </c>
      <c r="E32" s="56">
        <v>0</v>
      </c>
      <c r="F32" s="100">
        <f t="shared" si="0"/>
        <v>70000</v>
      </c>
      <c r="G32" s="183">
        <v>70000</v>
      </c>
      <c r="H32" s="56">
        <v>0</v>
      </c>
      <c r="I32" s="56">
        <v>0</v>
      </c>
      <c r="J32" s="184">
        <f t="shared" si="1"/>
        <v>70000</v>
      </c>
      <c r="K32" s="109"/>
      <c r="L32" s="110"/>
      <c r="M32" s="110"/>
      <c r="N32" s="114"/>
      <c r="O32" s="112"/>
      <c r="P32" s="110"/>
      <c r="Q32" s="110"/>
      <c r="R32" s="114"/>
    </row>
    <row r="33" spans="1:18" x14ac:dyDescent="0.25">
      <c r="A33" s="5" t="s">
        <v>60</v>
      </c>
      <c r="B33" s="21" t="s">
        <v>61</v>
      </c>
      <c r="C33" s="56">
        <v>0</v>
      </c>
      <c r="D33" s="56">
        <v>0</v>
      </c>
      <c r="E33" s="56">
        <v>0</v>
      </c>
      <c r="F33" s="100">
        <f t="shared" si="0"/>
        <v>0</v>
      </c>
      <c r="G33" s="183">
        <v>0</v>
      </c>
      <c r="H33" s="56">
        <v>0</v>
      </c>
      <c r="I33" s="56">
        <v>0</v>
      </c>
      <c r="J33" s="184">
        <f t="shared" si="1"/>
        <v>0</v>
      </c>
      <c r="K33" s="109"/>
      <c r="L33" s="110"/>
      <c r="M33" s="110"/>
      <c r="N33" s="114"/>
      <c r="O33" s="112"/>
      <c r="P33" s="110"/>
      <c r="Q33" s="110"/>
      <c r="R33" s="114"/>
    </row>
    <row r="34" spans="1:18" s="46" customFormat="1" ht="15" customHeight="1" x14ac:dyDescent="0.25">
      <c r="A34" s="7" t="s">
        <v>364</v>
      </c>
      <c r="B34" s="24" t="s">
        <v>62</v>
      </c>
      <c r="C34" s="57">
        <f>SUM(C32:C33)</f>
        <v>70000</v>
      </c>
      <c r="D34" s="57">
        <f>SUM(D32:D33)</f>
        <v>0</v>
      </c>
      <c r="E34" s="57">
        <f>SUM(E32:E33)</f>
        <v>0</v>
      </c>
      <c r="F34" s="91">
        <f t="shared" si="0"/>
        <v>70000</v>
      </c>
      <c r="G34" s="185">
        <f>SUM(G32:G33)</f>
        <v>70000</v>
      </c>
      <c r="H34" s="57">
        <f>SUM(H32:H33)</f>
        <v>0</v>
      </c>
      <c r="I34" s="57">
        <f>SUM(I32:I33)</f>
        <v>0</v>
      </c>
      <c r="J34" s="186">
        <f t="shared" si="1"/>
        <v>70000</v>
      </c>
      <c r="K34" s="115"/>
      <c r="L34" s="115"/>
      <c r="M34" s="115"/>
      <c r="N34" s="115"/>
      <c r="O34" s="115"/>
      <c r="P34" s="115"/>
      <c r="Q34" s="115"/>
      <c r="R34" s="115"/>
    </row>
    <row r="35" spans="1:18" x14ac:dyDescent="0.25">
      <c r="A35" s="5" t="s">
        <v>63</v>
      </c>
      <c r="B35" s="21" t="s">
        <v>64</v>
      </c>
      <c r="C35" s="56">
        <v>1183000</v>
      </c>
      <c r="D35" s="56">
        <v>0</v>
      </c>
      <c r="E35" s="56">
        <v>0</v>
      </c>
      <c r="F35" s="100">
        <f t="shared" si="0"/>
        <v>1183000</v>
      </c>
      <c r="G35" s="183">
        <v>1183000</v>
      </c>
      <c r="H35" s="56">
        <v>0</v>
      </c>
      <c r="I35" s="56">
        <v>0</v>
      </c>
      <c r="J35" s="184">
        <f t="shared" si="1"/>
        <v>1183000</v>
      </c>
      <c r="K35" s="110"/>
      <c r="L35" s="110"/>
      <c r="M35" s="110"/>
      <c r="N35" s="114"/>
      <c r="O35" s="110"/>
      <c r="P35" s="110"/>
      <c r="Q35" s="110"/>
      <c r="R35" s="114"/>
    </row>
    <row r="36" spans="1:18" x14ac:dyDescent="0.25">
      <c r="A36" s="5" t="s">
        <v>65</v>
      </c>
      <c r="B36" s="21" t="s">
        <v>66</v>
      </c>
      <c r="C36" s="56">
        <v>0</v>
      </c>
      <c r="D36" s="56">
        <v>0</v>
      </c>
      <c r="E36" s="56">
        <v>0</v>
      </c>
      <c r="F36" s="100">
        <f t="shared" si="0"/>
        <v>0</v>
      </c>
      <c r="G36" s="183">
        <v>0</v>
      </c>
      <c r="H36" s="56">
        <v>0</v>
      </c>
      <c r="I36" s="56">
        <v>0</v>
      </c>
      <c r="J36" s="184">
        <f t="shared" si="1"/>
        <v>0</v>
      </c>
      <c r="K36" s="110"/>
      <c r="L36" s="110"/>
      <c r="M36" s="110"/>
      <c r="N36" s="114"/>
      <c r="O36" s="110"/>
      <c r="P36" s="110"/>
      <c r="Q36" s="110"/>
      <c r="R36" s="114"/>
    </row>
    <row r="37" spans="1:18" x14ac:dyDescent="0.25">
      <c r="A37" s="5" t="s">
        <v>336</v>
      </c>
      <c r="B37" s="21" t="s">
        <v>67</v>
      </c>
      <c r="C37" s="56">
        <v>0</v>
      </c>
      <c r="D37" s="56">
        <v>0</v>
      </c>
      <c r="E37" s="56">
        <v>0</v>
      </c>
      <c r="F37" s="100">
        <f t="shared" si="0"/>
        <v>0</v>
      </c>
      <c r="G37" s="183">
        <v>0</v>
      </c>
      <c r="H37" s="56">
        <v>0</v>
      </c>
      <c r="I37" s="56">
        <v>0</v>
      </c>
      <c r="J37" s="184">
        <f t="shared" si="1"/>
        <v>0</v>
      </c>
      <c r="K37" s="110"/>
      <c r="L37" s="110"/>
      <c r="M37" s="110"/>
      <c r="N37" s="114"/>
      <c r="O37" s="110"/>
      <c r="P37" s="110"/>
      <c r="Q37" s="110"/>
      <c r="R37" s="114"/>
    </row>
    <row r="38" spans="1:18" x14ac:dyDescent="0.25">
      <c r="A38" s="5" t="s">
        <v>68</v>
      </c>
      <c r="B38" s="21" t="s">
        <v>69</v>
      </c>
      <c r="C38" s="56">
        <v>100000</v>
      </c>
      <c r="D38" s="56">
        <v>0</v>
      </c>
      <c r="E38" s="56">
        <v>0</v>
      </c>
      <c r="F38" s="100">
        <f t="shared" si="0"/>
        <v>100000</v>
      </c>
      <c r="G38" s="183">
        <v>100000</v>
      </c>
      <c r="H38" s="56">
        <v>0</v>
      </c>
      <c r="I38" s="56">
        <v>0</v>
      </c>
      <c r="J38" s="184">
        <f t="shared" si="1"/>
        <v>100000</v>
      </c>
      <c r="K38" s="110"/>
      <c r="L38" s="110"/>
      <c r="M38" s="110"/>
      <c r="N38" s="114"/>
      <c r="O38" s="110"/>
      <c r="P38" s="110"/>
      <c r="Q38" s="110"/>
      <c r="R38" s="114"/>
    </row>
    <row r="39" spans="1:18" x14ac:dyDescent="0.25">
      <c r="A39" s="9" t="s">
        <v>337</v>
      </c>
      <c r="B39" s="21" t="s">
        <v>70</v>
      </c>
      <c r="C39" s="56">
        <v>0</v>
      </c>
      <c r="D39" s="56">
        <v>0</v>
      </c>
      <c r="E39" s="56">
        <v>0</v>
      </c>
      <c r="F39" s="100">
        <f t="shared" si="0"/>
        <v>0</v>
      </c>
      <c r="G39" s="183">
        <v>0</v>
      </c>
      <c r="H39" s="56">
        <v>0</v>
      </c>
      <c r="I39" s="56">
        <v>0</v>
      </c>
      <c r="J39" s="184">
        <f t="shared" si="1"/>
        <v>0</v>
      </c>
      <c r="K39" s="110"/>
      <c r="L39" s="110"/>
      <c r="M39" s="110"/>
      <c r="N39" s="114"/>
      <c r="O39" s="110"/>
      <c r="P39" s="110"/>
      <c r="Q39" s="110"/>
      <c r="R39" s="114"/>
    </row>
    <row r="40" spans="1:18" x14ac:dyDescent="0.25">
      <c r="A40" s="6" t="s">
        <v>71</v>
      </c>
      <c r="B40" s="21" t="s">
        <v>72</v>
      </c>
      <c r="C40" s="56">
        <v>2752000</v>
      </c>
      <c r="D40" s="56">
        <v>0</v>
      </c>
      <c r="E40" s="56">
        <v>0</v>
      </c>
      <c r="F40" s="100">
        <f t="shared" si="0"/>
        <v>2752000</v>
      </c>
      <c r="G40" s="183">
        <v>2752000</v>
      </c>
      <c r="H40" s="56">
        <v>0</v>
      </c>
      <c r="I40" s="56">
        <v>0</v>
      </c>
      <c r="J40" s="184">
        <f t="shared" si="1"/>
        <v>2752000</v>
      </c>
      <c r="K40" s="109"/>
      <c r="L40" s="110"/>
      <c r="M40" s="110"/>
      <c r="N40" s="114"/>
      <c r="O40" s="112"/>
      <c r="P40" s="110"/>
      <c r="Q40" s="110"/>
      <c r="R40" s="114"/>
    </row>
    <row r="41" spans="1:18" x14ac:dyDescent="0.25">
      <c r="A41" s="5" t="s">
        <v>338</v>
      </c>
      <c r="B41" s="21" t="s">
        <v>73</v>
      </c>
      <c r="C41" s="56">
        <v>200000</v>
      </c>
      <c r="D41" s="56">
        <v>0</v>
      </c>
      <c r="E41" s="56">
        <v>0</v>
      </c>
      <c r="F41" s="100">
        <f t="shared" si="0"/>
        <v>200000</v>
      </c>
      <c r="G41" s="183">
        <v>200000</v>
      </c>
      <c r="H41" s="56">
        <v>0</v>
      </c>
      <c r="I41" s="56">
        <v>0</v>
      </c>
      <c r="J41" s="184">
        <f t="shared" si="1"/>
        <v>200000</v>
      </c>
      <c r="K41" s="110"/>
      <c r="L41" s="110"/>
      <c r="M41" s="110"/>
      <c r="N41" s="114"/>
      <c r="O41" s="110"/>
      <c r="P41" s="110"/>
      <c r="Q41" s="110"/>
      <c r="R41" s="114"/>
    </row>
    <row r="42" spans="1:18" s="46" customFormat="1" x14ac:dyDescent="0.25">
      <c r="A42" s="7" t="s">
        <v>309</v>
      </c>
      <c r="B42" s="24" t="s">
        <v>74</v>
      </c>
      <c r="C42" s="57">
        <f>SUM(C35:C41)</f>
        <v>4235000</v>
      </c>
      <c r="D42" s="57">
        <f>SUM(D35:D41)</f>
        <v>0</v>
      </c>
      <c r="E42" s="57">
        <f>SUM(E35:E41)</f>
        <v>0</v>
      </c>
      <c r="F42" s="91">
        <f t="shared" si="0"/>
        <v>4235000</v>
      </c>
      <c r="G42" s="185">
        <f>SUM(G35:G41)</f>
        <v>4235000</v>
      </c>
      <c r="H42" s="57">
        <f>SUM(H35:H41)</f>
        <v>0</v>
      </c>
      <c r="I42" s="57">
        <f>SUM(I35:I41)</f>
        <v>0</v>
      </c>
      <c r="J42" s="186">
        <f t="shared" si="1"/>
        <v>4235000</v>
      </c>
      <c r="K42" s="115"/>
      <c r="L42" s="115"/>
      <c r="M42" s="115"/>
      <c r="N42" s="115"/>
      <c r="O42" s="115"/>
      <c r="P42" s="115"/>
      <c r="Q42" s="115"/>
      <c r="R42" s="115"/>
    </row>
    <row r="43" spans="1:18" x14ac:dyDescent="0.25">
      <c r="A43" s="5" t="s">
        <v>75</v>
      </c>
      <c r="B43" s="21" t="s">
        <v>76</v>
      </c>
      <c r="C43" s="56">
        <v>0</v>
      </c>
      <c r="D43" s="56">
        <v>0</v>
      </c>
      <c r="E43" s="56">
        <v>0</v>
      </c>
      <c r="F43" s="100">
        <f t="shared" si="0"/>
        <v>0</v>
      </c>
      <c r="G43" s="183">
        <v>0</v>
      </c>
      <c r="H43" s="56">
        <v>0</v>
      </c>
      <c r="I43" s="56">
        <v>0</v>
      </c>
      <c r="J43" s="184">
        <f t="shared" si="1"/>
        <v>0</v>
      </c>
      <c r="K43" s="110"/>
      <c r="L43" s="110"/>
      <c r="M43" s="110"/>
      <c r="N43" s="114"/>
      <c r="O43" s="110"/>
      <c r="P43" s="110"/>
      <c r="Q43" s="110"/>
      <c r="R43" s="114"/>
    </row>
    <row r="44" spans="1:18" x14ac:dyDescent="0.25">
      <c r="A44" s="5" t="s">
        <v>77</v>
      </c>
      <c r="B44" s="21" t="s">
        <v>78</v>
      </c>
      <c r="C44" s="56">
        <v>0</v>
      </c>
      <c r="D44" s="56">
        <v>0</v>
      </c>
      <c r="E44" s="56">
        <v>0</v>
      </c>
      <c r="F44" s="100">
        <f t="shared" si="0"/>
        <v>0</v>
      </c>
      <c r="G44" s="183">
        <v>0</v>
      </c>
      <c r="H44" s="56">
        <v>0</v>
      </c>
      <c r="I44" s="56">
        <v>0</v>
      </c>
      <c r="J44" s="184">
        <f t="shared" si="1"/>
        <v>0</v>
      </c>
      <c r="K44" s="110"/>
      <c r="L44" s="110"/>
      <c r="M44" s="110"/>
      <c r="N44" s="114"/>
      <c r="O44" s="110"/>
      <c r="P44" s="110"/>
      <c r="Q44" s="110"/>
      <c r="R44" s="114"/>
    </row>
    <row r="45" spans="1:18" s="46" customFormat="1" x14ac:dyDescent="0.25">
      <c r="A45" s="7" t="s">
        <v>310</v>
      </c>
      <c r="B45" s="24" t="s">
        <v>79</v>
      </c>
      <c r="C45" s="57">
        <f>SUM(C43:C44)</f>
        <v>0</v>
      </c>
      <c r="D45" s="57">
        <f>SUM(D43:D44)</f>
        <v>0</v>
      </c>
      <c r="E45" s="57">
        <f>SUM(E43:E44)</f>
        <v>0</v>
      </c>
      <c r="F45" s="91">
        <f t="shared" si="0"/>
        <v>0</v>
      </c>
      <c r="G45" s="185">
        <f>SUM(G43:G44)</f>
        <v>0</v>
      </c>
      <c r="H45" s="57">
        <f>SUM(H43:H44)</f>
        <v>0</v>
      </c>
      <c r="I45" s="57">
        <f>SUM(I43:I44)</f>
        <v>0</v>
      </c>
      <c r="J45" s="186">
        <f t="shared" si="1"/>
        <v>0</v>
      </c>
      <c r="K45" s="115"/>
      <c r="L45" s="115"/>
      <c r="M45" s="115"/>
      <c r="N45" s="115"/>
      <c r="O45" s="115"/>
      <c r="P45" s="115"/>
      <c r="Q45" s="115"/>
      <c r="R45" s="115"/>
    </row>
    <row r="46" spans="1:18" x14ac:dyDescent="0.25">
      <c r="A46" s="5" t="s">
        <v>80</v>
      </c>
      <c r="B46" s="21" t="s">
        <v>81</v>
      </c>
      <c r="C46" s="56">
        <v>210000</v>
      </c>
      <c r="D46" s="56">
        <v>0</v>
      </c>
      <c r="E46" s="56">
        <v>0</v>
      </c>
      <c r="F46" s="100">
        <f t="shared" si="0"/>
        <v>210000</v>
      </c>
      <c r="G46" s="183">
        <v>210000</v>
      </c>
      <c r="H46" s="56">
        <v>0</v>
      </c>
      <c r="I46" s="56">
        <v>0</v>
      </c>
      <c r="J46" s="184">
        <f t="shared" si="1"/>
        <v>210000</v>
      </c>
      <c r="K46" s="109"/>
      <c r="L46" s="112"/>
      <c r="M46" s="112"/>
      <c r="N46" s="113"/>
      <c r="O46" s="112"/>
      <c r="P46" s="112"/>
      <c r="Q46" s="112"/>
      <c r="R46" s="113"/>
    </row>
    <row r="47" spans="1:18" x14ac:dyDescent="0.25">
      <c r="A47" s="5" t="s">
        <v>82</v>
      </c>
      <c r="B47" s="21" t="s">
        <v>83</v>
      </c>
      <c r="C47" s="56">
        <v>0</v>
      </c>
      <c r="D47" s="56">
        <v>0</v>
      </c>
      <c r="E47" s="56">
        <v>0</v>
      </c>
      <c r="F47" s="100">
        <f t="shared" si="0"/>
        <v>0</v>
      </c>
      <c r="G47" s="183">
        <v>0</v>
      </c>
      <c r="H47" s="56">
        <v>0</v>
      </c>
      <c r="I47" s="56">
        <v>0</v>
      </c>
      <c r="J47" s="184">
        <f t="shared" si="1"/>
        <v>0</v>
      </c>
      <c r="K47" s="110"/>
      <c r="L47" s="110"/>
      <c r="M47" s="110"/>
      <c r="N47" s="114"/>
      <c r="O47" s="110"/>
      <c r="P47" s="110"/>
      <c r="Q47" s="110"/>
      <c r="R47" s="114"/>
    </row>
    <row r="48" spans="1:18" x14ac:dyDescent="0.25">
      <c r="A48" s="5" t="s">
        <v>339</v>
      </c>
      <c r="B48" s="21" t="s">
        <v>84</v>
      </c>
      <c r="C48" s="56">
        <v>0</v>
      </c>
      <c r="D48" s="56">
        <v>0</v>
      </c>
      <c r="E48" s="56">
        <v>0</v>
      </c>
      <c r="F48" s="100">
        <f t="shared" si="0"/>
        <v>0</v>
      </c>
      <c r="G48" s="183">
        <v>0</v>
      </c>
      <c r="H48" s="56">
        <v>0</v>
      </c>
      <c r="I48" s="56">
        <v>0</v>
      </c>
      <c r="J48" s="184">
        <f t="shared" si="1"/>
        <v>0</v>
      </c>
      <c r="K48" s="110"/>
      <c r="L48" s="110"/>
      <c r="M48" s="110"/>
      <c r="N48" s="114"/>
      <c r="O48" s="110"/>
      <c r="P48" s="110"/>
      <c r="Q48" s="110"/>
      <c r="R48" s="114"/>
    </row>
    <row r="49" spans="1:18" x14ac:dyDescent="0.25">
      <c r="A49" s="5" t="s">
        <v>340</v>
      </c>
      <c r="B49" s="21" t="s">
        <v>85</v>
      </c>
      <c r="C49" s="56">
        <v>0</v>
      </c>
      <c r="D49" s="56">
        <v>0</v>
      </c>
      <c r="E49" s="56">
        <v>0</v>
      </c>
      <c r="F49" s="100">
        <f t="shared" si="0"/>
        <v>0</v>
      </c>
      <c r="G49" s="183">
        <v>0</v>
      </c>
      <c r="H49" s="56">
        <v>0</v>
      </c>
      <c r="I49" s="56">
        <v>0</v>
      </c>
      <c r="J49" s="184">
        <f t="shared" si="1"/>
        <v>0</v>
      </c>
      <c r="K49" s="110"/>
      <c r="L49" s="110"/>
      <c r="M49" s="110"/>
      <c r="N49" s="114"/>
      <c r="O49" s="110"/>
      <c r="P49" s="110"/>
      <c r="Q49" s="110"/>
      <c r="R49" s="114"/>
    </row>
    <row r="50" spans="1:18" x14ac:dyDescent="0.25">
      <c r="A50" s="5" t="s">
        <v>86</v>
      </c>
      <c r="B50" s="21" t="s">
        <v>87</v>
      </c>
      <c r="C50" s="53">
        <v>5000</v>
      </c>
      <c r="D50" s="53">
        <v>0</v>
      </c>
      <c r="E50" s="53">
        <v>0</v>
      </c>
      <c r="F50" s="100">
        <f t="shared" si="0"/>
        <v>5000</v>
      </c>
      <c r="G50" s="189">
        <v>5000</v>
      </c>
      <c r="H50" s="53">
        <v>0</v>
      </c>
      <c r="I50" s="53">
        <v>0</v>
      </c>
      <c r="J50" s="184">
        <f t="shared" si="1"/>
        <v>5000</v>
      </c>
      <c r="K50" s="109"/>
      <c r="L50" s="112"/>
      <c r="M50" s="112"/>
      <c r="N50" s="114"/>
      <c r="O50" s="112"/>
      <c r="P50" s="112"/>
      <c r="Q50" s="112"/>
      <c r="R50" s="114"/>
    </row>
    <row r="51" spans="1:18" s="46" customFormat="1" x14ac:dyDescent="0.25">
      <c r="A51" s="7" t="s">
        <v>311</v>
      </c>
      <c r="B51" s="24" t="s">
        <v>88</v>
      </c>
      <c r="C51" s="57">
        <f>SUM(C46:C50)</f>
        <v>215000</v>
      </c>
      <c r="D51" s="57">
        <f>SUM(D46:D50)</f>
        <v>0</v>
      </c>
      <c r="E51" s="57">
        <v>0</v>
      </c>
      <c r="F51" s="91">
        <f t="shared" si="0"/>
        <v>215000</v>
      </c>
      <c r="G51" s="185">
        <f>SUM(G46:G50)</f>
        <v>215000</v>
      </c>
      <c r="H51" s="57">
        <f>SUM(H46:H50)</f>
        <v>0</v>
      </c>
      <c r="I51" s="57">
        <v>0</v>
      </c>
      <c r="J51" s="186">
        <f t="shared" si="1"/>
        <v>215000</v>
      </c>
      <c r="K51" s="115"/>
      <c r="L51" s="115"/>
      <c r="M51" s="115"/>
      <c r="N51" s="115"/>
      <c r="O51" s="115"/>
      <c r="P51" s="115"/>
      <c r="Q51" s="115"/>
      <c r="R51" s="115"/>
    </row>
    <row r="52" spans="1:18" s="46" customFormat="1" ht="15.75" x14ac:dyDescent="0.25">
      <c r="A52" s="28" t="s">
        <v>312</v>
      </c>
      <c r="B52" s="36" t="s">
        <v>89</v>
      </c>
      <c r="C52" s="58">
        <f>C31+C34+C42+C45+C51</f>
        <v>4830000</v>
      </c>
      <c r="D52" s="58">
        <f>D31+D34+D42+D45+D51</f>
        <v>0</v>
      </c>
      <c r="E52" s="58">
        <f>E31+E34+E42+E45+E51</f>
        <v>0</v>
      </c>
      <c r="F52" s="91">
        <f>SUM(C52:E52)</f>
        <v>4830000</v>
      </c>
      <c r="G52" s="187">
        <f>G31+G34+G42+G45+G51</f>
        <v>4610000</v>
      </c>
      <c r="H52" s="58">
        <f>H31+H34+H42+H45+H51</f>
        <v>0</v>
      </c>
      <c r="I52" s="58">
        <f>I31+I34+I42+I45+I51</f>
        <v>0</v>
      </c>
      <c r="J52" s="186">
        <f>SUM(G52:I52)</f>
        <v>4610000</v>
      </c>
      <c r="K52" s="116"/>
      <c r="L52" s="116"/>
      <c r="M52" s="116"/>
      <c r="N52" s="115"/>
      <c r="O52" s="116"/>
      <c r="P52" s="116"/>
      <c r="Q52" s="116"/>
      <c r="R52" s="115"/>
    </row>
    <row r="53" spans="1:18" x14ac:dyDescent="0.25">
      <c r="A53" s="12" t="s">
        <v>90</v>
      </c>
      <c r="B53" s="21" t="s">
        <v>91</v>
      </c>
      <c r="C53" s="56">
        <v>0</v>
      </c>
      <c r="D53" s="56">
        <v>0</v>
      </c>
      <c r="E53" s="56">
        <v>0</v>
      </c>
      <c r="F53" s="100">
        <f t="shared" si="0"/>
        <v>0</v>
      </c>
      <c r="G53" s="183">
        <v>0</v>
      </c>
      <c r="H53" s="56">
        <v>0</v>
      </c>
      <c r="I53" s="56">
        <v>0</v>
      </c>
      <c r="J53" s="184">
        <f t="shared" ref="J53:J75" si="2">SUM(G53:I53)</f>
        <v>0</v>
      </c>
      <c r="K53" s="110"/>
      <c r="L53" s="110"/>
      <c r="M53" s="110"/>
      <c r="N53" s="114"/>
      <c r="O53" s="110"/>
      <c r="P53" s="110"/>
      <c r="Q53" s="110"/>
      <c r="R53" s="114"/>
    </row>
    <row r="54" spans="1:18" x14ac:dyDescent="0.25">
      <c r="A54" s="12" t="s">
        <v>313</v>
      </c>
      <c r="B54" s="21" t="s">
        <v>92</v>
      </c>
      <c r="C54" s="56">
        <v>0</v>
      </c>
      <c r="D54" s="56">
        <v>0</v>
      </c>
      <c r="E54" s="56">
        <v>0</v>
      </c>
      <c r="F54" s="100">
        <f t="shared" si="0"/>
        <v>0</v>
      </c>
      <c r="G54" s="183">
        <v>0</v>
      </c>
      <c r="H54" s="56">
        <v>0</v>
      </c>
      <c r="I54" s="56">
        <v>0</v>
      </c>
      <c r="J54" s="184">
        <f t="shared" si="2"/>
        <v>0</v>
      </c>
      <c r="K54" s="110"/>
      <c r="L54" s="110"/>
      <c r="M54" s="110"/>
      <c r="N54" s="114"/>
      <c r="O54" s="110"/>
      <c r="P54" s="110"/>
      <c r="Q54" s="110"/>
      <c r="R54" s="114"/>
    </row>
    <row r="55" spans="1:18" x14ac:dyDescent="0.25">
      <c r="A55" s="15" t="s">
        <v>341</v>
      </c>
      <c r="B55" s="21" t="s">
        <v>93</v>
      </c>
      <c r="C55" s="56">
        <v>0</v>
      </c>
      <c r="D55" s="56">
        <v>0</v>
      </c>
      <c r="E55" s="56">
        <v>0</v>
      </c>
      <c r="F55" s="100">
        <f t="shared" si="0"/>
        <v>0</v>
      </c>
      <c r="G55" s="183">
        <v>0</v>
      </c>
      <c r="H55" s="56">
        <v>0</v>
      </c>
      <c r="I55" s="56">
        <v>0</v>
      </c>
      <c r="J55" s="184">
        <f t="shared" si="2"/>
        <v>0</v>
      </c>
      <c r="K55" s="110"/>
      <c r="L55" s="110"/>
      <c r="M55" s="110"/>
      <c r="N55" s="114"/>
      <c r="O55" s="110"/>
      <c r="P55" s="110"/>
      <c r="Q55" s="110"/>
      <c r="R55" s="114"/>
    </row>
    <row r="56" spans="1:18" x14ac:dyDescent="0.25">
      <c r="A56" s="15" t="s">
        <v>342</v>
      </c>
      <c r="B56" s="21" t="s">
        <v>94</v>
      </c>
      <c r="C56" s="56">
        <v>0</v>
      </c>
      <c r="D56" s="56">
        <v>0</v>
      </c>
      <c r="E56" s="56">
        <v>0</v>
      </c>
      <c r="F56" s="100">
        <f t="shared" si="0"/>
        <v>0</v>
      </c>
      <c r="G56" s="183">
        <v>0</v>
      </c>
      <c r="H56" s="56">
        <v>0</v>
      </c>
      <c r="I56" s="56">
        <v>0</v>
      </c>
      <c r="J56" s="184">
        <f t="shared" si="2"/>
        <v>0</v>
      </c>
      <c r="K56" s="110"/>
      <c r="L56" s="110"/>
      <c r="M56" s="110"/>
      <c r="N56" s="114"/>
      <c r="O56" s="110"/>
      <c r="P56" s="110"/>
      <c r="Q56" s="110"/>
      <c r="R56" s="114"/>
    </row>
    <row r="57" spans="1:18" x14ac:dyDescent="0.25">
      <c r="A57" s="15" t="s">
        <v>343</v>
      </c>
      <c r="B57" s="21" t="s">
        <v>95</v>
      </c>
      <c r="C57" s="56">
        <v>0</v>
      </c>
      <c r="D57" s="56">
        <v>0</v>
      </c>
      <c r="E57" s="56">
        <v>0</v>
      </c>
      <c r="F57" s="100">
        <f t="shared" si="0"/>
        <v>0</v>
      </c>
      <c r="G57" s="183">
        <v>0</v>
      </c>
      <c r="H57" s="56">
        <v>0</v>
      </c>
      <c r="I57" s="56">
        <v>0</v>
      </c>
      <c r="J57" s="184">
        <f t="shared" si="2"/>
        <v>0</v>
      </c>
      <c r="K57" s="110"/>
      <c r="L57" s="110"/>
      <c r="M57" s="110"/>
      <c r="N57" s="114"/>
      <c r="O57" s="110"/>
      <c r="P57" s="110"/>
      <c r="Q57" s="110"/>
      <c r="R57" s="114"/>
    </row>
    <row r="58" spans="1:18" x14ac:dyDescent="0.25">
      <c r="A58" s="12" t="s">
        <v>344</v>
      </c>
      <c r="B58" s="21" t="s">
        <v>96</v>
      </c>
      <c r="C58" s="56">
        <v>0</v>
      </c>
      <c r="D58" s="56">
        <v>0</v>
      </c>
      <c r="E58" s="56">
        <v>0</v>
      </c>
      <c r="F58" s="100">
        <f t="shared" si="0"/>
        <v>0</v>
      </c>
      <c r="G58" s="183">
        <v>0</v>
      </c>
      <c r="H58" s="56">
        <v>0</v>
      </c>
      <c r="I58" s="56">
        <v>0</v>
      </c>
      <c r="J58" s="184">
        <f t="shared" si="2"/>
        <v>0</v>
      </c>
      <c r="K58" s="110"/>
      <c r="L58" s="110"/>
      <c r="M58" s="110"/>
      <c r="N58" s="114"/>
      <c r="O58" s="110"/>
      <c r="P58" s="110"/>
      <c r="Q58" s="110"/>
      <c r="R58" s="114"/>
    </row>
    <row r="59" spans="1:18" x14ac:dyDescent="0.25">
      <c r="A59" s="12" t="s">
        <v>345</v>
      </c>
      <c r="B59" s="21" t="s">
        <v>97</v>
      </c>
      <c r="C59" s="56">
        <v>0</v>
      </c>
      <c r="D59" s="56">
        <v>0</v>
      </c>
      <c r="E59" s="56">
        <v>0</v>
      </c>
      <c r="F59" s="100">
        <f t="shared" si="0"/>
        <v>0</v>
      </c>
      <c r="G59" s="183">
        <v>0</v>
      </c>
      <c r="H59" s="56">
        <v>0</v>
      </c>
      <c r="I59" s="56">
        <v>0</v>
      </c>
      <c r="J59" s="184">
        <f t="shared" si="2"/>
        <v>0</v>
      </c>
      <c r="K59" s="110"/>
      <c r="L59" s="110"/>
      <c r="M59" s="110"/>
      <c r="N59" s="114"/>
      <c r="O59" s="110"/>
      <c r="P59" s="110"/>
      <c r="Q59" s="110"/>
      <c r="R59" s="114"/>
    </row>
    <row r="60" spans="1:18" x14ac:dyDescent="0.25">
      <c r="A60" s="12" t="s">
        <v>346</v>
      </c>
      <c r="B60" s="21" t="s">
        <v>98</v>
      </c>
      <c r="C60" s="56">
        <v>0</v>
      </c>
      <c r="D60" s="56">
        <v>0</v>
      </c>
      <c r="E60" s="56">
        <v>0</v>
      </c>
      <c r="F60" s="100">
        <f t="shared" si="0"/>
        <v>0</v>
      </c>
      <c r="G60" s="183">
        <v>0</v>
      </c>
      <c r="H60" s="56">
        <v>0</v>
      </c>
      <c r="I60" s="56">
        <v>0</v>
      </c>
      <c r="J60" s="184">
        <f t="shared" si="2"/>
        <v>0</v>
      </c>
      <c r="K60" s="110"/>
      <c r="L60" s="110"/>
      <c r="M60" s="110"/>
      <c r="N60" s="114"/>
      <c r="O60" s="110"/>
      <c r="P60" s="110"/>
      <c r="Q60" s="110"/>
      <c r="R60" s="114"/>
    </row>
    <row r="61" spans="1:18" s="46" customFormat="1" ht="15.75" x14ac:dyDescent="0.25">
      <c r="A61" s="33" t="s">
        <v>314</v>
      </c>
      <c r="B61" s="36" t="s">
        <v>99</v>
      </c>
      <c r="C61" s="58">
        <f>SUM(C53:C60)</f>
        <v>0</v>
      </c>
      <c r="D61" s="58">
        <f>SUM(D53:D60)</f>
        <v>0</v>
      </c>
      <c r="E61" s="58">
        <f>SUM(E53:E60)</f>
        <v>0</v>
      </c>
      <c r="F61" s="92">
        <f t="shared" si="0"/>
        <v>0</v>
      </c>
      <c r="G61" s="187">
        <f>SUM(G53:G60)</f>
        <v>0</v>
      </c>
      <c r="H61" s="58">
        <f>SUM(H53:H60)</f>
        <v>0</v>
      </c>
      <c r="I61" s="58">
        <f>SUM(I53:I60)</f>
        <v>0</v>
      </c>
      <c r="J61" s="188">
        <f t="shared" si="2"/>
        <v>0</v>
      </c>
      <c r="K61" s="116"/>
      <c r="L61" s="116"/>
      <c r="M61" s="116"/>
      <c r="N61" s="116"/>
      <c r="O61" s="116"/>
      <c r="P61" s="116"/>
      <c r="Q61" s="116"/>
      <c r="R61" s="116"/>
    </row>
    <row r="62" spans="1:18" x14ac:dyDescent="0.25">
      <c r="A62" s="11" t="s">
        <v>347</v>
      </c>
      <c r="B62" s="21" t="s">
        <v>100</v>
      </c>
      <c r="C62" s="56">
        <v>0</v>
      </c>
      <c r="D62" s="56">
        <v>0</v>
      </c>
      <c r="E62" s="56">
        <v>0</v>
      </c>
      <c r="F62" s="100">
        <f t="shared" si="0"/>
        <v>0</v>
      </c>
      <c r="G62" s="183">
        <v>0</v>
      </c>
      <c r="H62" s="56">
        <v>0</v>
      </c>
      <c r="I62" s="56">
        <v>0</v>
      </c>
      <c r="J62" s="184">
        <f t="shared" si="2"/>
        <v>0</v>
      </c>
      <c r="K62" s="110"/>
      <c r="L62" s="110"/>
      <c r="M62" s="110"/>
      <c r="N62" s="114"/>
      <c r="O62" s="110"/>
      <c r="P62" s="110"/>
      <c r="Q62" s="110"/>
      <c r="R62" s="114"/>
    </row>
    <row r="63" spans="1:18" x14ac:dyDescent="0.25">
      <c r="A63" s="11" t="s">
        <v>101</v>
      </c>
      <c r="B63" s="21" t="s">
        <v>102</v>
      </c>
      <c r="C63" s="56">
        <v>0</v>
      </c>
      <c r="D63" s="56">
        <v>0</v>
      </c>
      <c r="E63" s="56">
        <v>0</v>
      </c>
      <c r="F63" s="100">
        <f t="shared" si="0"/>
        <v>0</v>
      </c>
      <c r="G63" s="183">
        <v>0</v>
      </c>
      <c r="H63" s="56">
        <v>0</v>
      </c>
      <c r="I63" s="56">
        <v>0</v>
      </c>
      <c r="J63" s="184">
        <f t="shared" si="2"/>
        <v>0</v>
      </c>
      <c r="K63" s="110"/>
      <c r="L63" s="110"/>
      <c r="M63" s="110"/>
      <c r="N63" s="114"/>
      <c r="O63" s="110"/>
      <c r="P63" s="110"/>
      <c r="Q63" s="110"/>
      <c r="R63" s="114"/>
    </row>
    <row r="64" spans="1:18" x14ac:dyDescent="0.25">
      <c r="A64" s="11" t="s">
        <v>103</v>
      </c>
      <c r="B64" s="21" t="s">
        <v>104</v>
      </c>
      <c r="C64" s="56">
        <v>0</v>
      </c>
      <c r="D64" s="56">
        <v>0</v>
      </c>
      <c r="E64" s="56">
        <v>0</v>
      </c>
      <c r="F64" s="100">
        <f t="shared" si="0"/>
        <v>0</v>
      </c>
      <c r="G64" s="183">
        <v>0</v>
      </c>
      <c r="H64" s="56">
        <v>0</v>
      </c>
      <c r="I64" s="56">
        <v>0</v>
      </c>
      <c r="J64" s="184">
        <f t="shared" si="2"/>
        <v>0</v>
      </c>
      <c r="K64" s="110"/>
      <c r="L64" s="110"/>
      <c r="M64" s="110"/>
      <c r="N64" s="114"/>
      <c r="O64" s="110"/>
      <c r="P64" s="110"/>
      <c r="Q64" s="110"/>
      <c r="R64" s="114"/>
    </row>
    <row r="65" spans="1:18" x14ac:dyDescent="0.25">
      <c r="A65" s="11" t="s">
        <v>315</v>
      </c>
      <c r="B65" s="21" t="s">
        <v>105</v>
      </c>
      <c r="C65" s="56">
        <v>0</v>
      </c>
      <c r="D65" s="56">
        <v>0</v>
      </c>
      <c r="E65" s="56">
        <v>0</v>
      </c>
      <c r="F65" s="100">
        <f t="shared" si="0"/>
        <v>0</v>
      </c>
      <c r="G65" s="183">
        <v>0</v>
      </c>
      <c r="H65" s="56">
        <v>0</v>
      </c>
      <c r="I65" s="56">
        <v>0</v>
      </c>
      <c r="J65" s="184">
        <f t="shared" si="2"/>
        <v>0</v>
      </c>
      <c r="K65" s="110"/>
      <c r="L65" s="110"/>
      <c r="M65" s="110"/>
      <c r="N65" s="114"/>
      <c r="O65" s="110"/>
      <c r="P65" s="110"/>
      <c r="Q65" s="110"/>
      <c r="R65" s="114"/>
    </row>
    <row r="66" spans="1:18" x14ac:dyDescent="0.25">
      <c r="A66" s="11" t="s">
        <v>348</v>
      </c>
      <c r="B66" s="21" t="s">
        <v>106</v>
      </c>
      <c r="C66" s="56">
        <v>0</v>
      </c>
      <c r="D66" s="56">
        <v>0</v>
      </c>
      <c r="E66" s="56">
        <v>0</v>
      </c>
      <c r="F66" s="100">
        <f t="shared" si="0"/>
        <v>0</v>
      </c>
      <c r="G66" s="183">
        <v>0</v>
      </c>
      <c r="H66" s="56">
        <v>0</v>
      </c>
      <c r="I66" s="56">
        <v>0</v>
      </c>
      <c r="J66" s="184">
        <f t="shared" si="2"/>
        <v>0</v>
      </c>
      <c r="K66" s="110"/>
      <c r="L66" s="110"/>
      <c r="M66" s="110"/>
      <c r="N66" s="114"/>
      <c r="O66" s="110"/>
      <c r="P66" s="110"/>
      <c r="Q66" s="110"/>
      <c r="R66" s="114"/>
    </row>
    <row r="67" spans="1:18" x14ac:dyDescent="0.25">
      <c r="A67" s="11" t="s">
        <v>317</v>
      </c>
      <c r="B67" s="21" t="s">
        <v>107</v>
      </c>
      <c r="C67" s="56">
        <v>0</v>
      </c>
      <c r="D67" s="56">
        <v>0</v>
      </c>
      <c r="E67" s="56">
        <v>0</v>
      </c>
      <c r="F67" s="100">
        <f t="shared" si="0"/>
        <v>0</v>
      </c>
      <c r="G67" s="183">
        <v>0</v>
      </c>
      <c r="H67" s="56">
        <v>0</v>
      </c>
      <c r="I67" s="56">
        <v>0</v>
      </c>
      <c r="J67" s="184">
        <f t="shared" si="2"/>
        <v>0</v>
      </c>
      <c r="K67" s="110"/>
      <c r="L67" s="110"/>
      <c r="M67" s="110"/>
      <c r="N67" s="114"/>
      <c r="O67" s="110"/>
      <c r="P67" s="110"/>
      <c r="Q67" s="110"/>
      <c r="R67" s="114"/>
    </row>
    <row r="68" spans="1:18" x14ac:dyDescent="0.25">
      <c r="A68" s="11" t="s">
        <v>349</v>
      </c>
      <c r="B68" s="21" t="s">
        <v>108</v>
      </c>
      <c r="C68" s="56">
        <v>0</v>
      </c>
      <c r="D68" s="56">
        <v>0</v>
      </c>
      <c r="E68" s="56">
        <v>0</v>
      </c>
      <c r="F68" s="100">
        <f t="shared" si="0"/>
        <v>0</v>
      </c>
      <c r="G68" s="183">
        <v>0</v>
      </c>
      <c r="H68" s="56">
        <v>0</v>
      </c>
      <c r="I68" s="56">
        <v>0</v>
      </c>
      <c r="J68" s="184">
        <f t="shared" si="2"/>
        <v>0</v>
      </c>
      <c r="K68" s="110"/>
      <c r="L68" s="110"/>
      <c r="M68" s="110"/>
      <c r="N68" s="114"/>
      <c r="O68" s="110"/>
      <c r="P68" s="110"/>
      <c r="Q68" s="110"/>
      <c r="R68" s="114"/>
    </row>
    <row r="69" spans="1:18" x14ac:dyDescent="0.25">
      <c r="A69" s="11" t="s">
        <v>350</v>
      </c>
      <c r="B69" s="21" t="s">
        <v>109</v>
      </c>
      <c r="C69" s="56">
        <v>0</v>
      </c>
      <c r="D69" s="56">
        <v>0</v>
      </c>
      <c r="E69" s="56">
        <v>0</v>
      </c>
      <c r="F69" s="100">
        <f t="shared" si="0"/>
        <v>0</v>
      </c>
      <c r="G69" s="183">
        <v>0</v>
      </c>
      <c r="H69" s="56">
        <v>0</v>
      </c>
      <c r="I69" s="56">
        <v>0</v>
      </c>
      <c r="J69" s="184">
        <f t="shared" si="2"/>
        <v>0</v>
      </c>
      <c r="K69" s="110"/>
      <c r="L69" s="110"/>
      <c r="M69" s="110"/>
      <c r="N69" s="114"/>
      <c r="O69" s="110"/>
      <c r="P69" s="110"/>
      <c r="Q69" s="110"/>
      <c r="R69" s="114"/>
    </row>
    <row r="70" spans="1:18" x14ac:dyDescent="0.25">
      <c r="A70" s="11" t="s">
        <v>110</v>
      </c>
      <c r="B70" s="21" t="s">
        <v>111</v>
      </c>
      <c r="C70" s="56">
        <v>0</v>
      </c>
      <c r="D70" s="56">
        <v>0</v>
      </c>
      <c r="E70" s="56">
        <v>0</v>
      </c>
      <c r="F70" s="100">
        <f t="shared" si="0"/>
        <v>0</v>
      </c>
      <c r="G70" s="183">
        <v>0</v>
      </c>
      <c r="H70" s="56">
        <v>0</v>
      </c>
      <c r="I70" s="56">
        <v>0</v>
      </c>
      <c r="J70" s="184">
        <f t="shared" si="2"/>
        <v>0</v>
      </c>
      <c r="K70" s="110"/>
      <c r="L70" s="110"/>
      <c r="M70" s="110"/>
      <c r="N70" s="114"/>
      <c r="O70" s="110"/>
      <c r="P70" s="110"/>
      <c r="Q70" s="110"/>
      <c r="R70" s="114"/>
    </row>
    <row r="71" spans="1:18" x14ac:dyDescent="0.25">
      <c r="A71" s="16" t="s">
        <v>112</v>
      </c>
      <c r="B71" s="21" t="s">
        <v>113</v>
      </c>
      <c r="C71" s="56">
        <v>0</v>
      </c>
      <c r="D71" s="56">
        <v>0</v>
      </c>
      <c r="E71" s="56">
        <v>0</v>
      </c>
      <c r="F71" s="100">
        <f t="shared" si="0"/>
        <v>0</v>
      </c>
      <c r="G71" s="183">
        <v>0</v>
      </c>
      <c r="H71" s="56">
        <v>0</v>
      </c>
      <c r="I71" s="56">
        <v>0</v>
      </c>
      <c r="J71" s="184">
        <f t="shared" si="2"/>
        <v>0</v>
      </c>
      <c r="K71" s="110"/>
      <c r="L71" s="110"/>
      <c r="M71" s="110"/>
      <c r="N71" s="114"/>
      <c r="O71" s="110"/>
      <c r="P71" s="110"/>
      <c r="Q71" s="110"/>
      <c r="R71" s="114"/>
    </row>
    <row r="72" spans="1:18" x14ac:dyDescent="0.25">
      <c r="A72" s="11" t="s">
        <v>467</v>
      </c>
      <c r="B72" s="21" t="s">
        <v>114</v>
      </c>
      <c r="C72" s="56">
        <v>0</v>
      </c>
      <c r="D72" s="56">
        <v>0</v>
      </c>
      <c r="E72" s="56">
        <v>0</v>
      </c>
      <c r="F72" s="100">
        <f t="shared" si="0"/>
        <v>0</v>
      </c>
      <c r="G72" s="183">
        <v>0</v>
      </c>
      <c r="H72" s="56">
        <v>0</v>
      </c>
      <c r="I72" s="56">
        <v>0</v>
      </c>
      <c r="J72" s="184">
        <f t="shared" si="2"/>
        <v>0</v>
      </c>
      <c r="K72" s="110"/>
      <c r="L72" s="110"/>
      <c r="M72" s="110"/>
      <c r="N72" s="114"/>
      <c r="O72" s="110"/>
      <c r="P72" s="110"/>
      <c r="Q72" s="110"/>
      <c r="R72" s="114"/>
    </row>
    <row r="73" spans="1:18" x14ac:dyDescent="0.25">
      <c r="A73" s="16" t="s">
        <v>351</v>
      </c>
      <c r="B73" s="21" t="s">
        <v>115</v>
      </c>
      <c r="C73" s="53">
        <v>0</v>
      </c>
      <c r="D73" s="53">
        <v>0</v>
      </c>
      <c r="E73" s="53">
        <v>0</v>
      </c>
      <c r="F73" s="100">
        <f t="shared" ref="F73:F125" si="3">SUM(C73:E73)</f>
        <v>0</v>
      </c>
      <c r="G73" s="189">
        <v>0</v>
      </c>
      <c r="H73" s="53">
        <v>0</v>
      </c>
      <c r="I73" s="53">
        <v>0</v>
      </c>
      <c r="J73" s="184">
        <f t="shared" si="2"/>
        <v>0</v>
      </c>
      <c r="K73" s="112"/>
      <c r="L73" s="112"/>
      <c r="M73" s="112"/>
      <c r="N73" s="114"/>
      <c r="O73" s="112"/>
      <c r="P73" s="112"/>
      <c r="Q73" s="112"/>
      <c r="R73" s="114"/>
    </row>
    <row r="74" spans="1:18" x14ac:dyDescent="0.25">
      <c r="A74" s="16" t="s">
        <v>469</v>
      </c>
      <c r="B74" s="21" t="s">
        <v>468</v>
      </c>
      <c r="C74" s="56">
        <v>0</v>
      </c>
      <c r="D74" s="56">
        <v>0</v>
      </c>
      <c r="E74" s="56">
        <v>0</v>
      </c>
      <c r="F74" s="100">
        <f t="shared" si="3"/>
        <v>0</v>
      </c>
      <c r="G74" s="183">
        <v>0</v>
      </c>
      <c r="H74" s="56">
        <v>0</v>
      </c>
      <c r="I74" s="56">
        <v>0</v>
      </c>
      <c r="J74" s="184">
        <f t="shared" si="2"/>
        <v>0</v>
      </c>
      <c r="K74" s="110"/>
      <c r="L74" s="110"/>
      <c r="M74" s="110"/>
      <c r="N74" s="114"/>
      <c r="O74" s="110"/>
      <c r="P74" s="110"/>
      <c r="Q74" s="110"/>
      <c r="R74" s="114"/>
    </row>
    <row r="75" spans="1:18" s="46" customFormat="1" ht="15.75" x14ac:dyDescent="0.25">
      <c r="A75" s="33" t="s">
        <v>320</v>
      </c>
      <c r="B75" s="36" t="s">
        <v>116</v>
      </c>
      <c r="C75" s="58">
        <f>SUM(C62:C74)</f>
        <v>0</v>
      </c>
      <c r="D75" s="58">
        <f>SUM(D62:D74)</f>
        <v>0</v>
      </c>
      <c r="E75" s="58">
        <f>SUM(E62:E74)</f>
        <v>0</v>
      </c>
      <c r="F75" s="92">
        <f t="shared" si="3"/>
        <v>0</v>
      </c>
      <c r="G75" s="187">
        <f>SUM(G62:G74)</f>
        <v>0</v>
      </c>
      <c r="H75" s="58">
        <f>SUM(H62:H74)</f>
        <v>0</v>
      </c>
      <c r="I75" s="58">
        <f>SUM(I62:I74)</f>
        <v>0</v>
      </c>
      <c r="J75" s="188">
        <f t="shared" si="2"/>
        <v>0</v>
      </c>
      <c r="K75" s="116"/>
      <c r="L75" s="116"/>
      <c r="M75" s="116"/>
      <c r="N75" s="116"/>
      <c r="O75" s="116"/>
      <c r="P75" s="116"/>
      <c r="Q75" s="116"/>
      <c r="R75" s="116"/>
    </row>
    <row r="76" spans="1:18" s="46" customFormat="1" ht="15.75" x14ac:dyDescent="0.25">
      <c r="A76" s="65" t="s">
        <v>7</v>
      </c>
      <c r="B76" s="66"/>
      <c r="C76" s="68">
        <f t="shared" ref="C76:F76" si="4">SUM(C26+C27+C52+C61+C75)</f>
        <v>23297854</v>
      </c>
      <c r="D76" s="68">
        <f t="shared" si="4"/>
        <v>0</v>
      </c>
      <c r="E76" s="68">
        <f t="shared" si="4"/>
        <v>0</v>
      </c>
      <c r="F76" s="102">
        <f t="shared" si="4"/>
        <v>23297854</v>
      </c>
      <c r="G76" s="190">
        <f t="shared" ref="G76:J76" si="5">SUM(G26+G27+G52+G61+G75)</f>
        <v>22936554</v>
      </c>
      <c r="H76" s="68">
        <f t="shared" si="5"/>
        <v>0</v>
      </c>
      <c r="I76" s="68">
        <f t="shared" si="5"/>
        <v>0</v>
      </c>
      <c r="J76" s="191">
        <f t="shared" si="5"/>
        <v>22936554</v>
      </c>
      <c r="K76" s="119"/>
      <c r="L76" s="119"/>
      <c r="M76" s="119"/>
      <c r="N76" s="119"/>
      <c r="O76" s="119"/>
      <c r="P76" s="119"/>
      <c r="Q76" s="119"/>
      <c r="R76" s="119"/>
    </row>
    <row r="77" spans="1:18" x14ac:dyDescent="0.25">
      <c r="A77" s="25" t="s">
        <v>117</v>
      </c>
      <c r="B77" s="21" t="s">
        <v>118</v>
      </c>
      <c r="C77" s="56">
        <v>0</v>
      </c>
      <c r="D77" s="56">
        <v>0</v>
      </c>
      <c r="E77" s="56">
        <v>0</v>
      </c>
      <c r="F77" s="100">
        <f t="shared" si="3"/>
        <v>0</v>
      </c>
      <c r="G77" s="183">
        <v>0</v>
      </c>
      <c r="H77" s="56">
        <v>0</v>
      </c>
      <c r="I77" s="56">
        <v>0</v>
      </c>
      <c r="J77" s="184">
        <f t="shared" ref="J77:J99" si="6">SUM(G77:I77)</f>
        <v>0</v>
      </c>
      <c r="K77" s="110"/>
      <c r="L77" s="110"/>
      <c r="M77" s="110"/>
      <c r="N77" s="114"/>
      <c r="O77" s="110"/>
      <c r="P77" s="110"/>
      <c r="Q77" s="110"/>
      <c r="R77" s="114"/>
    </row>
    <row r="78" spans="1:18" x14ac:dyDescent="0.25">
      <c r="A78" s="25" t="s">
        <v>352</v>
      </c>
      <c r="B78" s="21" t="s">
        <v>119</v>
      </c>
      <c r="C78" s="56">
        <v>0</v>
      </c>
      <c r="D78" s="56">
        <v>0</v>
      </c>
      <c r="E78" s="56">
        <v>0</v>
      </c>
      <c r="F78" s="100">
        <f t="shared" si="3"/>
        <v>0</v>
      </c>
      <c r="G78" s="183">
        <v>0</v>
      </c>
      <c r="H78" s="56">
        <v>0</v>
      </c>
      <c r="I78" s="56">
        <v>0</v>
      </c>
      <c r="J78" s="184">
        <f t="shared" si="6"/>
        <v>0</v>
      </c>
      <c r="K78" s="110"/>
      <c r="L78" s="110"/>
      <c r="M78" s="110"/>
      <c r="N78" s="114"/>
      <c r="O78" s="110"/>
      <c r="P78" s="110"/>
      <c r="Q78" s="110"/>
      <c r="R78" s="114"/>
    </row>
    <row r="79" spans="1:18" x14ac:dyDescent="0.25">
      <c r="A79" s="25" t="s">
        <v>120</v>
      </c>
      <c r="B79" s="21" t="s">
        <v>121</v>
      </c>
      <c r="C79" s="56">
        <v>0</v>
      </c>
      <c r="D79" s="56">
        <v>0</v>
      </c>
      <c r="E79" s="56">
        <v>0</v>
      </c>
      <c r="F79" s="100">
        <f t="shared" si="3"/>
        <v>0</v>
      </c>
      <c r="G79" s="183">
        <v>0</v>
      </c>
      <c r="H79" s="56">
        <v>0</v>
      </c>
      <c r="I79" s="56">
        <v>0</v>
      </c>
      <c r="J79" s="184">
        <f t="shared" si="6"/>
        <v>0</v>
      </c>
      <c r="K79" s="110"/>
      <c r="L79" s="110"/>
      <c r="M79" s="110"/>
      <c r="N79" s="114"/>
      <c r="O79" s="110"/>
      <c r="P79" s="110"/>
      <c r="Q79" s="110"/>
      <c r="R79" s="114"/>
    </row>
    <row r="80" spans="1:18" x14ac:dyDescent="0.25">
      <c r="A80" s="25" t="s">
        <v>122</v>
      </c>
      <c r="B80" s="21" t="s">
        <v>123</v>
      </c>
      <c r="C80" s="56">
        <v>79000</v>
      </c>
      <c r="D80" s="56">
        <v>0</v>
      </c>
      <c r="E80" s="56">
        <v>0</v>
      </c>
      <c r="F80" s="100">
        <f t="shared" si="3"/>
        <v>79000</v>
      </c>
      <c r="G80" s="183">
        <v>79000</v>
      </c>
      <c r="H80" s="56">
        <v>0</v>
      </c>
      <c r="I80" s="56">
        <v>0</v>
      </c>
      <c r="J80" s="184">
        <f t="shared" si="6"/>
        <v>79000</v>
      </c>
      <c r="K80" s="109"/>
      <c r="L80" s="110"/>
      <c r="M80" s="110"/>
      <c r="N80" s="114"/>
      <c r="O80" s="112"/>
      <c r="P80" s="110"/>
      <c r="Q80" s="110"/>
      <c r="R80" s="114"/>
    </row>
    <row r="81" spans="1:18" x14ac:dyDescent="0.25">
      <c r="A81" s="6" t="s">
        <v>124</v>
      </c>
      <c r="B81" s="21" t="s">
        <v>125</v>
      </c>
      <c r="C81" s="56">
        <v>0</v>
      </c>
      <c r="D81" s="56">
        <v>0</v>
      </c>
      <c r="E81" s="56">
        <v>0</v>
      </c>
      <c r="F81" s="100">
        <f t="shared" si="3"/>
        <v>0</v>
      </c>
      <c r="G81" s="183">
        <v>0</v>
      </c>
      <c r="H81" s="56">
        <v>0</v>
      </c>
      <c r="I81" s="56">
        <v>0</v>
      </c>
      <c r="J81" s="184">
        <f t="shared" si="6"/>
        <v>0</v>
      </c>
      <c r="K81" s="110"/>
      <c r="L81" s="110"/>
      <c r="M81" s="110"/>
      <c r="N81" s="114"/>
      <c r="O81" s="110"/>
      <c r="P81" s="110"/>
      <c r="Q81" s="110"/>
      <c r="R81" s="114"/>
    </row>
    <row r="82" spans="1:18" x14ac:dyDescent="0.25">
      <c r="A82" s="6" t="s">
        <v>126</v>
      </c>
      <c r="B82" s="21" t="s">
        <v>127</v>
      </c>
      <c r="C82" s="56">
        <v>0</v>
      </c>
      <c r="D82" s="56">
        <v>0</v>
      </c>
      <c r="E82" s="56">
        <v>0</v>
      </c>
      <c r="F82" s="100">
        <f t="shared" si="3"/>
        <v>0</v>
      </c>
      <c r="G82" s="183">
        <v>0</v>
      </c>
      <c r="H82" s="56">
        <v>0</v>
      </c>
      <c r="I82" s="56">
        <v>0</v>
      </c>
      <c r="J82" s="184">
        <f t="shared" si="6"/>
        <v>0</v>
      </c>
      <c r="K82" s="110"/>
      <c r="L82" s="110"/>
      <c r="M82" s="110"/>
      <c r="N82" s="114"/>
      <c r="O82" s="110"/>
      <c r="P82" s="110"/>
      <c r="Q82" s="110"/>
      <c r="R82" s="114"/>
    </row>
    <row r="83" spans="1:18" x14ac:dyDescent="0.25">
      <c r="A83" s="6" t="s">
        <v>128</v>
      </c>
      <c r="B83" s="21" t="s">
        <v>129</v>
      </c>
      <c r="C83" s="56">
        <v>21330</v>
      </c>
      <c r="D83" s="56">
        <v>0</v>
      </c>
      <c r="E83" s="56">
        <v>0</v>
      </c>
      <c r="F83" s="100">
        <f t="shared" si="3"/>
        <v>21330</v>
      </c>
      <c r="G83" s="183">
        <v>21330</v>
      </c>
      <c r="H83" s="56">
        <v>0</v>
      </c>
      <c r="I83" s="56">
        <v>0</v>
      </c>
      <c r="J83" s="184">
        <f t="shared" si="6"/>
        <v>21330</v>
      </c>
      <c r="K83" s="109"/>
      <c r="L83" s="110"/>
      <c r="M83" s="110"/>
      <c r="N83" s="114"/>
      <c r="O83" s="112"/>
      <c r="P83" s="110"/>
      <c r="Q83" s="110"/>
      <c r="R83" s="114"/>
    </row>
    <row r="84" spans="1:18" s="46" customFormat="1" ht="15.75" x14ac:dyDescent="0.25">
      <c r="A84" s="34" t="s">
        <v>321</v>
      </c>
      <c r="B84" s="36" t="s">
        <v>130</v>
      </c>
      <c r="C84" s="58">
        <f>SUM(C77:C83)</f>
        <v>100330</v>
      </c>
      <c r="D84" s="58">
        <f>SUM(D77:D83)</f>
        <v>0</v>
      </c>
      <c r="E84" s="58">
        <f>SUM(E77:E83)</f>
        <v>0</v>
      </c>
      <c r="F84" s="92">
        <f t="shared" si="3"/>
        <v>100330</v>
      </c>
      <c r="G84" s="187">
        <f>SUM(G77:G83)</f>
        <v>100330</v>
      </c>
      <c r="H84" s="58">
        <f>SUM(H77:H83)</f>
        <v>0</v>
      </c>
      <c r="I84" s="58">
        <f>SUM(I77:I83)</f>
        <v>0</v>
      </c>
      <c r="J84" s="188">
        <f t="shared" si="6"/>
        <v>100330</v>
      </c>
      <c r="K84" s="116"/>
      <c r="L84" s="116"/>
      <c r="M84" s="116"/>
      <c r="N84" s="116"/>
      <c r="O84" s="116"/>
      <c r="P84" s="116"/>
      <c r="Q84" s="116"/>
      <c r="R84" s="116"/>
    </row>
    <row r="85" spans="1:18" x14ac:dyDescent="0.25">
      <c r="A85" s="12" t="s">
        <v>131</v>
      </c>
      <c r="B85" s="21" t="s">
        <v>132</v>
      </c>
      <c r="C85" s="56">
        <v>0</v>
      </c>
      <c r="D85" s="56">
        <v>0</v>
      </c>
      <c r="E85" s="56">
        <v>0</v>
      </c>
      <c r="F85" s="100">
        <f t="shared" si="3"/>
        <v>0</v>
      </c>
      <c r="G85" s="183">
        <v>0</v>
      </c>
      <c r="H85" s="56">
        <v>0</v>
      </c>
      <c r="I85" s="56">
        <v>0</v>
      </c>
      <c r="J85" s="184">
        <f t="shared" si="6"/>
        <v>0</v>
      </c>
      <c r="K85" s="110"/>
      <c r="L85" s="110"/>
      <c r="M85" s="110"/>
      <c r="N85" s="114"/>
      <c r="O85" s="110"/>
      <c r="P85" s="110"/>
      <c r="Q85" s="110"/>
      <c r="R85" s="114"/>
    </row>
    <row r="86" spans="1:18" x14ac:dyDescent="0.25">
      <c r="A86" s="12" t="s">
        <v>133</v>
      </c>
      <c r="B86" s="21" t="s">
        <v>134</v>
      </c>
      <c r="C86" s="56">
        <v>0</v>
      </c>
      <c r="D86" s="56">
        <v>0</v>
      </c>
      <c r="E86" s="56">
        <v>0</v>
      </c>
      <c r="F86" s="100">
        <f t="shared" si="3"/>
        <v>0</v>
      </c>
      <c r="G86" s="183">
        <v>0</v>
      </c>
      <c r="H86" s="56">
        <v>0</v>
      </c>
      <c r="I86" s="56">
        <v>0</v>
      </c>
      <c r="J86" s="184">
        <f t="shared" si="6"/>
        <v>0</v>
      </c>
      <c r="K86" s="110"/>
      <c r="L86" s="110"/>
      <c r="M86" s="110"/>
      <c r="N86" s="114"/>
      <c r="O86" s="110"/>
      <c r="P86" s="110"/>
      <c r="Q86" s="110"/>
      <c r="R86" s="114"/>
    </row>
    <row r="87" spans="1:18" x14ac:dyDescent="0.25">
      <c r="A87" s="12" t="s">
        <v>135</v>
      </c>
      <c r="B87" s="21" t="s">
        <v>136</v>
      </c>
      <c r="C87" s="56">
        <v>0</v>
      </c>
      <c r="D87" s="56">
        <v>0</v>
      </c>
      <c r="E87" s="56">
        <v>0</v>
      </c>
      <c r="F87" s="100">
        <f t="shared" si="3"/>
        <v>0</v>
      </c>
      <c r="G87" s="183">
        <v>0</v>
      </c>
      <c r="H87" s="56">
        <v>0</v>
      </c>
      <c r="I87" s="56">
        <v>0</v>
      </c>
      <c r="J87" s="184">
        <f t="shared" si="6"/>
        <v>0</v>
      </c>
      <c r="K87" s="110"/>
      <c r="L87" s="110"/>
      <c r="M87" s="110"/>
      <c r="N87" s="114"/>
      <c r="O87" s="110"/>
      <c r="P87" s="110"/>
      <c r="Q87" s="110"/>
      <c r="R87" s="114"/>
    </row>
    <row r="88" spans="1:18" x14ac:dyDescent="0.25">
      <c r="A88" s="12" t="s">
        <v>137</v>
      </c>
      <c r="B88" s="21" t="s">
        <v>138</v>
      </c>
      <c r="C88" s="56">
        <v>0</v>
      </c>
      <c r="D88" s="56">
        <v>0</v>
      </c>
      <c r="E88" s="56">
        <v>0</v>
      </c>
      <c r="F88" s="100">
        <f t="shared" si="3"/>
        <v>0</v>
      </c>
      <c r="G88" s="183">
        <v>0</v>
      </c>
      <c r="H88" s="56">
        <v>0</v>
      </c>
      <c r="I88" s="56">
        <v>0</v>
      </c>
      <c r="J88" s="184">
        <f t="shared" si="6"/>
        <v>0</v>
      </c>
      <c r="K88" s="110"/>
      <c r="L88" s="110"/>
      <c r="M88" s="110"/>
      <c r="N88" s="114"/>
      <c r="O88" s="110"/>
      <c r="P88" s="110"/>
      <c r="Q88" s="110"/>
      <c r="R88" s="114"/>
    </row>
    <row r="89" spans="1:18" s="46" customFormat="1" ht="15.75" x14ac:dyDescent="0.25">
      <c r="A89" s="33" t="s">
        <v>322</v>
      </c>
      <c r="B89" s="36" t="s">
        <v>139</v>
      </c>
      <c r="C89" s="58">
        <f>SUM(C85:C88)</f>
        <v>0</v>
      </c>
      <c r="D89" s="58">
        <f>SUM(D85:D88)</f>
        <v>0</v>
      </c>
      <c r="E89" s="58">
        <f>SUM(E85:E88)</f>
        <v>0</v>
      </c>
      <c r="F89" s="92">
        <f t="shared" si="3"/>
        <v>0</v>
      </c>
      <c r="G89" s="187">
        <f>SUM(G85:G88)</f>
        <v>0</v>
      </c>
      <c r="H89" s="58">
        <f>SUM(H85:H88)</f>
        <v>0</v>
      </c>
      <c r="I89" s="58">
        <f>SUM(I85:I88)</f>
        <v>0</v>
      </c>
      <c r="J89" s="188">
        <f t="shared" si="6"/>
        <v>0</v>
      </c>
      <c r="K89" s="116"/>
      <c r="L89" s="116"/>
      <c r="M89" s="116"/>
      <c r="N89" s="116"/>
      <c r="O89" s="116"/>
      <c r="P89" s="116"/>
      <c r="Q89" s="116"/>
      <c r="R89" s="116"/>
    </row>
    <row r="90" spans="1:18" x14ac:dyDescent="0.25">
      <c r="A90" s="12" t="s">
        <v>140</v>
      </c>
      <c r="B90" s="21" t="s">
        <v>141</v>
      </c>
      <c r="C90" s="56">
        <v>0</v>
      </c>
      <c r="D90" s="56">
        <v>0</v>
      </c>
      <c r="E90" s="56">
        <v>0</v>
      </c>
      <c r="F90" s="100">
        <f t="shared" si="3"/>
        <v>0</v>
      </c>
      <c r="G90" s="183">
        <v>0</v>
      </c>
      <c r="H90" s="56">
        <v>0</v>
      </c>
      <c r="I90" s="56">
        <v>0</v>
      </c>
      <c r="J90" s="184">
        <f t="shared" si="6"/>
        <v>0</v>
      </c>
      <c r="K90" s="110"/>
      <c r="L90" s="110"/>
      <c r="M90" s="110"/>
      <c r="N90" s="114"/>
      <c r="O90" s="110"/>
      <c r="P90" s="110"/>
      <c r="Q90" s="110"/>
      <c r="R90" s="114"/>
    </row>
    <row r="91" spans="1:18" x14ac:dyDescent="0.25">
      <c r="A91" s="12" t="s">
        <v>353</v>
      </c>
      <c r="B91" s="21" t="s">
        <v>142</v>
      </c>
      <c r="C91" s="56">
        <v>0</v>
      </c>
      <c r="D91" s="56">
        <v>0</v>
      </c>
      <c r="E91" s="56">
        <v>0</v>
      </c>
      <c r="F91" s="100">
        <f t="shared" si="3"/>
        <v>0</v>
      </c>
      <c r="G91" s="183">
        <v>0</v>
      </c>
      <c r="H91" s="56">
        <v>0</v>
      </c>
      <c r="I91" s="56">
        <v>0</v>
      </c>
      <c r="J91" s="184">
        <f t="shared" si="6"/>
        <v>0</v>
      </c>
      <c r="K91" s="110"/>
      <c r="L91" s="110"/>
      <c r="M91" s="110"/>
      <c r="N91" s="114"/>
      <c r="O91" s="110"/>
      <c r="P91" s="110"/>
      <c r="Q91" s="110"/>
      <c r="R91" s="114"/>
    </row>
    <row r="92" spans="1:18" x14ac:dyDescent="0.25">
      <c r="A92" s="12" t="s">
        <v>354</v>
      </c>
      <c r="B92" s="21" t="s">
        <v>143</v>
      </c>
      <c r="C92" s="56">
        <v>0</v>
      </c>
      <c r="D92" s="56">
        <v>0</v>
      </c>
      <c r="E92" s="56">
        <v>0</v>
      </c>
      <c r="F92" s="100">
        <f t="shared" si="3"/>
        <v>0</v>
      </c>
      <c r="G92" s="183">
        <v>0</v>
      </c>
      <c r="H92" s="56">
        <v>0</v>
      </c>
      <c r="I92" s="56">
        <v>0</v>
      </c>
      <c r="J92" s="184">
        <f t="shared" si="6"/>
        <v>0</v>
      </c>
      <c r="K92" s="110"/>
      <c r="L92" s="110"/>
      <c r="M92" s="110"/>
      <c r="N92" s="114"/>
      <c r="O92" s="110"/>
      <c r="P92" s="110"/>
      <c r="Q92" s="110"/>
      <c r="R92" s="114"/>
    </row>
    <row r="93" spans="1:18" x14ac:dyDescent="0.25">
      <c r="A93" s="12" t="s">
        <v>355</v>
      </c>
      <c r="B93" s="21" t="s">
        <v>144</v>
      </c>
      <c r="C93" s="56">
        <v>0</v>
      </c>
      <c r="D93" s="56">
        <v>0</v>
      </c>
      <c r="E93" s="56">
        <v>0</v>
      </c>
      <c r="F93" s="100">
        <f t="shared" si="3"/>
        <v>0</v>
      </c>
      <c r="G93" s="183">
        <v>0</v>
      </c>
      <c r="H93" s="56">
        <v>0</v>
      </c>
      <c r="I93" s="56">
        <v>0</v>
      </c>
      <c r="J93" s="184">
        <f t="shared" si="6"/>
        <v>0</v>
      </c>
      <c r="K93" s="110"/>
      <c r="L93" s="110"/>
      <c r="M93" s="110"/>
      <c r="N93" s="114"/>
      <c r="O93" s="110"/>
      <c r="P93" s="110"/>
      <c r="Q93" s="110"/>
      <c r="R93" s="114"/>
    </row>
    <row r="94" spans="1:18" x14ac:dyDescent="0.25">
      <c r="A94" s="12" t="s">
        <v>356</v>
      </c>
      <c r="B94" s="21" t="s">
        <v>145</v>
      </c>
      <c r="C94" s="56">
        <v>0</v>
      </c>
      <c r="D94" s="56">
        <v>0</v>
      </c>
      <c r="E94" s="56">
        <v>0</v>
      </c>
      <c r="F94" s="100">
        <f t="shared" si="3"/>
        <v>0</v>
      </c>
      <c r="G94" s="183">
        <v>0</v>
      </c>
      <c r="H94" s="56">
        <v>0</v>
      </c>
      <c r="I94" s="56">
        <v>0</v>
      </c>
      <c r="J94" s="184">
        <f t="shared" si="6"/>
        <v>0</v>
      </c>
      <c r="K94" s="110"/>
      <c r="L94" s="110"/>
      <c r="M94" s="110"/>
      <c r="N94" s="114"/>
      <c r="O94" s="110"/>
      <c r="P94" s="110"/>
      <c r="Q94" s="110"/>
      <c r="R94" s="114"/>
    </row>
    <row r="95" spans="1:18" x14ac:dyDescent="0.25">
      <c r="A95" s="12" t="s">
        <v>357</v>
      </c>
      <c r="B95" s="21" t="s">
        <v>146</v>
      </c>
      <c r="C95" s="56">
        <v>0</v>
      </c>
      <c r="D95" s="56">
        <v>0</v>
      </c>
      <c r="E95" s="56">
        <v>0</v>
      </c>
      <c r="F95" s="100">
        <f t="shared" si="3"/>
        <v>0</v>
      </c>
      <c r="G95" s="183">
        <v>0</v>
      </c>
      <c r="H95" s="56">
        <v>0</v>
      </c>
      <c r="I95" s="56">
        <v>0</v>
      </c>
      <c r="J95" s="184">
        <f t="shared" si="6"/>
        <v>0</v>
      </c>
      <c r="K95" s="110"/>
      <c r="L95" s="110"/>
      <c r="M95" s="110"/>
      <c r="N95" s="114"/>
      <c r="O95" s="110"/>
      <c r="P95" s="110"/>
      <c r="Q95" s="110"/>
      <c r="R95" s="114"/>
    </row>
    <row r="96" spans="1:18" x14ac:dyDescent="0.25">
      <c r="A96" s="12" t="s">
        <v>147</v>
      </c>
      <c r="B96" s="21" t="s">
        <v>148</v>
      </c>
      <c r="C96" s="56">
        <v>0</v>
      </c>
      <c r="D96" s="56">
        <v>0</v>
      </c>
      <c r="E96" s="56">
        <v>0</v>
      </c>
      <c r="F96" s="100">
        <f t="shared" si="3"/>
        <v>0</v>
      </c>
      <c r="G96" s="183">
        <v>0</v>
      </c>
      <c r="H96" s="56">
        <v>0</v>
      </c>
      <c r="I96" s="56">
        <v>0</v>
      </c>
      <c r="J96" s="184">
        <f t="shared" si="6"/>
        <v>0</v>
      </c>
      <c r="K96" s="110"/>
      <c r="L96" s="110"/>
      <c r="M96" s="110"/>
      <c r="N96" s="114"/>
      <c r="O96" s="110"/>
      <c r="P96" s="110"/>
      <c r="Q96" s="110"/>
      <c r="R96" s="114"/>
    </row>
    <row r="97" spans="1:18" x14ac:dyDescent="0.25">
      <c r="A97" s="12" t="s">
        <v>470</v>
      </c>
      <c r="B97" s="21" t="s">
        <v>149</v>
      </c>
      <c r="C97" s="56">
        <v>0</v>
      </c>
      <c r="D97" s="56">
        <v>0</v>
      </c>
      <c r="E97" s="56">
        <v>0</v>
      </c>
      <c r="F97" s="100">
        <f t="shared" si="3"/>
        <v>0</v>
      </c>
      <c r="G97" s="183">
        <v>0</v>
      </c>
      <c r="H97" s="56">
        <v>0</v>
      </c>
      <c r="I97" s="56">
        <v>0</v>
      </c>
      <c r="J97" s="184">
        <f t="shared" si="6"/>
        <v>0</v>
      </c>
      <c r="K97" s="110"/>
      <c r="L97" s="110"/>
      <c r="M97" s="110"/>
      <c r="N97" s="114"/>
      <c r="O97" s="110"/>
      <c r="P97" s="110"/>
      <c r="Q97" s="110"/>
      <c r="R97" s="114"/>
    </row>
    <row r="98" spans="1:18" x14ac:dyDescent="0.25">
      <c r="A98" s="12" t="s">
        <v>471</v>
      </c>
      <c r="B98" s="21" t="s">
        <v>472</v>
      </c>
      <c r="C98" s="56">
        <v>0</v>
      </c>
      <c r="D98" s="56">
        <v>0</v>
      </c>
      <c r="E98" s="56">
        <v>0</v>
      </c>
      <c r="F98" s="100">
        <f t="shared" si="3"/>
        <v>0</v>
      </c>
      <c r="G98" s="183">
        <v>0</v>
      </c>
      <c r="H98" s="56">
        <v>0</v>
      </c>
      <c r="I98" s="56">
        <v>0</v>
      </c>
      <c r="J98" s="184">
        <f t="shared" si="6"/>
        <v>0</v>
      </c>
      <c r="K98" s="110"/>
      <c r="L98" s="110"/>
      <c r="M98" s="110"/>
      <c r="N98" s="114"/>
      <c r="O98" s="110"/>
      <c r="P98" s="110"/>
      <c r="Q98" s="110"/>
      <c r="R98" s="114"/>
    </row>
    <row r="99" spans="1:18" s="46" customFormat="1" ht="15.75" x14ac:dyDescent="0.25">
      <c r="A99" s="33" t="s">
        <v>323</v>
      </c>
      <c r="B99" s="36" t="s">
        <v>150</v>
      </c>
      <c r="C99" s="58">
        <f>SUM(C90:C98)</f>
        <v>0</v>
      </c>
      <c r="D99" s="58">
        <f>SUM(D90:D98)</f>
        <v>0</v>
      </c>
      <c r="E99" s="58">
        <f>SUM(E90:E98)</f>
        <v>0</v>
      </c>
      <c r="F99" s="92">
        <f t="shared" si="3"/>
        <v>0</v>
      </c>
      <c r="G99" s="187">
        <f>SUM(G90:G98)</f>
        <v>0</v>
      </c>
      <c r="H99" s="58">
        <f>SUM(H90:H98)</f>
        <v>0</v>
      </c>
      <c r="I99" s="58">
        <f>SUM(I90:I98)</f>
        <v>0</v>
      </c>
      <c r="J99" s="188">
        <f t="shared" si="6"/>
        <v>0</v>
      </c>
      <c r="K99" s="116"/>
      <c r="L99" s="116"/>
      <c r="M99" s="116"/>
      <c r="N99" s="116"/>
      <c r="O99" s="116"/>
      <c r="P99" s="116"/>
      <c r="Q99" s="116"/>
      <c r="R99" s="116"/>
    </row>
    <row r="100" spans="1:18" s="46" customFormat="1" ht="15.75" x14ac:dyDescent="0.25">
      <c r="A100" s="65" t="s">
        <v>8</v>
      </c>
      <c r="B100" s="66"/>
      <c r="C100" s="68">
        <f t="shared" ref="C100:F100" si="7">SUM(C84+C89+C99)</f>
        <v>100330</v>
      </c>
      <c r="D100" s="68">
        <f t="shared" si="7"/>
        <v>0</v>
      </c>
      <c r="E100" s="68">
        <f t="shared" si="7"/>
        <v>0</v>
      </c>
      <c r="F100" s="102">
        <f t="shared" si="7"/>
        <v>100330</v>
      </c>
      <c r="G100" s="190">
        <f t="shared" ref="G100:J100" si="8">SUM(G84+G89+G99)</f>
        <v>100330</v>
      </c>
      <c r="H100" s="68">
        <f t="shared" si="8"/>
        <v>0</v>
      </c>
      <c r="I100" s="68">
        <f t="shared" si="8"/>
        <v>0</v>
      </c>
      <c r="J100" s="191">
        <f t="shared" si="8"/>
        <v>100330</v>
      </c>
      <c r="K100" s="119"/>
      <c r="L100" s="119"/>
      <c r="M100" s="119"/>
      <c r="N100" s="119"/>
      <c r="O100" s="119"/>
      <c r="P100" s="119"/>
      <c r="Q100" s="119"/>
      <c r="R100" s="119"/>
    </row>
    <row r="101" spans="1:18" s="46" customFormat="1" ht="17.25" x14ac:dyDescent="0.3">
      <c r="A101" s="70" t="s">
        <v>365</v>
      </c>
      <c r="B101" s="71" t="s">
        <v>151</v>
      </c>
      <c r="C101" s="72">
        <f>C26+C27+C52+C61+C75+C84+C89+C99</f>
        <v>23398184</v>
      </c>
      <c r="D101" s="72">
        <f>D26+D27+D52+D61+D75+D84+D89+D99</f>
        <v>0</v>
      </c>
      <c r="E101" s="72">
        <f>E26+E27+E52+E61+E75+E84+E89+E99</f>
        <v>0</v>
      </c>
      <c r="F101" s="103">
        <f t="shared" si="3"/>
        <v>23398184</v>
      </c>
      <c r="G101" s="192">
        <f>G26+G27+G52+G61+G75+G84+G89+G99</f>
        <v>23036884</v>
      </c>
      <c r="H101" s="72">
        <f>H26+H27+H52+H61+H75+H84+H89+H99</f>
        <v>0</v>
      </c>
      <c r="I101" s="72">
        <f>I26+I27+I52+I61+I75+I84+I89+I99</f>
        <v>0</v>
      </c>
      <c r="J101" s="193">
        <f>SUM(G101:I101)</f>
        <v>23036884</v>
      </c>
      <c r="K101" s="121"/>
      <c r="L101" s="121"/>
      <c r="M101" s="121"/>
      <c r="N101" s="122"/>
      <c r="O101" s="121"/>
      <c r="P101" s="121"/>
      <c r="Q101" s="121"/>
      <c r="R101" s="122"/>
    </row>
    <row r="102" spans="1:18" x14ac:dyDescent="0.25">
      <c r="A102" s="12" t="s">
        <v>473</v>
      </c>
      <c r="B102" s="5" t="s">
        <v>152</v>
      </c>
      <c r="C102" s="56">
        <v>0</v>
      </c>
      <c r="D102" s="56">
        <v>0</v>
      </c>
      <c r="E102" s="56">
        <v>0</v>
      </c>
      <c r="F102" s="100">
        <f t="shared" si="3"/>
        <v>0</v>
      </c>
      <c r="G102" s="183">
        <v>0</v>
      </c>
      <c r="H102" s="56">
        <v>0</v>
      </c>
      <c r="I102" s="56">
        <v>0</v>
      </c>
      <c r="J102" s="184">
        <f t="shared" ref="J102:J125" si="9">SUM(G102:I102)</f>
        <v>0</v>
      </c>
      <c r="K102" s="110"/>
      <c r="L102" s="110"/>
      <c r="M102" s="110"/>
      <c r="N102" s="114"/>
      <c r="O102" s="110"/>
      <c r="P102" s="110"/>
      <c r="Q102" s="110"/>
      <c r="R102" s="114"/>
    </row>
    <row r="103" spans="1:18" x14ac:dyDescent="0.25">
      <c r="A103" s="12" t="s">
        <v>153</v>
      </c>
      <c r="B103" s="5" t="s">
        <v>154</v>
      </c>
      <c r="C103" s="56">
        <v>0</v>
      </c>
      <c r="D103" s="56">
        <v>0</v>
      </c>
      <c r="E103" s="56">
        <v>0</v>
      </c>
      <c r="F103" s="100">
        <f t="shared" si="3"/>
        <v>0</v>
      </c>
      <c r="G103" s="183">
        <v>0</v>
      </c>
      <c r="H103" s="56">
        <v>0</v>
      </c>
      <c r="I103" s="56">
        <v>0</v>
      </c>
      <c r="J103" s="184">
        <f t="shared" si="9"/>
        <v>0</v>
      </c>
      <c r="K103" s="110"/>
      <c r="L103" s="110"/>
      <c r="M103" s="110"/>
      <c r="N103" s="114"/>
      <c r="O103" s="110"/>
      <c r="P103" s="110"/>
      <c r="Q103" s="110"/>
      <c r="R103" s="114"/>
    </row>
    <row r="104" spans="1:18" x14ac:dyDescent="0.25">
      <c r="A104" s="12" t="s">
        <v>359</v>
      </c>
      <c r="B104" s="5" t="s">
        <v>155</v>
      </c>
      <c r="C104" s="56">
        <v>0</v>
      </c>
      <c r="D104" s="56">
        <v>0</v>
      </c>
      <c r="E104" s="56">
        <v>0</v>
      </c>
      <c r="F104" s="100">
        <f t="shared" si="3"/>
        <v>0</v>
      </c>
      <c r="G104" s="183">
        <v>0</v>
      </c>
      <c r="H104" s="56">
        <v>0</v>
      </c>
      <c r="I104" s="56">
        <v>0</v>
      </c>
      <c r="J104" s="184">
        <f t="shared" si="9"/>
        <v>0</v>
      </c>
      <c r="K104" s="110"/>
      <c r="L104" s="110"/>
      <c r="M104" s="110"/>
      <c r="N104" s="114"/>
      <c r="O104" s="110"/>
      <c r="P104" s="110"/>
      <c r="Q104" s="110"/>
      <c r="R104" s="114"/>
    </row>
    <row r="105" spans="1:18" s="46" customFormat="1" x14ac:dyDescent="0.25">
      <c r="A105" s="14" t="s">
        <v>328</v>
      </c>
      <c r="B105" s="7" t="s">
        <v>156</v>
      </c>
      <c r="C105" s="57">
        <f>SUM(C102:C104)</f>
        <v>0</v>
      </c>
      <c r="D105" s="57">
        <f>SUM(D102:D104)</f>
        <v>0</v>
      </c>
      <c r="E105" s="57">
        <f>SUM(E102:E104)</f>
        <v>0</v>
      </c>
      <c r="F105" s="91">
        <f t="shared" si="3"/>
        <v>0</v>
      </c>
      <c r="G105" s="185">
        <f>SUM(G102:G104)</f>
        <v>0</v>
      </c>
      <c r="H105" s="57">
        <f>SUM(H102:H104)</f>
        <v>0</v>
      </c>
      <c r="I105" s="57">
        <f>SUM(I102:I104)</f>
        <v>0</v>
      </c>
      <c r="J105" s="186">
        <f t="shared" si="9"/>
        <v>0</v>
      </c>
      <c r="K105" s="115"/>
      <c r="L105" s="115"/>
      <c r="M105" s="115"/>
      <c r="N105" s="115"/>
      <c r="O105" s="115"/>
      <c r="P105" s="115"/>
      <c r="Q105" s="115"/>
      <c r="R105" s="115"/>
    </row>
    <row r="106" spans="1:18" x14ac:dyDescent="0.25">
      <c r="A106" s="26" t="s">
        <v>360</v>
      </c>
      <c r="B106" s="5" t="s">
        <v>157</v>
      </c>
      <c r="C106" s="56">
        <v>0</v>
      </c>
      <c r="D106" s="56">
        <v>0</v>
      </c>
      <c r="E106" s="56">
        <v>0</v>
      </c>
      <c r="F106" s="100">
        <f t="shared" si="3"/>
        <v>0</v>
      </c>
      <c r="G106" s="183">
        <v>0</v>
      </c>
      <c r="H106" s="56">
        <v>0</v>
      </c>
      <c r="I106" s="56">
        <v>0</v>
      </c>
      <c r="J106" s="184">
        <f t="shared" si="9"/>
        <v>0</v>
      </c>
      <c r="K106" s="110"/>
      <c r="L106" s="110"/>
      <c r="M106" s="110"/>
      <c r="N106" s="114"/>
      <c r="O106" s="110"/>
      <c r="P106" s="110"/>
      <c r="Q106" s="110"/>
      <c r="R106" s="114"/>
    </row>
    <row r="107" spans="1:18" x14ac:dyDescent="0.25">
      <c r="A107" s="26" t="s">
        <v>331</v>
      </c>
      <c r="B107" s="5" t="s">
        <v>158</v>
      </c>
      <c r="C107" s="56">
        <v>0</v>
      </c>
      <c r="D107" s="56">
        <v>0</v>
      </c>
      <c r="E107" s="56">
        <v>0</v>
      </c>
      <c r="F107" s="100">
        <f t="shared" si="3"/>
        <v>0</v>
      </c>
      <c r="G107" s="183">
        <v>0</v>
      </c>
      <c r="H107" s="56">
        <v>0</v>
      </c>
      <c r="I107" s="56">
        <v>0</v>
      </c>
      <c r="J107" s="184">
        <f t="shared" si="9"/>
        <v>0</v>
      </c>
      <c r="K107" s="110"/>
      <c r="L107" s="110"/>
      <c r="M107" s="110"/>
      <c r="N107" s="114"/>
      <c r="O107" s="110"/>
      <c r="P107" s="110"/>
      <c r="Q107" s="110"/>
      <c r="R107" s="114"/>
    </row>
    <row r="108" spans="1:18" x14ac:dyDescent="0.25">
      <c r="A108" s="12" t="s">
        <v>159</v>
      </c>
      <c r="B108" s="5" t="s">
        <v>160</v>
      </c>
      <c r="C108" s="56">
        <v>0</v>
      </c>
      <c r="D108" s="56">
        <v>0</v>
      </c>
      <c r="E108" s="56">
        <v>0</v>
      </c>
      <c r="F108" s="100">
        <f t="shared" si="3"/>
        <v>0</v>
      </c>
      <c r="G108" s="183">
        <v>0</v>
      </c>
      <c r="H108" s="56">
        <v>0</v>
      </c>
      <c r="I108" s="56">
        <v>0</v>
      </c>
      <c r="J108" s="184">
        <f t="shared" si="9"/>
        <v>0</v>
      </c>
      <c r="K108" s="110"/>
      <c r="L108" s="110"/>
      <c r="M108" s="110"/>
      <c r="N108" s="114"/>
      <c r="O108" s="110"/>
      <c r="P108" s="110"/>
      <c r="Q108" s="110"/>
      <c r="R108" s="114"/>
    </row>
    <row r="109" spans="1:18" x14ac:dyDescent="0.25">
      <c r="A109" s="12" t="s">
        <v>361</v>
      </c>
      <c r="B109" s="5" t="s">
        <v>161</v>
      </c>
      <c r="C109" s="56">
        <v>0</v>
      </c>
      <c r="D109" s="56">
        <v>0</v>
      </c>
      <c r="E109" s="56">
        <v>0</v>
      </c>
      <c r="F109" s="100">
        <f t="shared" si="3"/>
        <v>0</v>
      </c>
      <c r="G109" s="183">
        <v>0</v>
      </c>
      <c r="H109" s="56">
        <v>0</v>
      </c>
      <c r="I109" s="56">
        <v>0</v>
      </c>
      <c r="J109" s="184">
        <f t="shared" si="9"/>
        <v>0</v>
      </c>
      <c r="K109" s="110"/>
      <c r="L109" s="110"/>
      <c r="M109" s="110"/>
      <c r="N109" s="114"/>
      <c r="O109" s="110"/>
      <c r="P109" s="110"/>
      <c r="Q109" s="110"/>
      <c r="R109" s="114"/>
    </row>
    <row r="110" spans="1:18" s="46" customFormat="1" x14ac:dyDescent="0.25">
      <c r="A110" s="13" t="s">
        <v>329</v>
      </c>
      <c r="B110" s="7" t="s">
        <v>162</v>
      </c>
      <c r="C110" s="57">
        <f>SUM(C106:C109)</f>
        <v>0</v>
      </c>
      <c r="D110" s="57">
        <f>SUM(D106:D109)</f>
        <v>0</v>
      </c>
      <c r="E110" s="57">
        <f>SUM(E106:E109)</f>
        <v>0</v>
      </c>
      <c r="F110" s="91">
        <f t="shared" si="3"/>
        <v>0</v>
      </c>
      <c r="G110" s="185">
        <f>SUM(G106:G109)</f>
        <v>0</v>
      </c>
      <c r="H110" s="57">
        <f>SUM(H106:H109)</f>
        <v>0</v>
      </c>
      <c r="I110" s="57">
        <f>SUM(I106:I109)</f>
        <v>0</v>
      </c>
      <c r="J110" s="186">
        <f t="shared" si="9"/>
        <v>0</v>
      </c>
      <c r="K110" s="115"/>
      <c r="L110" s="115"/>
      <c r="M110" s="115"/>
      <c r="N110" s="115"/>
      <c r="O110" s="115"/>
      <c r="P110" s="115"/>
      <c r="Q110" s="115"/>
      <c r="R110" s="115"/>
    </row>
    <row r="111" spans="1:18" s="46" customFormat="1" x14ac:dyDescent="0.25">
      <c r="A111" s="13" t="s">
        <v>163</v>
      </c>
      <c r="B111" s="7" t="s">
        <v>164</v>
      </c>
      <c r="C111" s="57">
        <v>0</v>
      </c>
      <c r="D111" s="57">
        <v>0</v>
      </c>
      <c r="E111" s="57">
        <v>0</v>
      </c>
      <c r="F111" s="91">
        <f t="shared" si="3"/>
        <v>0</v>
      </c>
      <c r="G111" s="185">
        <v>0</v>
      </c>
      <c r="H111" s="57">
        <v>0</v>
      </c>
      <c r="I111" s="57">
        <v>0</v>
      </c>
      <c r="J111" s="186">
        <f t="shared" si="9"/>
        <v>0</v>
      </c>
      <c r="K111" s="115"/>
      <c r="L111" s="115"/>
      <c r="M111" s="115"/>
      <c r="N111" s="115"/>
      <c r="O111" s="115"/>
      <c r="P111" s="115"/>
      <c r="Q111" s="115"/>
      <c r="R111" s="115"/>
    </row>
    <row r="112" spans="1:18" s="46" customFormat="1" x14ac:dyDescent="0.25">
      <c r="A112" s="13" t="s">
        <v>165</v>
      </c>
      <c r="B112" s="7" t="s">
        <v>166</v>
      </c>
      <c r="C112" s="57">
        <v>0</v>
      </c>
      <c r="D112" s="57">
        <v>0</v>
      </c>
      <c r="E112" s="57">
        <v>0</v>
      </c>
      <c r="F112" s="91">
        <f t="shared" si="3"/>
        <v>0</v>
      </c>
      <c r="G112" s="185">
        <v>0</v>
      </c>
      <c r="H112" s="57">
        <v>0</v>
      </c>
      <c r="I112" s="57">
        <v>0</v>
      </c>
      <c r="J112" s="186">
        <f t="shared" si="9"/>
        <v>0</v>
      </c>
      <c r="K112" s="115"/>
      <c r="L112" s="115"/>
      <c r="M112" s="115"/>
      <c r="N112" s="115"/>
      <c r="O112" s="115"/>
      <c r="P112" s="115"/>
      <c r="Q112" s="115"/>
      <c r="R112" s="115"/>
    </row>
    <row r="113" spans="1:18" s="46" customFormat="1" x14ac:dyDescent="0.25">
      <c r="A113" s="13" t="s">
        <v>167</v>
      </c>
      <c r="B113" s="7" t="s">
        <v>168</v>
      </c>
      <c r="C113" s="57">
        <v>0</v>
      </c>
      <c r="D113" s="57">
        <f>SUM(D111:D112)</f>
        <v>0</v>
      </c>
      <c r="E113" s="57">
        <f>SUM(E111:E112)</f>
        <v>0</v>
      </c>
      <c r="F113" s="91">
        <f t="shared" si="3"/>
        <v>0</v>
      </c>
      <c r="G113" s="185">
        <v>0</v>
      </c>
      <c r="H113" s="57">
        <f>SUM(H111:H112)</f>
        <v>0</v>
      </c>
      <c r="I113" s="57">
        <f>SUM(I111:I112)</f>
        <v>0</v>
      </c>
      <c r="J113" s="186">
        <f t="shared" si="9"/>
        <v>0</v>
      </c>
      <c r="K113" s="115"/>
      <c r="L113" s="115"/>
      <c r="M113" s="115"/>
      <c r="N113" s="115"/>
      <c r="O113" s="115"/>
      <c r="P113" s="115"/>
      <c r="Q113" s="115"/>
      <c r="R113" s="115"/>
    </row>
    <row r="114" spans="1:18" s="46" customFormat="1" x14ac:dyDescent="0.25">
      <c r="A114" s="13" t="s">
        <v>169</v>
      </c>
      <c r="B114" s="7" t="s">
        <v>170</v>
      </c>
      <c r="C114" s="62">
        <v>0</v>
      </c>
      <c r="D114" s="62">
        <v>0</v>
      </c>
      <c r="E114" s="62">
        <v>0</v>
      </c>
      <c r="F114" s="91">
        <f t="shared" si="3"/>
        <v>0</v>
      </c>
      <c r="G114" s="194">
        <v>0</v>
      </c>
      <c r="H114" s="62">
        <v>0</v>
      </c>
      <c r="I114" s="62">
        <v>0</v>
      </c>
      <c r="J114" s="186">
        <f t="shared" si="9"/>
        <v>0</v>
      </c>
      <c r="K114" s="124"/>
      <c r="L114" s="124"/>
      <c r="M114" s="124"/>
      <c r="N114" s="115"/>
      <c r="O114" s="124"/>
      <c r="P114" s="124"/>
      <c r="Q114" s="124"/>
      <c r="R114" s="115"/>
    </row>
    <row r="115" spans="1:18" s="46" customFormat="1" x14ac:dyDescent="0.25">
      <c r="A115" s="13" t="s">
        <v>171</v>
      </c>
      <c r="B115" s="7" t="s">
        <v>172</v>
      </c>
      <c r="C115" s="62">
        <v>0</v>
      </c>
      <c r="D115" s="62">
        <v>0</v>
      </c>
      <c r="E115" s="62">
        <v>0</v>
      </c>
      <c r="F115" s="91">
        <f t="shared" si="3"/>
        <v>0</v>
      </c>
      <c r="G115" s="194">
        <v>0</v>
      </c>
      <c r="H115" s="62">
        <v>0</v>
      </c>
      <c r="I115" s="62">
        <v>0</v>
      </c>
      <c r="J115" s="186">
        <f t="shared" si="9"/>
        <v>0</v>
      </c>
      <c r="K115" s="124"/>
      <c r="L115" s="124"/>
      <c r="M115" s="124"/>
      <c r="N115" s="115"/>
      <c r="O115" s="124"/>
      <c r="P115" s="124"/>
      <c r="Q115" s="124"/>
      <c r="R115" s="115"/>
    </row>
    <row r="116" spans="1:18" s="46" customFormat="1" x14ac:dyDescent="0.25">
      <c r="A116" s="13" t="s">
        <v>173</v>
      </c>
      <c r="B116" s="7" t="s">
        <v>174</v>
      </c>
      <c r="C116" s="62">
        <v>0</v>
      </c>
      <c r="D116" s="62">
        <v>0</v>
      </c>
      <c r="E116" s="62">
        <v>0</v>
      </c>
      <c r="F116" s="91">
        <f t="shared" si="3"/>
        <v>0</v>
      </c>
      <c r="G116" s="194">
        <v>0</v>
      </c>
      <c r="H116" s="62">
        <v>0</v>
      </c>
      <c r="I116" s="62">
        <v>0</v>
      </c>
      <c r="J116" s="186">
        <f t="shared" si="9"/>
        <v>0</v>
      </c>
      <c r="K116" s="124"/>
      <c r="L116" s="124"/>
      <c r="M116" s="124"/>
      <c r="N116" s="115"/>
      <c r="O116" s="124"/>
      <c r="P116" s="124"/>
      <c r="Q116" s="124"/>
      <c r="R116" s="115"/>
    </row>
    <row r="117" spans="1:18" s="46" customFormat="1" ht="15.75" x14ac:dyDescent="0.25">
      <c r="A117" s="27" t="s">
        <v>330</v>
      </c>
      <c r="B117" s="28" t="s">
        <v>175</v>
      </c>
      <c r="C117" s="63">
        <f>C105+C110+C111+C112+C113+C114+C115+C116</f>
        <v>0</v>
      </c>
      <c r="D117" s="63">
        <f>D105+D110+D111+D112+D113+D114+D115+D116</f>
        <v>0</v>
      </c>
      <c r="E117" s="63">
        <f>E105+E110+E111+E112+E113+E114+E115+E116</f>
        <v>0</v>
      </c>
      <c r="F117" s="104">
        <f t="shared" si="3"/>
        <v>0</v>
      </c>
      <c r="G117" s="195">
        <f>G105+G110+G111+G112+G113+G114+G115+G116</f>
        <v>0</v>
      </c>
      <c r="H117" s="63">
        <f>H105+H110+H111+H112+H113+H114+H115+H116</f>
        <v>0</v>
      </c>
      <c r="I117" s="63">
        <f>I105+I110+I111+I112+I113+I114+I115+I116</f>
        <v>0</v>
      </c>
      <c r="J117" s="196">
        <f t="shared" si="9"/>
        <v>0</v>
      </c>
      <c r="K117" s="125"/>
      <c r="L117" s="125"/>
      <c r="M117" s="125"/>
      <c r="N117" s="125"/>
      <c r="O117" s="125"/>
      <c r="P117" s="125"/>
      <c r="Q117" s="125"/>
      <c r="R117" s="125"/>
    </row>
    <row r="118" spans="1:18" x14ac:dyDescent="0.25">
      <c r="A118" s="26" t="s">
        <v>176</v>
      </c>
      <c r="B118" s="5" t="s">
        <v>177</v>
      </c>
      <c r="C118" s="56">
        <v>0</v>
      </c>
      <c r="D118" s="56">
        <v>0</v>
      </c>
      <c r="E118" s="56">
        <v>0</v>
      </c>
      <c r="F118" s="100">
        <f t="shared" si="3"/>
        <v>0</v>
      </c>
      <c r="G118" s="183">
        <v>0</v>
      </c>
      <c r="H118" s="56">
        <v>0</v>
      </c>
      <c r="I118" s="56">
        <v>0</v>
      </c>
      <c r="J118" s="184">
        <f t="shared" si="9"/>
        <v>0</v>
      </c>
      <c r="K118" s="110"/>
      <c r="L118" s="110"/>
      <c r="M118" s="110"/>
      <c r="N118" s="114"/>
      <c r="O118" s="110"/>
      <c r="P118" s="110"/>
      <c r="Q118" s="110"/>
      <c r="R118" s="114"/>
    </row>
    <row r="119" spans="1:18" x14ac:dyDescent="0.25">
      <c r="A119" s="12" t="s">
        <v>178</v>
      </c>
      <c r="B119" s="5" t="s">
        <v>179</v>
      </c>
      <c r="C119" s="56">
        <v>0</v>
      </c>
      <c r="D119" s="56">
        <v>0</v>
      </c>
      <c r="E119" s="56">
        <v>0</v>
      </c>
      <c r="F119" s="100">
        <f t="shared" si="3"/>
        <v>0</v>
      </c>
      <c r="G119" s="183">
        <v>0</v>
      </c>
      <c r="H119" s="56">
        <v>0</v>
      </c>
      <c r="I119" s="56">
        <v>0</v>
      </c>
      <c r="J119" s="184">
        <f t="shared" si="9"/>
        <v>0</v>
      </c>
      <c r="K119" s="110"/>
      <c r="L119" s="110"/>
      <c r="M119" s="110"/>
      <c r="N119" s="114"/>
      <c r="O119" s="110"/>
      <c r="P119" s="110"/>
      <c r="Q119" s="110"/>
      <c r="R119" s="114"/>
    </row>
    <row r="120" spans="1:18" x14ac:dyDescent="0.25">
      <c r="A120" s="26" t="s">
        <v>362</v>
      </c>
      <c r="B120" s="5" t="s">
        <v>180</v>
      </c>
      <c r="C120" s="56">
        <v>0</v>
      </c>
      <c r="D120" s="56">
        <v>0</v>
      </c>
      <c r="E120" s="56">
        <v>0</v>
      </c>
      <c r="F120" s="100">
        <f t="shared" si="3"/>
        <v>0</v>
      </c>
      <c r="G120" s="183">
        <v>0</v>
      </c>
      <c r="H120" s="56">
        <v>0</v>
      </c>
      <c r="I120" s="56">
        <v>0</v>
      </c>
      <c r="J120" s="184">
        <f t="shared" si="9"/>
        <v>0</v>
      </c>
      <c r="K120" s="110"/>
      <c r="L120" s="110"/>
      <c r="M120" s="110"/>
      <c r="N120" s="114"/>
      <c r="O120" s="110"/>
      <c r="P120" s="110"/>
      <c r="Q120" s="110"/>
      <c r="R120" s="114"/>
    </row>
    <row r="121" spans="1:18" x14ac:dyDescent="0.25">
      <c r="A121" s="26" t="s">
        <v>332</v>
      </c>
      <c r="B121" s="5" t="s">
        <v>181</v>
      </c>
      <c r="C121" s="56">
        <v>0</v>
      </c>
      <c r="D121" s="56">
        <v>0</v>
      </c>
      <c r="E121" s="56">
        <v>0</v>
      </c>
      <c r="F121" s="100">
        <f t="shared" si="3"/>
        <v>0</v>
      </c>
      <c r="G121" s="183">
        <v>0</v>
      </c>
      <c r="H121" s="56">
        <v>0</v>
      </c>
      <c r="I121" s="56">
        <v>0</v>
      </c>
      <c r="J121" s="184">
        <f t="shared" si="9"/>
        <v>0</v>
      </c>
      <c r="K121" s="110"/>
      <c r="L121" s="110"/>
      <c r="M121" s="110"/>
      <c r="N121" s="114"/>
      <c r="O121" s="110"/>
      <c r="P121" s="110"/>
      <c r="Q121" s="110"/>
      <c r="R121" s="114"/>
    </row>
    <row r="122" spans="1:18" s="46" customFormat="1" x14ac:dyDescent="0.25">
      <c r="A122" s="27" t="s">
        <v>333</v>
      </c>
      <c r="B122" s="28" t="s">
        <v>182</v>
      </c>
      <c r="C122" s="57">
        <f>SUM(C118:C121)</f>
        <v>0</v>
      </c>
      <c r="D122" s="57">
        <f>SUM(D118:D121)</f>
        <v>0</v>
      </c>
      <c r="E122" s="57">
        <f>SUM(E118:E121)</f>
        <v>0</v>
      </c>
      <c r="F122" s="91">
        <f t="shared" si="3"/>
        <v>0</v>
      </c>
      <c r="G122" s="185">
        <f>SUM(G118:G121)</f>
        <v>0</v>
      </c>
      <c r="H122" s="57">
        <f>SUM(H118:H121)</f>
        <v>0</v>
      </c>
      <c r="I122" s="57">
        <f>SUM(I118:I121)</f>
        <v>0</v>
      </c>
      <c r="J122" s="186">
        <f t="shared" si="9"/>
        <v>0</v>
      </c>
      <c r="K122" s="115"/>
      <c r="L122" s="115"/>
      <c r="M122" s="115"/>
      <c r="N122" s="115"/>
      <c r="O122" s="115"/>
      <c r="P122" s="115"/>
      <c r="Q122" s="115"/>
      <c r="R122" s="115"/>
    </row>
    <row r="123" spans="1:18" x14ac:dyDescent="0.25">
      <c r="A123" s="12" t="s">
        <v>183</v>
      </c>
      <c r="B123" s="5" t="s">
        <v>184</v>
      </c>
      <c r="C123" s="56">
        <v>0</v>
      </c>
      <c r="D123" s="56">
        <v>0</v>
      </c>
      <c r="E123" s="56">
        <v>0</v>
      </c>
      <c r="F123" s="100">
        <f t="shared" si="3"/>
        <v>0</v>
      </c>
      <c r="G123" s="183">
        <v>0</v>
      </c>
      <c r="H123" s="56">
        <v>0</v>
      </c>
      <c r="I123" s="56">
        <v>0</v>
      </c>
      <c r="J123" s="184">
        <f t="shared" si="9"/>
        <v>0</v>
      </c>
      <c r="K123" s="110"/>
      <c r="L123" s="110"/>
      <c r="M123" s="110"/>
      <c r="N123" s="114"/>
      <c r="O123" s="110"/>
      <c r="P123" s="110"/>
      <c r="Q123" s="110"/>
      <c r="R123" s="114"/>
    </row>
    <row r="124" spans="1:18" s="46" customFormat="1" ht="15.75" x14ac:dyDescent="0.25">
      <c r="A124" s="75" t="s">
        <v>366</v>
      </c>
      <c r="B124" s="76" t="s">
        <v>185</v>
      </c>
      <c r="C124" s="77">
        <f>C117+C122+C123</f>
        <v>0</v>
      </c>
      <c r="D124" s="77">
        <f>D117+D122+D123</f>
        <v>0</v>
      </c>
      <c r="E124" s="77">
        <f>E117+E122+E123</f>
        <v>0</v>
      </c>
      <c r="F124" s="105">
        <f t="shared" si="3"/>
        <v>0</v>
      </c>
      <c r="G124" s="197">
        <f>G117+G122+G123</f>
        <v>0</v>
      </c>
      <c r="H124" s="77">
        <f>H117+H122+H123</f>
        <v>0</v>
      </c>
      <c r="I124" s="77">
        <f>I117+I122+I123</f>
        <v>0</v>
      </c>
      <c r="J124" s="198">
        <f t="shared" si="9"/>
        <v>0</v>
      </c>
      <c r="K124" s="126"/>
      <c r="L124" s="126"/>
      <c r="M124" s="126"/>
      <c r="N124" s="126"/>
      <c r="O124" s="126"/>
      <c r="P124" s="126"/>
      <c r="Q124" s="126"/>
      <c r="R124" s="126"/>
    </row>
    <row r="125" spans="1:18" s="46" customFormat="1" ht="17.25" x14ac:dyDescent="0.3">
      <c r="A125" s="79" t="s">
        <v>402</v>
      </c>
      <c r="B125" s="79"/>
      <c r="C125" s="78">
        <f>C101+C124</f>
        <v>23398184</v>
      </c>
      <c r="D125" s="78">
        <f>D101+D124</f>
        <v>0</v>
      </c>
      <c r="E125" s="78">
        <f>E101+E124</f>
        <v>0</v>
      </c>
      <c r="F125" s="106">
        <f t="shared" si="3"/>
        <v>23398184</v>
      </c>
      <c r="G125" s="199">
        <f>G101+G124</f>
        <v>23036884</v>
      </c>
      <c r="H125" s="78">
        <f>H101+H124</f>
        <v>0</v>
      </c>
      <c r="I125" s="78">
        <f>I101+I124</f>
        <v>0</v>
      </c>
      <c r="J125" s="200">
        <f t="shared" si="9"/>
        <v>23036884</v>
      </c>
      <c r="K125" s="127"/>
      <c r="L125" s="127"/>
      <c r="M125" s="127"/>
      <c r="N125" s="127"/>
      <c r="O125" s="127"/>
      <c r="P125" s="127"/>
      <c r="Q125" s="127"/>
      <c r="R125" s="127"/>
    </row>
    <row r="126" spans="1:18" x14ac:dyDescent="0.25">
      <c r="B126" s="17"/>
      <c r="C126" s="17"/>
      <c r="D126" s="17"/>
      <c r="E126" s="17"/>
      <c r="F126" s="17"/>
    </row>
    <row r="127" spans="1:18" x14ac:dyDescent="0.25">
      <c r="B127" s="17"/>
      <c r="C127" s="17"/>
      <c r="D127" s="17"/>
      <c r="E127" s="17"/>
      <c r="F127" s="17"/>
    </row>
    <row r="128" spans="1:18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174"/>
  <sheetViews>
    <sheetView view="pageBreakPreview" zoomScale="95" zoomScaleNormal="100" zoomScaleSheetLayoutView="95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2" t="s">
        <v>503</v>
      </c>
      <c r="D1" s="252"/>
      <c r="E1" s="252"/>
      <c r="F1" s="252"/>
      <c r="G1" s="1"/>
      <c r="H1" s="1"/>
      <c r="I1" s="1"/>
      <c r="J1" s="1"/>
    </row>
    <row r="3" spans="1:18" ht="21" customHeight="1" x14ac:dyDescent="0.25">
      <c r="A3" s="258" t="s">
        <v>497</v>
      </c>
      <c r="B3" s="259"/>
      <c r="C3" s="259"/>
      <c r="D3" s="259"/>
      <c r="E3" s="259"/>
      <c r="F3" s="260"/>
    </row>
    <row r="4" spans="1:18" ht="18.75" customHeight="1" x14ac:dyDescent="0.25">
      <c r="A4" s="261" t="s">
        <v>479</v>
      </c>
      <c r="B4" s="259"/>
      <c r="C4" s="259"/>
      <c r="D4" s="259"/>
      <c r="E4" s="259"/>
      <c r="F4" s="260"/>
    </row>
    <row r="5" spans="1:18" ht="18" x14ac:dyDescent="0.25">
      <c r="A5" s="50"/>
    </row>
    <row r="6" spans="1:18" x14ac:dyDescent="0.25">
      <c r="A6" s="45" t="s">
        <v>478</v>
      </c>
      <c r="C6" s="254" t="s">
        <v>464</v>
      </c>
      <c r="D6" s="254"/>
      <c r="E6" s="254"/>
      <c r="F6" s="257"/>
      <c r="G6" s="253" t="s">
        <v>499</v>
      </c>
      <c r="H6" s="254"/>
      <c r="I6" s="254"/>
      <c r="J6" s="255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15</v>
      </c>
      <c r="C7" s="51" t="s">
        <v>435</v>
      </c>
      <c r="D7" s="51" t="s">
        <v>436</v>
      </c>
      <c r="E7" s="51" t="s">
        <v>9</v>
      </c>
      <c r="F7" s="89" t="s">
        <v>3</v>
      </c>
      <c r="G7" s="155" t="s">
        <v>435</v>
      </c>
      <c r="H7" s="51" t="s">
        <v>436</v>
      </c>
      <c r="I7" s="51" t="s">
        <v>9</v>
      </c>
      <c r="J7" s="156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x14ac:dyDescent="0.25">
      <c r="A8" s="19" t="s">
        <v>16</v>
      </c>
      <c r="B8" s="20" t="s">
        <v>17</v>
      </c>
      <c r="C8" s="56">
        <f>SUM('1. melléklet'!C8+'2. melléklet'!C8)</f>
        <v>15978804</v>
      </c>
      <c r="D8" s="56"/>
      <c r="E8" s="56">
        <v>0</v>
      </c>
      <c r="F8" s="100">
        <f>SUM(C8:E8)</f>
        <v>15978804</v>
      </c>
      <c r="G8" s="178">
        <f>SUM('1. melléklet'!G8+'2. melléklet'!G8)</f>
        <v>15420804</v>
      </c>
      <c r="H8" s="56"/>
      <c r="I8" s="56">
        <v>0</v>
      </c>
      <c r="J8" s="158">
        <f>SUM(G8:I8)</f>
        <v>15420804</v>
      </c>
      <c r="K8" s="112"/>
      <c r="L8" s="112"/>
      <c r="M8" s="112"/>
      <c r="N8" s="112"/>
      <c r="O8" s="112"/>
      <c r="P8" s="112"/>
      <c r="Q8" s="112"/>
      <c r="R8" s="112"/>
    </row>
    <row r="9" spans="1:18" x14ac:dyDescent="0.25">
      <c r="A9" s="19" t="s">
        <v>18</v>
      </c>
      <c r="B9" s="21" t="s">
        <v>19</v>
      </c>
      <c r="C9" s="56">
        <f>SUM('1. melléklet'!C9+'2. melléklet'!C9)</f>
        <v>210526</v>
      </c>
      <c r="D9" s="56"/>
      <c r="E9" s="56">
        <v>0</v>
      </c>
      <c r="F9" s="100">
        <f t="shared" ref="F9:F72" si="0">SUM(C9:E9)</f>
        <v>210526</v>
      </c>
      <c r="G9" s="157">
        <f>SUM('1. melléklet'!G9+'2. melléklet'!G9)</f>
        <v>0</v>
      </c>
      <c r="H9" s="56"/>
      <c r="I9" s="56">
        <v>0</v>
      </c>
      <c r="J9" s="158">
        <f t="shared" ref="J9:J72" si="1">SUM(G9:I9)</f>
        <v>0</v>
      </c>
      <c r="K9" s="112"/>
      <c r="L9" s="112"/>
      <c r="M9" s="112"/>
      <c r="N9" s="112"/>
      <c r="O9" s="112"/>
      <c r="P9" s="112"/>
      <c r="Q9" s="112"/>
      <c r="R9" s="112"/>
    </row>
    <row r="10" spans="1:18" x14ac:dyDescent="0.25">
      <c r="A10" s="19" t="s">
        <v>20</v>
      </c>
      <c r="B10" s="21" t="s">
        <v>21</v>
      </c>
      <c r="C10" s="56">
        <f>SUM('1. melléklet'!C10+'2. melléklet'!C10)</f>
        <v>0</v>
      </c>
      <c r="D10" s="56"/>
      <c r="E10" s="56">
        <v>0</v>
      </c>
      <c r="F10" s="100">
        <f t="shared" si="0"/>
        <v>0</v>
      </c>
      <c r="G10" s="157">
        <f>SUM('1. melléklet'!G10+'2. melléklet'!G10)</f>
        <v>0</v>
      </c>
      <c r="H10" s="56"/>
      <c r="I10" s="56">
        <v>0</v>
      </c>
      <c r="J10" s="158">
        <f t="shared" si="1"/>
        <v>0</v>
      </c>
      <c r="K10" s="112"/>
      <c r="L10" s="112"/>
      <c r="M10" s="112"/>
      <c r="N10" s="112"/>
      <c r="O10" s="112"/>
      <c r="P10" s="112"/>
      <c r="Q10" s="112"/>
      <c r="R10" s="112"/>
    </row>
    <row r="11" spans="1:18" x14ac:dyDescent="0.25">
      <c r="A11" s="22" t="s">
        <v>22</v>
      </c>
      <c r="B11" s="21" t="s">
        <v>23</v>
      </c>
      <c r="C11" s="56">
        <f>SUM('1. melléklet'!C11+'2. melléklet'!C11)</f>
        <v>0</v>
      </c>
      <c r="D11" s="56"/>
      <c r="E11" s="56">
        <v>0</v>
      </c>
      <c r="F11" s="100">
        <f t="shared" si="0"/>
        <v>0</v>
      </c>
      <c r="G11" s="157">
        <f>SUM('1. melléklet'!G11+'2. melléklet'!G11)</f>
        <v>0</v>
      </c>
      <c r="H11" s="56"/>
      <c r="I11" s="56">
        <v>0</v>
      </c>
      <c r="J11" s="158">
        <f t="shared" si="1"/>
        <v>0</v>
      </c>
      <c r="K11" s="112"/>
      <c r="L11" s="112"/>
      <c r="M11" s="112"/>
      <c r="N11" s="112"/>
      <c r="O11" s="112"/>
      <c r="P11" s="112"/>
      <c r="Q11" s="112"/>
      <c r="R11" s="112"/>
    </row>
    <row r="12" spans="1:18" x14ac:dyDescent="0.25">
      <c r="A12" s="22" t="s">
        <v>24</v>
      </c>
      <c r="B12" s="21" t="s">
        <v>25</v>
      </c>
      <c r="C12" s="56">
        <f>SUM('1. melléklet'!C12+'2. melléklet'!C12)</f>
        <v>0</v>
      </c>
      <c r="D12" s="56"/>
      <c r="E12" s="56">
        <v>0</v>
      </c>
      <c r="F12" s="100">
        <f t="shared" si="0"/>
        <v>0</v>
      </c>
      <c r="G12" s="157">
        <f>SUM('1. melléklet'!G12+'2. melléklet'!G12)</f>
        <v>0</v>
      </c>
      <c r="H12" s="56"/>
      <c r="I12" s="56">
        <v>0</v>
      </c>
      <c r="J12" s="158">
        <f t="shared" si="1"/>
        <v>0</v>
      </c>
      <c r="K12" s="112"/>
      <c r="L12" s="112"/>
      <c r="M12" s="112"/>
      <c r="N12" s="112"/>
      <c r="O12" s="112"/>
      <c r="P12" s="112"/>
      <c r="Q12" s="112"/>
      <c r="R12" s="112"/>
    </row>
    <row r="13" spans="1:18" x14ac:dyDescent="0.25">
      <c r="A13" s="22" t="s">
        <v>26</v>
      </c>
      <c r="B13" s="21" t="s">
        <v>27</v>
      </c>
      <c r="C13" s="56">
        <f>SUM('1. melléklet'!C13+'2. melléklet'!C13)</f>
        <v>631800</v>
      </c>
      <c r="D13" s="56"/>
      <c r="E13" s="56">
        <v>0</v>
      </c>
      <c r="F13" s="100">
        <f t="shared" si="0"/>
        <v>631800</v>
      </c>
      <c r="G13" s="157">
        <f>SUM('1. melléklet'!G13+'2. melléklet'!G13)</f>
        <v>631800</v>
      </c>
      <c r="H13" s="56"/>
      <c r="I13" s="56">
        <v>0</v>
      </c>
      <c r="J13" s="158">
        <f t="shared" si="1"/>
        <v>631800</v>
      </c>
      <c r="K13" s="112"/>
      <c r="L13" s="112"/>
      <c r="M13" s="112"/>
      <c r="N13" s="112"/>
      <c r="O13" s="112"/>
      <c r="P13" s="112"/>
      <c r="Q13" s="112"/>
      <c r="R13" s="112"/>
    </row>
    <row r="14" spans="1:18" x14ac:dyDescent="0.25">
      <c r="A14" s="22" t="s">
        <v>28</v>
      </c>
      <c r="B14" s="21" t="s">
        <v>29</v>
      </c>
      <c r="C14" s="56">
        <f>SUM('1. melléklet'!C14+'2. melléklet'!C14)</f>
        <v>492000</v>
      </c>
      <c r="D14" s="56"/>
      <c r="E14" s="56">
        <v>0</v>
      </c>
      <c r="F14" s="100">
        <f t="shared" si="0"/>
        <v>492000</v>
      </c>
      <c r="G14" s="157">
        <f>SUM('1. melléklet'!G14+'2. melléklet'!G14)</f>
        <v>492000</v>
      </c>
      <c r="H14" s="56"/>
      <c r="I14" s="56">
        <v>0</v>
      </c>
      <c r="J14" s="158">
        <f t="shared" si="1"/>
        <v>492000</v>
      </c>
      <c r="K14" s="112"/>
      <c r="L14" s="112"/>
      <c r="M14" s="112"/>
      <c r="N14" s="112"/>
      <c r="O14" s="112"/>
      <c r="P14" s="112"/>
      <c r="Q14" s="112"/>
      <c r="R14" s="112"/>
    </row>
    <row r="15" spans="1:18" x14ac:dyDescent="0.25">
      <c r="A15" s="22" t="s">
        <v>30</v>
      </c>
      <c r="B15" s="21" t="s">
        <v>31</v>
      </c>
      <c r="C15" s="56">
        <f>SUM('1. melléklet'!C15+'2. melléklet'!C15)</f>
        <v>0</v>
      </c>
      <c r="D15" s="56"/>
      <c r="E15" s="56">
        <v>0</v>
      </c>
      <c r="F15" s="100">
        <f t="shared" si="0"/>
        <v>0</v>
      </c>
      <c r="G15" s="157">
        <f>SUM('1. melléklet'!G15+'2. melléklet'!G15)</f>
        <v>0</v>
      </c>
      <c r="H15" s="56"/>
      <c r="I15" s="56">
        <v>0</v>
      </c>
      <c r="J15" s="158">
        <f t="shared" si="1"/>
        <v>0</v>
      </c>
      <c r="K15" s="112"/>
      <c r="L15" s="112"/>
      <c r="M15" s="112"/>
      <c r="N15" s="112"/>
      <c r="O15" s="112"/>
      <c r="P15" s="112"/>
      <c r="Q15" s="112"/>
      <c r="R15" s="112"/>
    </row>
    <row r="16" spans="1:18" x14ac:dyDescent="0.25">
      <c r="A16" s="5" t="s">
        <v>32</v>
      </c>
      <c r="B16" s="21" t="s">
        <v>33</v>
      </c>
      <c r="C16" s="56">
        <f>SUM('1. melléklet'!C16+'2. melléklet'!C16)</f>
        <v>126900</v>
      </c>
      <c r="D16" s="56"/>
      <c r="E16" s="56">
        <v>0</v>
      </c>
      <c r="F16" s="100">
        <f t="shared" si="0"/>
        <v>126900</v>
      </c>
      <c r="G16" s="157">
        <f>SUM('1. melléklet'!G16+'2. melléklet'!G16)</f>
        <v>126900</v>
      </c>
      <c r="H16" s="56"/>
      <c r="I16" s="56">
        <v>0</v>
      </c>
      <c r="J16" s="158">
        <f t="shared" si="1"/>
        <v>126900</v>
      </c>
      <c r="K16" s="112"/>
      <c r="L16" s="112"/>
      <c r="M16" s="112"/>
      <c r="N16" s="112"/>
      <c r="O16" s="112"/>
      <c r="P16" s="112"/>
      <c r="Q16" s="112"/>
      <c r="R16" s="112"/>
    </row>
    <row r="17" spans="1:18" x14ac:dyDescent="0.25">
      <c r="A17" s="5" t="s">
        <v>34</v>
      </c>
      <c r="B17" s="21" t="s">
        <v>35</v>
      </c>
      <c r="C17" s="56">
        <f>SUM('1. melléklet'!C17+'2. melléklet'!C17)</f>
        <v>0</v>
      </c>
      <c r="D17" s="56"/>
      <c r="E17" s="56">
        <v>0</v>
      </c>
      <c r="F17" s="100">
        <f t="shared" si="0"/>
        <v>0</v>
      </c>
      <c r="G17" s="157">
        <f>SUM('1. melléklet'!G17+'2. melléklet'!G17)</f>
        <v>0</v>
      </c>
      <c r="H17" s="56"/>
      <c r="I17" s="56">
        <v>0</v>
      </c>
      <c r="J17" s="158">
        <f t="shared" si="1"/>
        <v>0</v>
      </c>
      <c r="K17" s="112"/>
      <c r="L17" s="112"/>
      <c r="M17" s="112"/>
      <c r="N17" s="112"/>
      <c r="O17" s="112"/>
      <c r="P17" s="112"/>
      <c r="Q17" s="112"/>
      <c r="R17" s="112"/>
    </row>
    <row r="18" spans="1:18" x14ac:dyDescent="0.25">
      <c r="A18" s="5" t="s">
        <v>36</v>
      </c>
      <c r="B18" s="21" t="s">
        <v>37</v>
      </c>
      <c r="C18" s="56">
        <f>SUM('1. melléklet'!C18+'2. melléklet'!C18)</f>
        <v>0</v>
      </c>
      <c r="D18" s="56"/>
      <c r="E18" s="56">
        <v>0</v>
      </c>
      <c r="F18" s="100">
        <f t="shared" si="0"/>
        <v>0</v>
      </c>
      <c r="G18" s="157">
        <f>SUM('1. melléklet'!G18+'2. melléklet'!G18)</f>
        <v>0</v>
      </c>
      <c r="H18" s="56"/>
      <c r="I18" s="56">
        <v>0</v>
      </c>
      <c r="J18" s="158">
        <f t="shared" si="1"/>
        <v>0</v>
      </c>
      <c r="K18" s="112"/>
      <c r="L18" s="112"/>
      <c r="M18" s="112"/>
      <c r="N18" s="112"/>
      <c r="O18" s="112"/>
      <c r="P18" s="112"/>
      <c r="Q18" s="112"/>
      <c r="R18" s="112"/>
    </row>
    <row r="19" spans="1:18" x14ac:dyDescent="0.25">
      <c r="A19" s="5" t="s">
        <v>38</v>
      </c>
      <c r="B19" s="21" t="s">
        <v>39</v>
      </c>
      <c r="C19" s="56">
        <f>SUM('1. melléklet'!C19+'2. melléklet'!C19)</f>
        <v>0</v>
      </c>
      <c r="D19" s="56"/>
      <c r="E19" s="56">
        <v>0</v>
      </c>
      <c r="F19" s="100">
        <f t="shared" si="0"/>
        <v>0</v>
      </c>
      <c r="G19" s="157">
        <f>SUM('1. melléklet'!G19+'2. melléklet'!G19)</f>
        <v>0</v>
      </c>
      <c r="H19" s="56"/>
      <c r="I19" s="56">
        <v>0</v>
      </c>
      <c r="J19" s="158">
        <f t="shared" si="1"/>
        <v>0</v>
      </c>
      <c r="K19" s="112"/>
      <c r="L19" s="112"/>
      <c r="M19" s="112"/>
      <c r="N19" s="112"/>
      <c r="O19" s="112"/>
      <c r="P19" s="112"/>
      <c r="Q19" s="112"/>
      <c r="R19" s="112"/>
    </row>
    <row r="20" spans="1:18" x14ac:dyDescent="0.25">
      <c r="A20" s="5" t="s">
        <v>334</v>
      </c>
      <c r="B20" s="21" t="s">
        <v>40</v>
      </c>
      <c r="C20" s="56">
        <f>SUM('1. melléklet'!C20+'2. melléklet'!C20)</f>
        <v>0</v>
      </c>
      <c r="D20" s="56"/>
      <c r="E20" s="56">
        <v>0</v>
      </c>
      <c r="F20" s="100">
        <f t="shared" si="0"/>
        <v>0</v>
      </c>
      <c r="G20" s="157">
        <f>SUM('1. melléklet'!G20+'2. melléklet'!G20)</f>
        <v>0</v>
      </c>
      <c r="H20" s="56"/>
      <c r="I20" s="56">
        <v>0</v>
      </c>
      <c r="J20" s="158">
        <f t="shared" si="1"/>
        <v>0</v>
      </c>
      <c r="K20" s="112"/>
      <c r="L20" s="112"/>
      <c r="M20" s="112"/>
      <c r="N20" s="112"/>
      <c r="O20" s="112"/>
      <c r="P20" s="112"/>
      <c r="Q20" s="112"/>
      <c r="R20" s="112"/>
    </row>
    <row r="21" spans="1:18" s="46" customFormat="1" x14ac:dyDescent="0.25">
      <c r="A21" s="23" t="s">
        <v>306</v>
      </c>
      <c r="B21" s="24" t="s">
        <v>41</v>
      </c>
      <c r="C21" s="47">
        <f>SUM(C8:C20)</f>
        <v>17440030</v>
      </c>
      <c r="D21" s="47"/>
      <c r="E21" s="56">
        <f>SUM(E8:E20)</f>
        <v>0</v>
      </c>
      <c r="F21" s="91">
        <f t="shared" si="0"/>
        <v>17440030</v>
      </c>
      <c r="G21" s="204">
        <f>SUM(G8:G20)</f>
        <v>16671504</v>
      </c>
      <c r="H21" s="47"/>
      <c r="I21" s="56">
        <f>SUM(I8:I20)</f>
        <v>0</v>
      </c>
      <c r="J21" s="160">
        <f t="shared" si="1"/>
        <v>16671504</v>
      </c>
      <c r="K21" s="124"/>
      <c r="L21" s="124"/>
      <c r="M21" s="124"/>
      <c r="N21" s="124"/>
      <c r="O21" s="124"/>
      <c r="P21" s="124"/>
      <c r="Q21" s="124"/>
      <c r="R21" s="124"/>
    </row>
    <row r="22" spans="1:18" x14ac:dyDescent="0.25">
      <c r="A22" s="5" t="s">
        <v>42</v>
      </c>
      <c r="B22" s="21" t="s">
        <v>43</v>
      </c>
      <c r="C22" s="56">
        <f>SUM('1. melléklet'!C22+'2. melléklet'!C22)</f>
        <v>7348680</v>
      </c>
      <c r="D22" s="56"/>
      <c r="E22" s="56">
        <v>0</v>
      </c>
      <c r="F22" s="100">
        <f t="shared" si="0"/>
        <v>7348680</v>
      </c>
      <c r="G22" s="178">
        <f>SUM('1. melléklet'!G22+'2. melléklet'!G22)</f>
        <v>5504820</v>
      </c>
      <c r="H22" s="56"/>
      <c r="I22" s="56">
        <v>0</v>
      </c>
      <c r="J22" s="158">
        <f t="shared" si="1"/>
        <v>5504820</v>
      </c>
      <c r="K22" s="112"/>
      <c r="L22" s="112"/>
      <c r="M22" s="112"/>
      <c r="N22" s="112"/>
      <c r="O22" s="112"/>
      <c r="P22" s="112"/>
      <c r="Q22" s="112"/>
      <c r="R22" s="112"/>
    </row>
    <row r="23" spans="1:18" x14ac:dyDescent="0.25">
      <c r="A23" s="5" t="s">
        <v>44</v>
      </c>
      <c r="B23" s="21" t="s">
        <v>45</v>
      </c>
      <c r="C23" s="56">
        <f>SUM('1. melléklet'!C23+'2. melléklet'!C23)</f>
        <v>2539500</v>
      </c>
      <c r="D23" s="56"/>
      <c r="E23" s="56">
        <v>0</v>
      </c>
      <c r="F23" s="100">
        <f t="shared" si="0"/>
        <v>2539500</v>
      </c>
      <c r="G23" s="178">
        <f>SUM('1. melléklet'!G23+'2. melléklet'!G23)</f>
        <v>2639500</v>
      </c>
      <c r="H23" s="56"/>
      <c r="I23" s="56">
        <v>0</v>
      </c>
      <c r="J23" s="158">
        <f t="shared" si="1"/>
        <v>2639500</v>
      </c>
      <c r="K23" s="112"/>
      <c r="L23" s="112"/>
      <c r="M23" s="112"/>
      <c r="N23" s="112"/>
      <c r="O23" s="112"/>
      <c r="P23" s="112"/>
      <c r="Q23" s="112"/>
      <c r="R23" s="112"/>
    </row>
    <row r="24" spans="1:18" x14ac:dyDescent="0.25">
      <c r="A24" s="6" t="s">
        <v>46</v>
      </c>
      <c r="B24" s="21" t="s">
        <v>47</v>
      </c>
      <c r="C24" s="56">
        <f>SUM('1. melléklet'!C24+'2. melléklet'!C24)</f>
        <v>900000</v>
      </c>
      <c r="D24" s="56"/>
      <c r="E24" s="56">
        <v>0</v>
      </c>
      <c r="F24" s="100">
        <f t="shared" si="0"/>
        <v>900000</v>
      </c>
      <c r="G24" s="178">
        <f>SUM('1. melléklet'!G24+'2. melléklet'!G24)</f>
        <v>450000</v>
      </c>
      <c r="H24" s="56"/>
      <c r="I24" s="56">
        <v>0</v>
      </c>
      <c r="J24" s="158">
        <f t="shared" si="1"/>
        <v>450000</v>
      </c>
      <c r="K24" s="112"/>
      <c r="L24" s="112"/>
      <c r="M24" s="112"/>
      <c r="N24" s="112"/>
      <c r="O24" s="112"/>
      <c r="P24" s="112"/>
      <c r="Q24" s="112"/>
      <c r="R24" s="112"/>
    </row>
    <row r="25" spans="1:18" s="46" customFormat="1" x14ac:dyDescent="0.25">
      <c r="A25" s="7" t="s">
        <v>307</v>
      </c>
      <c r="B25" s="24" t="s">
        <v>48</v>
      </c>
      <c r="C25" s="47">
        <f>SUM(C22:C24)</f>
        <v>10788180</v>
      </c>
      <c r="D25" s="47"/>
      <c r="E25" s="56">
        <f>SUM(E22:E24)</f>
        <v>0</v>
      </c>
      <c r="F25" s="91">
        <f t="shared" si="0"/>
        <v>10788180</v>
      </c>
      <c r="G25" s="204">
        <f>SUM(G22:G24)</f>
        <v>8594320</v>
      </c>
      <c r="H25" s="47"/>
      <c r="I25" s="56">
        <f>SUM(I22:I24)</f>
        <v>0</v>
      </c>
      <c r="J25" s="160">
        <f t="shared" si="1"/>
        <v>8594320</v>
      </c>
      <c r="K25" s="124"/>
      <c r="L25" s="124"/>
      <c r="M25" s="124"/>
      <c r="N25" s="124"/>
      <c r="O25" s="124"/>
      <c r="P25" s="124"/>
      <c r="Q25" s="124"/>
      <c r="R25" s="124"/>
    </row>
    <row r="26" spans="1:18" s="241" customFormat="1" ht="15.75" x14ac:dyDescent="0.25">
      <c r="A26" s="243" t="s">
        <v>363</v>
      </c>
      <c r="B26" s="244" t="s">
        <v>49</v>
      </c>
      <c r="C26" s="238">
        <f>SUM(C25,C21)</f>
        <v>28228210</v>
      </c>
      <c r="D26" s="238"/>
      <c r="E26" s="245">
        <f>E21+E25</f>
        <v>0</v>
      </c>
      <c r="F26" s="239">
        <f t="shared" si="0"/>
        <v>28228210</v>
      </c>
      <c r="G26" s="246">
        <f>SUM(G25,G21)</f>
        <v>25265824</v>
      </c>
      <c r="H26" s="238"/>
      <c r="I26" s="245">
        <f>I21+I25</f>
        <v>0</v>
      </c>
      <c r="J26" s="240">
        <f t="shared" si="1"/>
        <v>25265824</v>
      </c>
      <c r="K26" s="247"/>
      <c r="L26" s="247"/>
      <c r="M26" s="247"/>
      <c r="N26" s="247"/>
      <c r="O26" s="247"/>
      <c r="P26" s="247"/>
      <c r="Q26" s="247"/>
      <c r="R26" s="247"/>
    </row>
    <row r="27" spans="1:18" s="241" customFormat="1" ht="15.75" x14ac:dyDescent="0.25">
      <c r="A27" s="242" t="s">
        <v>335</v>
      </c>
      <c r="B27" s="244" t="s">
        <v>50</v>
      </c>
      <c r="C27" s="238">
        <f>SUM('1. melléklet'!C27+'2. melléklet'!C27)</f>
        <v>4703240</v>
      </c>
      <c r="D27" s="238"/>
      <c r="E27" s="245">
        <v>0</v>
      </c>
      <c r="F27" s="248">
        <f t="shared" si="0"/>
        <v>4703240</v>
      </c>
      <c r="G27" s="246">
        <f>SUM('1. melléklet'!G27+'2. melléklet'!G27)</f>
        <v>4368960</v>
      </c>
      <c r="H27" s="238"/>
      <c r="I27" s="245">
        <v>0</v>
      </c>
      <c r="J27" s="249">
        <f t="shared" si="1"/>
        <v>4368960</v>
      </c>
      <c r="K27" s="247"/>
      <c r="L27" s="247"/>
      <c r="M27" s="247"/>
      <c r="N27" s="247"/>
      <c r="O27" s="247"/>
      <c r="P27" s="247"/>
      <c r="Q27" s="247"/>
      <c r="R27" s="247"/>
    </row>
    <row r="28" spans="1:18" x14ac:dyDescent="0.25">
      <c r="A28" s="5" t="s">
        <v>51</v>
      </c>
      <c r="B28" s="21" t="s">
        <v>52</v>
      </c>
      <c r="C28" s="56">
        <f>SUM('1. melléklet'!C28+'2. melléklet'!C28)</f>
        <v>65000</v>
      </c>
      <c r="D28" s="56"/>
      <c r="E28" s="56">
        <v>0</v>
      </c>
      <c r="F28" s="100">
        <f t="shared" si="0"/>
        <v>65000</v>
      </c>
      <c r="G28" s="208">
        <f>SUM('1. melléklet'!G28+'2. melléklet'!G28)</f>
        <v>40000</v>
      </c>
      <c r="H28" s="56"/>
      <c r="I28" s="56">
        <v>0</v>
      </c>
      <c r="J28" s="158">
        <f t="shared" si="1"/>
        <v>40000</v>
      </c>
      <c r="K28" s="112"/>
      <c r="L28" s="112"/>
      <c r="M28" s="112"/>
      <c r="N28" s="112"/>
      <c r="O28" s="112"/>
      <c r="P28" s="112"/>
      <c r="Q28" s="112"/>
      <c r="R28" s="112"/>
    </row>
    <row r="29" spans="1:18" x14ac:dyDescent="0.25">
      <c r="A29" s="5" t="s">
        <v>53</v>
      </c>
      <c r="B29" s="21" t="s">
        <v>54</v>
      </c>
      <c r="C29" s="56">
        <f>SUM('1. melléklet'!C29+'2. melléklet'!C29)</f>
        <v>553347</v>
      </c>
      <c r="D29" s="56"/>
      <c r="E29" s="56">
        <v>0</v>
      </c>
      <c r="F29" s="100">
        <f t="shared" si="0"/>
        <v>553347</v>
      </c>
      <c r="G29" s="208">
        <f>SUM('1. melléklet'!G29+'2. melléklet'!G29)</f>
        <v>183347</v>
      </c>
      <c r="H29" s="56"/>
      <c r="I29" s="56">
        <v>0</v>
      </c>
      <c r="J29" s="158">
        <f t="shared" si="1"/>
        <v>183347</v>
      </c>
      <c r="K29" s="112"/>
      <c r="L29" s="112"/>
      <c r="M29" s="112"/>
      <c r="N29" s="112"/>
      <c r="O29" s="112"/>
      <c r="P29" s="112"/>
      <c r="Q29" s="112"/>
      <c r="R29" s="112"/>
    </row>
    <row r="30" spans="1:18" x14ac:dyDescent="0.25">
      <c r="A30" s="5" t="s">
        <v>55</v>
      </c>
      <c r="B30" s="21" t="s">
        <v>56</v>
      </c>
      <c r="C30" s="56">
        <f>SUM('1. melléklet'!C30+'2. melléklet'!C30)</f>
        <v>0</v>
      </c>
      <c r="D30" s="56"/>
      <c r="E30" s="56">
        <v>0</v>
      </c>
      <c r="F30" s="100">
        <f t="shared" si="0"/>
        <v>0</v>
      </c>
      <c r="G30" s="157">
        <f>SUM('1. melléklet'!G30+'2. melléklet'!G30)</f>
        <v>0</v>
      </c>
      <c r="H30" s="56"/>
      <c r="I30" s="56">
        <v>0</v>
      </c>
      <c r="J30" s="158">
        <f t="shared" si="1"/>
        <v>0</v>
      </c>
      <c r="K30" s="112"/>
      <c r="L30" s="112"/>
      <c r="M30" s="112"/>
      <c r="N30" s="112"/>
      <c r="O30" s="112"/>
      <c r="P30" s="112"/>
      <c r="Q30" s="112"/>
      <c r="R30" s="112"/>
    </row>
    <row r="31" spans="1:18" s="46" customFormat="1" x14ac:dyDescent="0.25">
      <c r="A31" s="7" t="s">
        <v>308</v>
      </c>
      <c r="B31" s="24" t="s">
        <v>57</v>
      </c>
      <c r="C31" s="47">
        <f>SUM(C28:C30)</f>
        <v>618347</v>
      </c>
      <c r="D31" s="47"/>
      <c r="E31" s="56">
        <f>SUM(E28:E30)</f>
        <v>0</v>
      </c>
      <c r="F31" s="91">
        <f t="shared" si="0"/>
        <v>618347</v>
      </c>
      <c r="G31" s="204">
        <f>SUM(G28:G30)</f>
        <v>223347</v>
      </c>
      <c r="H31" s="47"/>
      <c r="I31" s="56">
        <f>SUM(I28:I30)</f>
        <v>0</v>
      </c>
      <c r="J31" s="160">
        <f t="shared" si="1"/>
        <v>223347</v>
      </c>
      <c r="K31" s="124"/>
      <c r="L31" s="124"/>
      <c r="M31" s="124"/>
      <c r="N31" s="124"/>
      <c r="O31" s="124"/>
      <c r="P31" s="124"/>
      <c r="Q31" s="124"/>
      <c r="R31" s="124"/>
    </row>
    <row r="32" spans="1:18" x14ac:dyDescent="0.25">
      <c r="A32" s="5" t="s">
        <v>58</v>
      </c>
      <c r="B32" s="21" t="s">
        <v>59</v>
      </c>
      <c r="C32" s="56">
        <f>SUM('1. melléklet'!C32+'2. melléklet'!C32)</f>
        <v>235000</v>
      </c>
      <c r="D32" s="56"/>
      <c r="E32" s="56">
        <v>0</v>
      </c>
      <c r="F32" s="100">
        <f t="shared" si="0"/>
        <v>235000</v>
      </c>
      <c r="G32" s="178">
        <f>SUM('1. melléklet'!G32+'2. melléklet'!G32)</f>
        <v>170000</v>
      </c>
      <c r="H32" s="56"/>
      <c r="I32" s="56">
        <v>0</v>
      </c>
      <c r="J32" s="158">
        <f t="shared" si="1"/>
        <v>170000</v>
      </c>
      <c r="K32" s="112"/>
      <c r="L32" s="112"/>
      <c r="M32" s="112"/>
      <c r="N32" s="112"/>
      <c r="O32" s="112"/>
      <c r="P32" s="112"/>
      <c r="Q32" s="112"/>
      <c r="R32" s="112"/>
    </row>
    <row r="33" spans="1:18" x14ac:dyDescent="0.25">
      <c r="A33" s="5" t="s">
        <v>60</v>
      </c>
      <c r="B33" s="21" t="s">
        <v>61</v>
      </c>
      <c r="C33" s="56">
        <f>SUM('1. melléklet'!C33+'2. melléklet'!C33)</f>
        <v>165000</v>
      </c>
      <c r="D33" s="56"/>
      <c r="E33" s="56">
        <v>0</v>
      </c>
      <c r="F33" s="100">
        <f t="shared" si="0"/>
        <v>165000</v>
      </c>
      <c r="G33" s="178">
        <f>SUM('1. melléklet'!G33+'2. melléklet'!G33)</f>
        <v>105000</v>
      </c>
      <c r="H33" s="56"/>
      <c r="I33" s="56">
        <v>0</v>
      </c>
      <c r="J33" s="158">
        <f t="shared" si="1"/>
        <v>105000</v>
      </c>
      <c r="K33" s="112"/>
      <c r="L33" s="112"/>
      <c r="M33" s="112"/>
      <c r="N33" s="112"/>
      <c r="O33" s="112"/>
      <c r="P33" s="112"/>
      <c r="Q33" s="112"/>
      <c r="R33" s="112"/>
    </row>
    <row r="34" spans="1:18" s="46" customFormat="1" ht="15" customHeight="1" x14ac:dyDescent="0.25">
      <c r="A34" s="7" t="s">
        <v>364</v>
      </c>
      <c r="B34" s="24" t="s">
        <v>62</v>
      </c>
      <c r="C34" s="47">
        <f>SUM(C32:C33)</f>
        <v>400000</v>
      </c>
      <c r="D34" s="47"/>
      <c r="E34" s="56">
        <f>SUM(E32:E33)</f>
        <v>0</v>
      </c>
      <c r="F34" s="91">
        <f t="shared" si="0"/>
        <v>400000</v>
      </c>
      <c r="G34" s="204">
        <f>SUM(G32:G33)</f>
        <v>275000</v>
      </c>
      <c r="H34" s="47"/>
      <c r="I34" s="56">
        <f>SUM(I32:I33)</f>
        <v>0</v>
      </c>
      <c r="J34" s="160">
        <f t="shared" si="1"/>
        <v>275000</v>
      </c>
      <c r="K34" s="124"/>
      <c r="L34" s="124"/>
      <c r="M34" s="124"/>
      <c r="N34" s="124"/>
      <c r="O34" s="124"/>
      <c r="P34" s="124"/>
      <c r="Q34" s="124"/>
      <c r="R34" s="124"/>
    </row>
    <row r="35" spans="1:18" x14ac:dyDescent="0.25">
      <c r="A35" s="5" t="s">
        <v>63</v>
      </c>
      <c r="B35" s="21" t="s">
        <v>64</v>
      </c>
      <c r="C35" s="56">
        <f>SUM('1. melléklet'!C35+'2. melléklet'!C35)</f>
        <v>4297960</v>
      </c>
      <c r="D35" s="56"/>
      <c r="E35" s="56">
        <v>0</v>
      </c>
      <c r="F35" s="100">
        <f t="shared" si="0"/>
        <v>4297960</v>
      </c>
      <c r="G35" s="157">
        <f>SUM('1. melléklet'!G35+'2. melléklet'!G35)</f>
        <v>4277220</v>
      </c>
      <c r="H35" s="56"/>
      <c r="I35" s="56">
        <v>0</v>
      </c>
      <c r="J35" s="158">
        <f t="shared" si="1"/>
        <v>4277220</v>
      </c>
      <c r="K35" s="112"/>
      <c r="L35" s="112"/>
      <c r="M35" s="112"/>
      <c r="N35" s="112"/>
      <c r="O35" s="112"/>
      <c r="P35" s="112"/>
      <c r="Q35" s="112"/>
      <c r="R35" s="112"/>
    </row>
    <row r="36" spans="1:18" x14ac:dyDescent="0.25">
      <c r="A36" s="5" t="s">
        <v>65</v>
      </c>
      <c r="B36" s="21" t="s">
        <v>66</v>
      </c>
      <c r="C36" s="56">
        <f>SUM('1. melléklet'!C36+'2. melléklet'!C36)</f>
        <v>3500000</v>
      </c>
      <c r="D36" s="56"/>
      <c r="E36" s="56">
        <v>0</v>
      </c>
      <c r="F36" s="100">
        <f t="shared" si="0"/>
        <v>3500000</v>
      </c>
      <c r="G36" s="157">
        <f>SUM('1. melléklet'!G36+'2. melléklet'!G36)</f>
        <v>3500000</v>
      </c>
      <c r="H36" s="56"/>
      <c r="I36" s="56">
        <v>0</v>
      </c>
      <c r="J36" s="158">
        <f t="shared" si="1"/>
        <v>3500000</v>
      </c>
      <c r="K36" s="112"/>
      <c r="L36" s="112"/>
      <c r="M36" s="112"/>
      <c r="N36" s="112"/>
      <c r="O36" s="112"/>
      <c r="P36" s="112"/>
      <c r="Q36" s="112"/>
      <c r="R36" s="112"/>
    </row>
    <row r="37" spans="1:18" x14ac:dyDescent="0.25">
      <c r="A37" s="5" t="s">
        <v>336</v>
      </c>
      <c r="B37" s="21" t="s">
        <v>67</v>
      </c>
      <c r="C37" s="56">
        <f>SUM('1. melléklet'!C37+'2. melléklet'!C37)</f>
        <v>0</v>
      </c>
      <c r="D37" s="56"/>
      <c r="E37" s="56">
        <v>0</v>
      </c>
      <c r="F37" s="100">
        <f t="shared" si="0"/>
        <v>0</v>
      </c>
      <c r="G37" s="157">
        <f>SUM('1. melléklet'!G37+'2. melléklet'!G37)</f>
        <v>0</v>
      </c>
      <c r="H37" s="56"/>
      <c r="I37" s="56">
        <v>0</v>
      </c>
      <c r="J37" s="158">
        <f t="shared" si="1"/>
        <v>0</v>
      </c>
      <c r="K37" s="112"/>
      <c r="L37" s="112"/>
      <c r="M37" s="112"/>
      <c r="N37" s="112"/>
      <c r="O37" s="112"/>
      <c r="P37" s="112"/>
      <c r="Q37" s="112"/>
      <c r="R37" s="112"/>
    </row>
    <row r="38" spans="1:18" x14ac:dyDescent="0.25">
      <c r="A38" s="5" t="s">
        <v>68</v>
      </c>
      <c r="B38" s="21" t="s">
        <v>69</v>
      </c>
      <c r="C38" s="56">
        <f>SUM('1. melléklet'!C38+'2. melléklet'!C38)</f>
        <v>990031</v>
      </c>
      <c r="D38" s="56"/>
      <c r="E38" s="56">
        <v>0</v>
      </c>
      <c r="F38" s="100">
        <f t="shared" si="0"/>
        <v>990031</v>
      </c>
      <c r="G38" s="157">
        <f>SUM('1. melléklet'!G38+'2. melléklet'!G38)</f>
        <v>200000</v>
      </c>
      <c r="H38" s="56"/>
      <c r="I38" s="56">
        <v>0</v>
      </c>
      <c r="J38" s="158">
        <f t="shared" si="1"/>
        <v>200000</v>
      </c>
      <c r="K38" s="112"/>
      <c r="L38" s="112"/>
      <c r="M38" s="112"/>
      <c r="N38" s="112"/>
      <c r="O38" s="112"/>
      <c r="P38" s="112"/>
      <c r="Q38" s="112"/>
      <c r="R38" s="112"/>
    </row>
    <row r="39" spans="1:18" x14ac:dyDescent="0.25">
      <c r="A39" s="9" t="s">
        <v>337</v>
      </c>
      <c r="B39" s="21" t="s">
        <v>70</v>
      </c>
      <c r="C39" s="56">
        <f>SUM('1. melléklet'!C39+'2. melléklet'!C39)</f>
        <v>1663000</v>
      </c>
      <c r="D39" s="56"/>
      <c r="E39" s="56">
        <v>0</v>
      </c>
      <c r="F39" s="100">
        <f t="shared" si="0"/>
        <v>1663000</v>
      </c>
      <c r="G39" s="157">
        <f>SUM('1. melléklet'!G39+'2. melléklet'!G39)</f>
        <v>1663000</v>
      </c>
      <c r="H39" s="56"/>
      <c r="I39" s="56">
        <v>0</v>
      </c>
      <c r="J39" s="158">
        <f t="shared" si="1"/>
        <v>1663000</v>
      </c>
      <c r="K39" s="112"/>
      <c r="L39" s="112"/>
      <c r="M39" s="112"/>
      <c r="N39" s="112"/>
      <c r="O39" s="112"/>
      <c r="P39" s="112"/>
      <c r="Q39" s="112"/>
      <c r="R39" s="112"/>
    </row>
    <row r="40" spans="1:18" x14ac:dyDescent="0.25">
      <c r="A40" s="6" t="s">
        <v>71</v>
      </c>
      <c r="B40" s="21" t="s">
        <v>72</v>
      </c>
      <c r="C40" s="56">
        <f>SUM('1. melléklet'!C40+'2. melléklet'!C40)</f>
        <v>3307000</v>
      </c>
      <c r="D40" s="56"/>
      <c r="E40" s="56">
        <v>0</v>
      </c>
      <c r="F40" s="100">
        <f t="shared" si="0"/>
        <v>3307000</v>
      </c>
      <c r="G40" s="157">
        <f>SUM('1. melléklet'!G40+'2. melléklet'!G40)</f>
        <v>3307000</v>
      </c>
      <c r="H40" s="56"/>
      <c r="I40" s="56">
        <v>0</v>
      </c>
      <c r="J40" s="158">
        <f t="shared" si="1"/>
        <v>3307000</v>
      </c>
      <c r="K40" s="112"/>
      <c r="L40" s="112"/>
      <c r="M40" s="112"/>
      <c r="N40" s="112"/>
      <c r="O40" s="112"/>
      <c r="P40" s="112"/>
      <c r="Q40" s="112"/>
      <c r="R40" s="112"/>
    </row>
    <row r="41" spans="1:18" x14ac:dyDescent="0.25">
      <c r="A41" s="5" t="s">
        <v>338</v>
      </c>
      <c r="B41" s="21" t="s">
        <v>73</v>
      </c>
      <c r="C41" s="56">
        <f>SUM('1. melléklet'!C41+'2. melléklet'!C41)</f>
        <v>15004539</v>
      </c>
      <c r="D41" s="56"/>
      <c r="E41" s="56">
        <v>0</v>
      </c>
      <c r="F41" s="100">
        <f t="shared" si="0"/>
        <v>15004539</v>
      </c>
      <c r="G41" s="157">
        <f>SUM('1. melléklet'!G41+'2. melléklet'!G41)</f>
        <v>15004539</v>
      </c>
      <c r="H41" s="56"/>
      <c r="I41" s="56">
        <v>0</v>
      </c>
      <c r="J41" s="158">
        <f t="shared" si="1"/>
        <v>15004539</v>
      </c>
      <c r="K41" s="112"/>
      <c r="L41" s="112"/>
      <c r="M41" s="112"/>
      <c r="N41" s="112"/>
      <c r="O41" s="112"/>
      <c r="P41" s="112"/>
      <c r="Q41" s="112"/>
      <c r="R41" s="112"/>
    </row>
    <row r="42" spans="1:18" s="46" customFormat="1" x14ac:dyDescent="0.25">
      <c r="A42" s="7" t="s">
        <v>309</v>
      </c>
      <c r="B42" s="24" t="s">
        <v>74</v>
      </c>
      <c r="C42" s="47">
        <f>SUM(C35:C41)</f>
        <v>28762530</v>
      </c>
      <c r="D42" s="47"/>
      <c r="E42" s="56">
        <f>SUM(E35:E41)</f>
        <v>0</v>
      </c>
      <c r="F42" s="91">
        <f t="shared" si="0"/>
        <v>28762530</v>
      </c>
      <c r="G42" s="204">
        <f>SUM(G35:G41)</f>
        <v>27951759</v>
      </c>
      <c r="H42" s="47"/>
      <c r="I42" s="56">
        <f>SUM(I35:I41)</f>
        <v>0</v>
      </c>
      <c r="J42" s="160">
        <f t="shared" si="1"/>
        <v>27951759</v>
      </c>
      <c r="K42" s="124"/>
      <c r="L42" s="124"/>
      <c r="M42" s="124"/>
      <c r="N42" s="124"/>
      <c r="O42" s="124"/>
      <c r="P42" s="124"/>
      <c r="Q42" s="124"/>
      <c r="R42" s="124"/>
    </row>
    <row r="43" spans="1:18" x14ac:dyDescent="0.25">
      <c r="A43" s="5" t="s">
        <v>75</v>
      </c>
      <c r="B43" s="21" t="s">
        <v>76</v>
      </c>
      <c r="C43" s="56">
        <f>'1. melléklet'!C43+'2. melléklet'!C43</f>
        <v>0</v>
      </c>
      <c r="D43" s="56"/>
      <c r="E43" s="56">
        <v>0</v>
      </c>
      <c r="F43" s="100">
        <f t="shared" si="0"/>
        <v>0</v>
      </c>
      <c r="G43" s="157">
        <v>0</v>
      </c>
      <c r="H43" s="56"/>
      <c r="I43" s="56">
        <v>0</v>
      </c>
      <c r="J43" s="158">
        <f t="shared" si="1"/>
        <v>0</v>
      </c>
      <c r="K43" s="112"/>
      <c r="L43" s="112"/>
      <c r="M43" s="112"/>
      <c r="N43" s="112"/>
      <c r="O43" s="112"/>
      <c r="P43" s="112"/>
      <c r="Q43" s="112"/>
      <c r="R43" s="112"/>
    </row>
    <row r="44" spans="1:18" x14ac:dyDescent="0.25">
      <c r="A44" s="5" t="s">
        <v>77</v>
      </c>
      <c r="B44" s="21" t="s">
        <v>78</v>
      </c>
      <c r="C44" s="56">
        <f>'1. melléklet'!C44+'2. melléklet'!C44</f>
        <v>0</v>
      </c>
      <c r="D44" s="56"/>
      <c r="E44" s="56">
        <v>0</v>
      </c>
      <c r="F44" s="100">
        <f t="shared" si="0"/>
        <v>0</v>
      </c>
      <c r="G44" s="157">
        <v>0</v>
      </c>
      <c r="H44" s="56"/>
      <c r="I44" s="56">
        <v>0</v>
      </c>
      <c r="J44" s="158">
        <f t="shared" si="1"/>
        <v>0</v>
      </c>
      <c r="K44" s="112"/>
      <c r="L44" s="112"/>
      <c r="M44" s="112"/>
      <c r="N44" s="112"/>
      <c r="O44" s="112"/>
      <c r="P44" s="112"/>
      <c r="Q44" s="112"/>
      <c r="R44" s="112"/>
    </row>
    <row r="45" spans="1:18" s="46" customFormat="1" x14ac:dyDescent="0.25">
      <c r="A45" s="7" t="s">
        <v>310</v>
      </c>
      <c r="B45" s="24" t="s">
        <v>79</v>
      </c>
      <c r="C45" s="47">
        <f>SUM(C43:C44)</f>
        <v>0</v>
      </c>
      <c r="D45" s="47"/>
      <c r="E45" s="56">
        <f>SUM(E43:E44)</f>
        <v>0</v>
      </c>
      <c r="F45" s="91">
        <f t="shared" si="0"/>
        <v>0</v>
      </c>
      <c r="G45" s="204">
        <f>SUM(G43:G44)</f>
        <v>0</v>
      </c>
      <c r="H45" s="47"/>
      <c r="I45" s="56">
        <f>SUM(I43:I44)</f>
        <v>0</v>
      </c>
      <c r="J45" s="160">
        <f t="shared" si="1"/>
        <v>0</v>
      </c>
      <c r="K45" s="112"/>
      <c r="L45" s="112"/>
      <c r="M45" s="112"/>
      <c r="N45" s="112"/>
      <c r="O45" s="112"/>
      <c r="P45" s="112"/>
      <c r="Q45" s="112"/>
      <c r="R45" s="112"/>
    </row>
    <row r="46" spans="1:18" x14ac:dyDescent="0.25">
      <c r="A46" s="5" t="s">
        <v>80</v>
      </c>
      <c r="B46" s="21" t="s">
        <v>81</v>
      </c>
      <c r="C46" s="56">
        <f>SUM('1. melléklet'!C46+'2. melléklet'!C46)</f>
        <v>5943931</v>
      </c>
      <c r="D46" s="56"/>
      <c r="E46" s="56">
        <f>'1. melléklet'!E46+'2. melléklet'!E46</f>
        <v>3000</v>
      </c>
      <c r="F46" s="100">
        <f t="shared" si="0"/>
        <v>5946931</v>
      </c>
      <c r="G46" s="178">
        <f>SUM('1. melléklet'!G46+'2. melléklet'!G46)</f>
        <v>5730622</v>
      </c>
      <c r="H46" s="56"/>
      <c r="I46" s="56">
        <f>'1. melléklet'!I46+'2. melléklet'!I46</f>
        <v>3000</v>
      </c>
      <c r="J46" s="209">
        <f t="shared" si="1"/>
        <v>5733622</v>
      </c>
      <c r="K46" s="112"/>
      <c r="L46" s="112"/>
      <c r="M46" s="112"/>
      <c r="N46" s="112"/>
      <c r="O46" s="112"/>
      <c r="P46" s="112"/>
      <c r="Q46" s="112"/>
      <c r="R46" s="112"/>
    </row>
    <row r="47" spans="1:18" x14ac:dyDescent="0.25">
      <c r="A47" s="5" t="s">
        <v>82</v>
      </c>
      <c r="B47" s="21" t="s">
        <v>83</v>
      </c>
      <c r="C47" s="56">
        <f>SUM('1. melléklet'!C47+'2. melléklet'!C47)</f>
        <v>0</v>
      </c>
      <c r="D47" s="56"/>
      <c r="E47" s="56">
        <f>'1. melléklet'!E47+'2. melléklet'!E47</f>
        <v>0</v>
      </c>
      <c r="F47" s="100">
        <f t="shared" si="0"/>
        <v>0</v>
      </c>
      <c r="G47" s="157">
        <f>SUM('1. melléklet'!G47+'2. melléklet'!G47)</f>
        <v>0</v>
      </c>
      <c r="H47" s="56"/>
      <c r="I47" s="56">
        <f>'1. melléklet'!I47+'2. melléklet'!I47</f>
        <v>0</v>
      </c>
      <c r="J47" s="158">
        <f t="shared" si="1"/>
        <v>0</v>
      </c>
      <c r="K47" s="112"/>
      <c r="L47" s="112"/>
      <c r="M47" s="112"/>
      <c r="N47" s="112"/>
      <c r="O47" s="112"/>
      <c r="P47" s="112"/>
      <c r="Q47" s="112"/>
      <c r="R47" s="112"/>
    </row>
    <row r="48" spans="1:18" x14ac:dyDescent="0.25">
      <c r="A48" s="5" t="s">
        <v>339</v>
      </c>
      <c r="B48" s="21" t="s">
        <v>84</v>
      </c>
      <c r="C48" s="56">
        <f>SUM('1. melléklet'!C48+'2. melléklet'!C48)</f>
        <v>0</v>
      </c>
      <c r="D48" s="56"/>
      <c r="E48" s="56">
        <f>'1. melléklet'!E48+'2. melléklet'!E48</f>
        <v>0</v>
      </c>
      <c r="F48" s="100">
        <f t="shared" si="0"/>
        <v>0</v>
      </c>
      <c r="G48" s="157">
        <f>SUM('1. melléklet'!G48+'2. melléklet'!G48)</f>
        <v>0</v>
      </c>
      <c r="H48" s="56"/>
      <c r="I48" s="56">
        <f>'1. melléklet'!I48+'2. melléklet'!I48</f>
        <v>0</v>
      </c>
      <c r="J48" s="158">
        <f t="shared" si="1"/>
        <v>0</v>
      </c>
      <c r="K48" s="112"/>
      <c r="L48" s="112"/>
      <c r="M48" s="112"/>
      <c r="N48" s="112"/>
      <c r="O48" s="112"/>
      <c r="P48" s="112"/>
      <c r="Q48" s="112"/>
      <c r="R48" s="112"/>
    </row>
    <row r="49" spans="1:18" x14ac:dyDescent="0.25">
      <c r="A49" s="5" t="s">
        <v>340</v>
      </c>
      <c r="B49" s="21" t="s">
        <v>85</v>
      </c>
      <c r="C49" s="56">
        <f>SUM('1. melléklet'!C49+'2. melléklet'!C49)</f>
        <v>0</v>
      </c>
      <c r="D49" s="56"/>
      <c r="E49" s="56">
        <f>'1. melléklet'!E49+'2. melléklet'!E49</f>
        <v>0</v>
      </c>
      <c r="F49" s="100">
        <f t="shared" si="0"/>
        <v>0</v>
      </c>
      <c r="G49" s="157">
        <f>SUM('1. melléklet'!G49+'2. melléklet'!G49)</f>
        <v>0</v>
      </c>
      <c r="H49" s="56"/>
      <c r="I49" s="56">
        <f>'1. melléklet'!I49+'2. melléklet'!I49</f>
        <v>0</v>
      </c>
      <c r="J49" s="158">
        <f t="shared" si="1"/>
        <v>0</v>
      </c>
      <c r="K49" s="112"/>
      <c r="L49" s="112"/>
      <c r="M49" s="112"/>
      <c r="N49" s="112"/>
      <c r="O49" s="112"/>
      <c r="P49" s="112"/>
      <c r="Q49" s="112"/>
      <c r="R49" s="112"/>
    </row>
    <row r="50" spans="1:18" x14ac:dyDescent="0.25">
      <c r="A50" s="5" t="s">
        <v>86</v>
      </c>
      <c r="B50" s="21" t="s">
        <v>87</v>
      </c>
      <c r="C50" s="56">
        <f>SUM('1. melléklet'!C50+'2. melléklet'!C50)</f>
        <v>10000</v>
      </c>
      <c r="D50" s="53"/>
      <c r="E50" s="56">
        <f>'1. melléklet'!E50+'2. melléklet'!E50</f>
        <v>10000</v>
      </c>
      <c r="F50" s="100">
        <f t="shared" si="0"/>
        <v>20000</v>
      </c>
      <c r="G50" s="157">
        <f>SUM('1. melléklet'!G50+'2. melléklet'!G50)</f>
        <v>10000</v>
      </c>
      <c r="H50" s="53"/>
      <c r="I50" s="56">
        <f>'1. melléklet'!I50+'2. melléklet'!I50</f>
        <v>10000</v>
      </c>
      <c r="J50" s="212">
        <f t="shared" si="1"/>
        <v>20000</v>
      </c>
      <c r="K50" s="112"/>
      <c r="L50" s="112"/>
      <c r="M50" s="112"/>
      <c r="N50" s="112"/>
      <c r="O50" s="112"/>
      <c r="P50" s="112"/>
      <c r="Q50" s="112"/>
      <c r="R50" s="112"/>
    </row>
    <row r="51" spans="1:18" s="46" customFormat="1" x14ac:dyDescent="0.25">
      <c r="A51" s="7" t="s">
        <v>311</v>
      </c>
      <c r="B51" s="24" t="s">
        <v>88</v>
      </c>
      <c r="C51" s="47">
        <f>SUM(C46:C50)</f>
        <v>5953931</v>
      </c>
      <c r="D51" s="47"/>
      <c r="E51" s="56">
        <f>SUM(E46:E50)</f>
        <v>13000</v>
      </c>
      <c r="F51" s="91">
        <f t="shared" si="0"/>
        <v>5966931</v>
      </c>
      <c r="G51" s="204">
        <f>SUM(G46:G50)</f>
        <v>5740622</v>
      </c>
      <c r="H51" s="47"/>
      <c r="I51" s="56">
        <f>SUM(I46:I50)</f>
        <v>13000</v>
      </c>
      <c r="J51" s="211">
        <f t="shared" si="1"/>
        <v>5753622</v>
      </c>
      <c r="K51" s="124"/>
      <c r="L51" s="124"/>
      <c r="M51" s="124"/>
      <c r="N51" s="124"/>
      <c r="O51" s="124"/>
      <c r="P51" s="124"/>
      <c r="Q51" s="124"/>
      <c r="R51" s="124"/>
    </row>
    <row r="52" spans="1:18" s="241" customFormat="1" ht="15.75" x14ac:dyDescent="0.25">
      <c r="A52" s="242" t="s">
        <v>312</v>
      </c>
      <c r="B52" s="244" t="s">
        <v>89</v>
      </c>
      <c r="C52" s="238">
        <f>SUM(C51,C42,C34,C31)</f>
        <v>35734808</v>
      </c>
      <c r="D52" s="238"/>
      <c r="E52" s="245">
        <f>E31+E34+E42+E45+E51</f>
        <v>13000</v>
      </c>
      <c r="F52" s="250">
        <f t="shared" si="0"/>
        <v>35747808</v>
      </c>
      <c r="G52" s="246">
        <f>SUM(G51,G42,G34,G31)</f>
        <v>34190728</v>
      </c>
      <c r="H52" s="238"/>
      <c r="I52" s="245">
        <f>I31+I34+I42+I45+I51</f>
        <v>13000</v>
      </c>
      <c r="J52" s="251">
        <f t="shared" si="1"/>
        <v>34203728</v>
      </c>
      <c r="K52" s="247"/>
      <c r="L52" s="247"/>
      <c r="M52" s="247"/>
      <c r="N52" s="247"/>
      <c r="O52" s="247"/>
      <c r="P52" s="247"/>
      <c r="Q52" s="247"/>
      <c r="R52" s="247"/>
    </row>
    <row r="53" spans="1:18" x14ac:dyDescent="0.25">
      <c r="A53" s="12" t="s">
        <v>90</v>
      </c>
      <c r="B53" s="21" t="s">
        <v>91</v>
      </c>
      <c r="C53" s="56">
        <f>SUM('1. melléklet'!C53+'2. melléklet'!C53)</f>
        <v>0</v>
      </c>
      <c r="D53" s="56"/>
      <c r="E53" s="56">
        <v>0</v>
      </c>
      <c r="F53" s="100">
        <f t="shared" si="0"/>
        <v>0</v>
      </c>
      <c r="G53" s="157">
        <f>SUM('1. melléklet'!G53+'2. melléklet'!G53)</f>
        <v>0</v>
      </c>
      <c r="H53" s="56"/>
      <c r="I53" s="56">
        <v>0</v>
      </c>
      <c r="J53" s="158">
        <f t="shared" si="1"/>
        <v>0</v>
      </c>
      <c r="K53" s="112"/>
      <c r="L53" s="112"/>
      <c r="M53" s="112"/>
      <c r="N53" s="112"/>
      <c r="O53" s="112"/>
      <c r="P53" s="112"/>
      <c r="Q53" s="112"/>
      <c r="R53" s="112"/>
    </row>
    <row r="54" spans="1:18" x14ac:dyDescent="0.25">
      <c r="A54" s="12" t="s">
        <v>313</v>
      </c>
      <c r="B54" s="21" t="s">
        <v>92</v>
      </c>
      <c r="C54" s="56">
        <f>SUM('1. melléklet'!C54+'2. melléklet'!C54)</f>
        <v>0</v>
      </c>
      <c r="D54" s="56"/>
      <c r="E54" s="56">
        <v>0</v>
      </c>
      <c r="F54" s="100">
        <f t="shared" si="0"/>
        <v>0</v>
      </c>
      <c r="G54" s="157">
        <f>SUM('1. melléklet'!G54+'2. melléklet'!G54)</f>
        <v>0</v>
      </c>
      <c r="H54" s="56"/>
      <c r="I54" s="56">
        <v>0</v>
      </c>
      <c r="J54" s="158">
        <f t="shared" si="1"/>
        <v>0</v>
      </c>
      <c r="K54" s="112"/>
      <c r="L54" s="112"/>
      <c r="M54" s="112"/>
      <c r="N54" s="112"/>
      <c r="O54" s="112"/>
      <c r="P54" s="112"/>
      <c r="Q54" s="112"/>
      <c r="R54" s="112"/>
    </row>
    <row r="55" spans="1:18" x14ac:dyDescent="0.25">
      <c r="A55" s="15" t="s">
        <v>341</v>
      </c>
      <c r="B55" s="21" t="s">
        <v>93</v>
      </c>
      <c r="C55" s="56">
        <f>SUM('1. melléklet'!C55+'2. melléklet'!C55)</f>
        <v>0</v>
      </c>
      <c r="D55" s="56"/>
      <c r="E55" s="56">
        <v>0</v>
      </c>
      <c r="F55" s="100">
        <f t="shared" si="0"/>
        <v>0</v>
      </c>
      <c r="G55" s="157">
        <f>SUM('1. melléklet'!G55+'2. melléklet'!G55)</f>
        <v>0</v>
      </c>
      <c r="H55" s="56"/>
      <c r="I55" s="56">
        <v>0</v>
      </c>
      <c r="J55" s="158">
        <f t="shared" si="1"/>
        <v>0</v>
      </c>
      <c r="K55" s="112"/>
      <c r="L55" s="112"/>
      <c r="M55" s="112"/>
      <c r="N55" s="112"/>
      <c r="O55" s="112"/>
      <c r="P55" s="112"/>
      <c r="Q55" s="112"/>
      <c r="R55" s="112"/>
    </row>
    <row r="56" spans="1:18" x14ac:dyDescent="0.25">
      <c r="A56" s="15" t="s">
        <v>342</v>
      </c>
      <c r="B56" s="21" t="s">
        <v>94</v>
      </c>
      <c r="C56" s="56">
        <f>SUM('1. melléklet'!C56+'2. melléklet'!C56)</f>
        <v>0</v>
      </c>
      <c r="D56" s="56"/>
      <c r="E56" s="56">
        <v>0</v>
      </c>
      <c r="F56" s="100">
        <f t="shared" si="0"/>
        <v>0</v>
      </c>
      <c r="G56" s="157">
        <f>SUM('1. melléklet'!G56+'2. melléklet'!G56)</f>
        <v>0</v>
      </c>
      <c r="H56" s="56"/>
      <c r="I56" s="56">
        <v>0</v>
      </c>
      <c r="J56" s="158">
        <f t="shared" si="1"/>
        <v>0</v>
      </c>
      <c r="K56" s="112"/>
      <c r="L56" s="112"/>
      <c r="M56" s="112"/>
      <c r="N56" s="112"/>
      <c r="O56" s="112"/>
      <c r="P56" s="112"/>
      <c r="Q56" s="112"/>
      <c r="R56" s="112"/>
    </row>
    <row r="57" spans="1:18" x14ac:dyDescent="0.25">
      <c r="A57" s="15" t="s">
        <v>343</v>
      </c>
      <c r="B57" s="21" t="s">
        <v>95</v>
      </c>
      <c r="C57" s="56">
        <f>SUM('1. melléklet'!C57+'2. melléklet'!C57)</f>
        <v>0</v>
      </c>
      <c r="D57" s="56"/>
      <c r="E57" s="56">
        <v>0</v>
      </c>
      <c r="F57" s="100">
        <f t="shared" si="0"/>
        <v>0</v>
      </c>
      <c r="G57" s="157">
        <f>SUM('1. melléklet'!G57+'2. melléklet'!G57)</f>
        <v>0</v>
      </c>
      <c r="H57" s="56"/>
      <c r="I57" s="56">
        <v>0</v>
      </c>
      <c r="J57" s="158">
        <f t="shared" si="1"/>
        <v>0</v>
      </c>
      <c r="K57" s="112"/>
      <c r="L57" s="112"/>
      <c r="M57" s="112"/>
      <c r="N57" s="112"/>
      <c r="O57" s="112"/>
      <c r="P57" s="112"/>
      <c r="Q57" s="112"/>
      <c r="R57" s="112"/>
    </row>
    <row r="58" spans="1:18" x14ac:dyDescent="0.25">
      <c r="A58" s="12" t="s">
        <v>344</v>
      </c>
      <c r="B58" s="21" t="s">
        <v>96</v>
      </c>
      <c r="C58" s="56">
        <f>SUM('1. melléklet'!C58+'2. melléklet'!C58)</f>
        <v>0</v>
      </c>
      <c r="D58" s="56"/>
      <c r="E58" s="56">
        <v>0</v>
      </c>
      <c r="F58" s="100">
        <f t="shared" si="0"/>
        <v>0</v>
      </c>
      <c r="G58" s="157">
        <f>SUM('1. melléklet'!G58+'2. melléklet'!G58)</f>
        <v>0</v>
      </c>
      <c r="H58" s="56"/>
      <c r="I58" s="56">
        <v>0</v>
      </c>
      <c r="J58" s="158">
        <f t="shared" si="1"/>
        <v>0</v>
      </c>
      <c r="K58" s="112"/>
      <c r="L58" s="112"/>
      <c r="M58" s="112"/>
      <c r="N58" s="112"/>
      <c r="O58" s="112"/>
      <c r="P58" s="112"/>
      <c r="Q58" s="112"/>
      <c r="R58" s="112"/>
    </row>
    <row r="59" spans="1:18" x14ac:dyDescent="0.25">
      <c r="A59" s="12" t="s">
        <v>345</v>
      </c>
      <c r="B59" s="21" t="s">
        <v>97</v>
      </c>
      <c r="C59" s="56">
        <f>SUM('1. melléklet'!C59+'2. melléklet'!C59)</f>
        <v>0</v>
      </c>
      <c r="D59" s="56"/>
      <c r="E59" s="56">
        <v>0</v>
      </c>
      <c r="F59" s="100">
        <f t="shared" si="0"/>
        <v>0</v>
      </c>
      <c r="G59" s="157">
        <f>SUM('1. melléklet'!G59+'2. melléklet'!G59)</f>
        <v>0</v>
      </c>
      <c r="H59" s="56"/>
      <c r="I59" s="56">
        <v>0</v>
      </c>
      <c r="J59" s="158">
        <f t="shared" si="1"/>
        <v>0</v>
      </c>
      <c r="K59" s="112"/>
      <c r="L59" s="112"/>
      <c r="M59" s="112"/>
      <c r="N59" s="112"/>
      <c r="O59" s="112"/>
      <c r="P59" s="112"/>
      <c r="Q59" s="112"/>
      <c r="R59" s="112"/>
    </row>
    <row r="60" spans="1:18" x14ac:dyDescent="0.25">
      <c r="A60" s="12" t="s">
        <v>346</v>
      </c>
      <c r="B60" s="21" t="s">
        <v>98</v>
      </c>
      <c r="C60" s="56">
        <f>SUM('1. melléklet'!C60+'2. melléklet'!C60)</f>
        <v>4609000</v>
      </c>
      <c r="D60" s="56"/>
      <c r="E60" s="56">
        <v>0</v>
      </c>
      <c r="F60" s="100">
        <f t="shared" si="0"/>
        <v>4609000</v>
      </c>
      <c r="G60" s="157">
        <f>SUM('1. melléklet'!G60+'2. melléklet'!G60)</f>
        <v>4609000</v>
      </c>
      <c r="H60" s="56"/>
      <c r="I60" s="56">
        <v>0</v>
      </c>
      <c r="J60" s="158">
        <f t="shared" si="1"/>
        <v>4609000</v>
      </c>
      <c r="K60" s="112"/>
      <c r="L60" s="112"/>
      <c r="M60" s="112"/>
      <c r="N60" s="112"/>
      <c r="O60" s="112"/>
      <c r="P60" s="112"/>
      <c r="Q60" s="112"/>
      <c r="R60" s="112"/>
    </row>
    <row r="61" spans="1:18" s="46" customFormat="1" ht="15.75" x14ac:dyDescent="0.25">
      <c r="A61" s="33" t="s">
        <v>314</v>
      </c>
      <c r="B61" s="36" t="s">
        <v>99</v>
      </c>
      <c r="C61" s="58">
        <f>SUM(C53:C60)</f>
        <v>4609000</v>
      </c>
      <c r="D61" s="58"/>
      <c r="E61" s="56">
        <f>SUM(E53:E60)</f>
        <v>0</v>
      </c>
      <c r="F61" s="93">
        <f t="shared" si="0"/>
        <v>4609000</v>
      </c>
      <c r="G61" s="161">
        <f>SUM(G53:G60)</f>
        <v>4609000</v>
      </c>
      <c r="H61" s="58"/>
      <c r="I61" s="56">
        <f>SUM(I53:I60)</f>
        <v>0</v>
      </c>
      <c r="J61" s="205">
        <f t="shared" si="1"/>
        <v>4609000</v>
      </c>
      <c r="K61" s="125"/>
      <c r="L61" s="125"/>
      <c r="M61" s="125"/>
      <c r="N61" s="125"/>
      <c r="O61" s="125"/>
      <c r="P61" s="125"/>
      <c r="Q61" s="125"/>
      <c r="R61" s="125"/>
    </row>
    <row r="62" spans="1:18" x14ac:dyDescent="0.25">
      <c r="A62" s="11" t="s">
        <v>347</v>
      </c>
      <c r="B62" s="21" t="s">
        <v>100</v>
      </c>
      <c r="C62" s="56">
        <f>SUM('1. melléklet'!C62+'2. melléklet'!C62)</f>
        <v>0</v>
      </c>
      <c r="D62" s="56"/>
      <c r="E62" s="56">
        <v>0</v>
      </c>
      <c r="F62" s="100">
        <f t="shared" si="0"/>
        <v>0</v>
      </c>
      <c r="G62" s="157">
        <f>SUM('1. melléklet'!G62+'2. melléklet'!G62)</f>
        <v>0</v>
      </c>
      <c r="H62" s="56"/>
      <c r="I62" s="56">
        <v>0</v>
      </c>
      <c r="J62" s="158">
        <f t="shared" si="1"/>
        <v>0</v>
      </c>
      <c r="K62" s="112"/>
      <c r="L62" s="112"/>
      <c r="M62" s="112"/>
      <c r="N62" s="112"/>
      <c r="O62" s="112"/>
      <c r="P62" s="112"/>
      <c r="Q62" s="112"/>
      <c r="R62" s="112"/>
    </row>
    <row r="63" spans="1:18" x14ac:dyDescent="0.25">
      <c r="A63" s="11" t="s">
        <v>101</v>
      </c>
      <c r="B63" s="21" t="s">
        <v>102</v>
      </c>
      <c r="C63" s="56">
        <f>SUM('1. melléklet'!C63+'2. melléklet'!C63)</f>
        <v>0</v>
      </c>
      <c r="D63" s="56"/>
      <c r="E63" s="56">
        <v>0</v>
      </c>
      <c r="F63" s="100">
        <f t="shared" si="0"/>
        <v>0</v>
      </c>
      <c r="G63" s="178">
        <f>SUM('1. melléklet'!G63+'2. melléklet'!G63)</f>
        <v>1075295</v>
      </c>
      <c r="H63" s="56"/>
      <c r="I63" s="56">
        <v>0</v>
      </c>
      <c r="J63" s="158">
        <f t="shared" si="1"/>
        <v>1075295</v>
      </c>
      <c r="K63" s="112"/>
      <c r="L63" s="112"/>
      <c r="M63" s="112"/>
      <c r="N63" s="112"/>
      <c r="O63" s="112"/>
      <c r="P63" s="112"/>
      <c r="Q63" s="112"/>
      <c r="R63" s="112"/>
    </row>
    <row r="64" spans="1:18" x14ac:dyDescent="0.25">
      <c r="A64" s="11" t="s">
        <v>103</v>
      </c>
      <c r="B64" s="21" t="s">
        <v>104</v>
      </c>
      <c r="C64" s="56">
        <f>SUM('1. melléklet'!C64+'2. melléklet'!C64)</f>
        <v>0</v>
      </c>
      <c r="D64" s="56"/>
      <c r="E64" s="56">
        <v>0</v>
      </c>
      <c r="F64" s="100">
        <f t="shared" si="0"/>
        <v>0</v>
      </c>
      <c r="G64" s="157">
        <f>SUM('1. melléklet'!G64+'2. melléklet'!G64)</f>
        <v>0</v>
      </c>
      <c r="H64" s="56"/>
      <c r="I64" s="56">
        <v>0</v>
      </c>
      <c r="J64" s="158">
        <f t="shared" si="1"/>
        <v>0</v>
      </c>
      <c r="K64" s="112"/>
      <c r="L64" s="112"/>
      <c r="M64" s="112"/>
      <c r="N64" s="112"/>
      <c r="O64" s="112"/>
      <c r="P64" s="112"/>
      <c r="Q64" s="112"/>
      <c r="R64" s="112"/>
    </row>
    <row r="65" spans="1:18" x14ac:dyDescent="0.25">
      <c r="A65" s="11" t="s">
        <v>315</v>
      </c>
      <c r="B65" s="21" t="s">
        <v>105</v>
      </c>
      <c r="C65" s="56">
        <f>SUM('1. melléklet'!C65+'2. melléklet'!C65)</f>
        <v>0</v>
      </c>
      <c r="D65" s="56"/>
      <c r="E65" s="56">
        <v>0</v>
      </c>
      <c r="F65" s="100">
        <f t="shared" si="0"/>
        <v>0</v>
      </c>
      <c r="G65" s="157">
        <f>SUM('1. melléklet'!G65+'2. melléklet'!G65)</f>
        <v>0</v>
      </c>
      <c r="H65" s="56"/>
      <c r="I65" s="56">
        <v>0</v>
      </c>
      <c r="J65" s="158">
        <f t="shared" si="1"/>
        <v>0</v>
      </c>
      <c r="K65" s="112"/>
      <c r="L65" s="112"/>
      <c r="M65" s="112"/>
      <c r="N65" s="112"/>
      <c r="O65" s="112"/>
      <c r="P65" s="112"/>
      <c r="Q65" s="112"/>
      <c r="R65" s="112"/>
    </row>
    <row r="66" spans="1:18" x14ac:dyDescent="0.25">
      <c r="A66" s="11" t="s">
        <v>348</v>
      </c>
      <c r="B66" s="21" t="s">
        <v>106</v>
      </c>
      <c r="C66" s="56">
        <f>SUM('1. melléklet'!C66+'2. melléklet'!C66)</f>
        <v>0</v>
      </c>
      <c r="D66" s="56"/>
      <c r="E66" s="56">
        <v>0</v>
      </c>
      <c r="F66" s="100">
        <f t="shared" si="0"/>
        <v>0</v>
      </c>
      <c r="G66" s="157">
        <f>SUM('1. melléklet'!G66+'2. melléklet'!G66)</f>
        <v>0</v>
      </c>
      <c r="H66" s="56"/>
      <c r="I66" s="56">
        <v>0</v>
      </c>
      <c r="J66" s="158">
        <f t="shared" si="1"/>
        <v>0</v>
      </c>
      <c r="K66" s="112"/>
      <c r="L66" s="112"/>
      <c r="M66" s="112"/>
      <c r="N66" s="112"/>
      <c r="O66" s="112"/>
      <c r="P66" s="112"/>
      <c r="Q66" s="112"/>
      <c r="R66" s="112"/>
    </row>
    <row r="67" spans="1:18" x14ac:dyDescent="0.25">
      <c r="A67" s="11" t="s">
        <v>317</v>
      </c>
      <c r="B67" s="21" t="s">
        <v>107</v>
      </c>
      <c r="C67" s="56">
        <f>SUM('1. melléklet'!C67+'2. melléklet'!C67)</f>
        <v>1728593</v>
      </c>
      <c r="D67" s="56"/>
      <c r="E67" s="56">
        <v>0</v>
      </c>
      <c r="F67" s="100">
        <f t="shared" si="0"/>
        <v>1728593</v>
      </c>
      <c r="G67" s="178">
        <f>SUM('1. melléklet'!G67+'2. melléklet'!G67)</f>
        <v>1400063</v>
      </c>
      <c r="H67" s="56"/>
      <c r="I67" s="56">
        <v>0</v>
      </c>
      <c r="J67" s="158">
        <f t="shared" si="1"/>
        <v>1400063</v>
      </c>
      <c r="K67" s="112"/>
      <c r="L67" s="112"/>
      <c r="M67" s="112"/>
      <c r="N67" s="112"/>
      <c r="O67" s="112"/>
      <c r="P67" s="112"/>
      <c r="Q67" s="112"/>
      <c r="R67" s="112"/>
    </row>
    <row r="68" spans="1:18" x14ac:dyDescent="0.25">
      <c r="A68" s="11" t="s">
        <v>349</v>
      </c>
      <c r="B68" s="21" t="s">
        <v>108</v>
      </c>
      <c r="C68" s="56">
        <f>SUM('1. melléklet'!C68+'2. melléklet'!C68)</f>
        <v>0</v>
      </c>
      <c r="D68" s="56"/>
      <c r="E68" s="56">
        <v>0</v>
      </c>
      <c r="F68" s="100">
        <f t="shared" si="0"/>
        <v>0</v>
      </c>
      <c r="G68" s="157">
        <f>SUM('1. melléklet'!G68+'2. melléklet'!G68)</f>
        <v>0</v>
      </c>
      <c r="H68" s="56"/>
      <c r="I68" s="56">
        <v>0</v>
      </c>
      <c r="J68" s="158">
        <f t="shared" si="1"/>
        <v>0</v>
      </c>
      <c r="K68" s="112"/>
      <c r="L68" s="112"/>
      <c r="M68" s="112"/>
      <c r="N68" s="112"/>
      <c r="O68" s="112"/>
      <c r="P68" s="112"/>
      <c r="Q68" s="112"/>
      <c r="R68" s="112"/>
    </row>
    <row r="69" spans="1:18" x14ac:dyDescent="0.25">
      <c r="A69" s="11" t="s">
        <v>350</v>
      </c>
      <c r="B69" s="21" t="s">
        <v>109</v>
      </c>
      <c r="C69" s="56">
        <f>SUM('1. melléklet'!C69+'2. melléklet'!C69)</f>
        <v>0</v>
      </c>
      <c r="D69" s="56"/>
      <c r="E69" s="56">
        <v>0</v>
      </c>
      <c r="F69" s="100">
        <f t="shared" si="0"/>
        <v>0</v>
      </c>
      <c r="G69" s="157">
        <f>SUM('1. melléklet'!G69+'2. melléklet'!G69)</f>
        <v>0</v>
      </c>
      <c r="H69" s="56"/>
      <c r="I69" s="56">
        <v>0</v>
      </c>
      <c r="J69" s="158">
        <f t="shared" si="1"/>
        <v>0</v>
      </c>
      <c r="K69" s="112"/>
      <c r="L69" s="112"/>
      <c r="M69" s="112"/>
      <c r="N69" s="112"/>
      <c r="O69" s="112"/>
      <c r="P69" s="112"/>
      <c r="Q69" s="112"/>
      <c r="R69" s="112"/>
    </row>
    <row r="70" spans="1:18" x14ac:dyDescent="0.25">
      <c r="A70" s="11" t="s">
        <v>110</v>
      </c>
      <c r="B70" s="21" t="s">
        <v>111</v>
      </c>
      <c r="C70" s="56">
        <f>SUM('1. melléklet'!C70+'2. melléklet'!C70)</f>
        <v>0</v>
      </c>
      <c r="D70" s="56"/>
      <c r="E70" s="56">
        <v>0</v>
      </c>
      <c r="F70" s="100">
        <f t="shared" si="0"/>
        <v>0</v>
      </c>
      <c r="G70" s="157">
        <f>SUM('1. melléklet'!G70+'2. melléklet'!G70)</f>
        <v>0</v>
      </c>
      <c r="H70" s="56"/>
      <c r="I70" s="56">
        <v>0</v>
      </c>
      <c r="J70" s="158">
        <f t="shared" si="1"/>
        <v>0</v>
      </c>
      <c r="K70" s="112"/>
      <c r="L70" s="112"/>
      <c r="M70" s="112"/>
      <c r="N70" s="112"/>
      <c r="O70" s="112"/>
      <c r="P70" s="112"/>
      <c r="Q70" s="112"/>
      <c r="R70" s="112"/>
    </row>
    <row r="71" spans="1:18" x14ac:dyDescent="0.25">
      <c r="A71" s="16" t="s">
        <v>112</v>
      </c>
      <c r="B71" s="21" t="s">
        <v>113</v>
      </c>
      <c r="C71" s="56">
        <f>SUM('1. melléklet'!C71+'2. melléklet'!C71)</f>
        <v>0</v>
      </c>
      <c r="D71" s="56"/>
      <c r="E71" s="56">
        <v>0</v>
      </c>
      <c r="F71" s="100">
        <f t="shared" si="0"/>
        <v>0</v>
      </c>
      <c r="G71" s="157">
        <f>SUM('1. melléklet'!G71+'2. melléklet'!G71)</f>
        <v>0</v>
      </c>
      <c r="H71" s="56"/>
      <c r="I71" s="56">
        <v>0</v>
      </c>
      <c r="J71" s="158">
        <f t="shared" si="1"/>
        <v>0</v>
      </c>
      <c r="K71" s="112"/>
      <c r="L71" s="112"/>
      <c r="M71" s="112"/>
      <c r="N71" s="112"/>
      <c r="O71" s="112"/>
      <c r="P71" s="112"/>
      <c r="Q71" s="112"/>
      <c r="R71" s="112"/>
    </row>
    <row r="72" spans="1:18" x14ac:dyDescent="0.25">
      <c r="A72" s="11" t="s">
        <v>467</v>
      </c>
      <c r="B72" s="21" t="s">
        <v>114</v>
      </c>
      <c r="C72" s="56">
        <f>SUM('1. melléklet'!C72+'2. melléklet'!C72)</f>
        <v>0</v>
      </c>
      <c r="D72" s="56"/>
      <c r="E72" s="56">
        <v>0</v>
      </c>
      <c r="F72" s="100">
        <f t="shared" si="0"/>
        <v>0</v>
      </c>
      <c r="G72" s="157">
        <f>SUM('1. melléklet'!G72+'2. melléklet'!G72)</f>
        <v>0</v>
      </c>
      <c r="H72" s="56"/>
      <c r="I72" s="56">
        <v>0</v>
      </c>
      <c r="J72" s="158">
        <f t="shared" si="1"/>
        <v>0</v>
      </c>
      <c r="K72" s="112"/>
      <c r="L72" s="112"/>
      <c r="M72" s="112"/>
      <c r="N72" s="112"/>
      <c r="O72" s="112"/>
      <c r="P72" s="112"/>
      <c r="Q72" s="112"/>
      <c r="R72" s="112"/>
    </row>
    <row r="73" spans="1:18" x14ac:dyDescent="0.25">
      <c r="A73" s="16" t="s">
        <v>351</v>
      </c>
      <c r="B73" s="21" t="s">
        <v>115</v>
      </c>
      <c r="C73" s="56">
        <f>SUM('1. melléklet'!C73+'2. melléklet'!C73)</f>
        <v>700000</v>
      </c>
      <c r="D73" s="53"/>
      <c r="E73" s="56">
        <v>0</v>
      </c>
      <c r="F73" s="100">
        <f t="shared" ref="F73:F124" si="2">SUM(C73:E73)</f>
        <v>700000</v>
      </c>
      <c r="G73" s="157">
        <f>SUM('1. melléklet'!G73+'2. melléklet'!G73)</f>
        <v>700000</v>
      </c>
      <c r="H73" s="53"/>
      <c r="I73" s="56">
        <v>0</v>
      </c>
      <c r="J73" s="158">
        <f t="shared" ref="J73:J116" si="3">SUM(G73:I73)</f>
        <v>700000</v>
      </c>
      <c r="K73" s="112"/>
      <c r="L73" s="112"/>
      <c r="M73" s="112"/>
      <c r="N73" s="112"/>
      <c r="O73" s="112"/>
      <c r="P73" s="112"/>
      <c r="Q73" s="112"/>
      <c r="R73" s="112"/>
    </row>
    <row r="74" spans="1:18" x14ac:dyDescent="0.25">
      <c r="A74" s="16" t="s">
        <v>469</v>
      </c>
      <c r="B74" s="21" t="s">
        <v>468</v>
      </c>
      <c r="C74" s="56">
        <f>SUM('1. melléklet'!C74+'2. melléklet'!C74)</f>
        <v>1697269</v>
      </c>
      <c r="D74" s="56"/>
      <c r="E74" s="56">
        <v>0</v>
      </c>
      <c r="F74" s="100">
        <f t="shared" si="2"/>
        <v>1697269</v>
      </c>
      <c r="G74" s="178">
        <f>SUM('1. melléklet'!G74+'2. melléklet'!G74)</f>
        <v>1792918</v>
      </c>
      <c r="H74" s="56"/>
      <c r="I74" s="56">
        <v>0</v>
      </c>
      <c r="J74" s="158">
        <f t="shared" si="3"/>
        <v>1792918</v>
      </c>
      <c r="K74" s="112"/>
      <c r="L74" s="112"/>
      <c r="M74" s="112"/>
      <c r="N74" s="112"/>
      <c r="O74" s="112"/>
      <c r="P74" s="112"/>
      <c r="Q74" s="112"/>
      <c r="R74" s="112"/>
    </row>
    <row r="75" spans="1:18" s="241" customFormat="1" ht="15.75" x14ac:dyDescent="0.25">
      <c r="A75" s="236" t="s">
        <v>320</v>
      </c>
      <c r="B75" s="244" t="s">
        <v>116</v>
      </c>
      <c r="C75" s="238">
        <f>SUM(C62:C74)</f>
        <v>4125862</v>
      </c>
      <c r="D75" s="238"/>
      <c r="E75" s="245">
        <f>SUM(E62:E74)</f>
        <v>0</v>
      </c>
      <c r="F75" s="239">
        <f t="shared" si="2"/>
        <v>4125862</v>
      </c>
      <c r="G75" s="246">
        <f>SUM(G62:G74)</f>
        <v>4968276</v>
      </c>
      <c r="H75" s="238"/>
      <c r="I75" s="245">
        <f>SUM(I62:I74)</f>
        <v>0</v>
      </c>
      <c r="J75" s="240">
        <f t="shared" si="3"/>
        <v>4968276</v>
      </c>
      <c r="K75" s="247"/>
      <c r="L75" s="247"/>
      <c r="M75" s="247"/>
      <c r="N75" s="247"/>
      <c r="O75" s="247"/>
      <c r="P75" s="247"/>
      <c r="Q75" s="247"/>
      <c r="R75" s="247"/>
    </row>
    <row r="76" spans="1:18" s="46" customFormat="1" ht="15.75" x14ac:dyDescent="0.25">
      <c r="A76" s="65" t="s">
        <v>7</v>
      </c>
      <c r="B76" s="66"/>
      <c r="C76" s="67">
        <f>SUM(C75+C61+C52+C27+C26)</f>
        <v>77401120</v>
      </c>
      <c r="D76" s="67"/>
      <c r="E76" s="67">
        <f>E26+E27+E52+E61+E75</f>
        <v>13000</v>
      </c>
      <c r="F76" s="102">
        <f t="shared" si="2"/>
        <v>77414120</v>
      </c>
      <c r="G76" s="168">
        <f>SUM(G75+G61+G52+G27+G26)</f>
        <v>73402788</v>
      </c>
      <c r="H76" s="67"/>
      <c r="I76" s="67">
        <f>I26+I27+I52+I61+I75</f>
        <v>13000</v>
      </c>
      <c r="J76" s="167">
        <f t="shared" si="3"/>
        <v>73415788</v>
      </c>
      <c r="K76" s="129"/>
      <c r="L76" s="129"/>
      <c r="M76" s="129"/>
      <c r="N76" s="129"/>
      <c r="O76" s="129"/>
      <c r="P76" s="129"/>
      <c r="Q76" s="129"/>
      <c r="R76" s="129"/>
    </row>
    <row r="77" spans="1:18" x14ac:dyDescent="0.25">
      <c r="A77" s="25" t="s">
        <v>117</v>
      </c>
      <c r="B77" s="21" t="s">
        <v>118</v>
      </c>
      <c r="C77" s="56">
        <f>SUM('1. melléklet'!C77+'2. melléklet'!C77)</f>
        <v>0</v>
      </c>
      <c r="D77" s="56"/>
      <c r="E77" s="56">
        <v>0</v>
      </c>
      <c r="F77" s="100">
        <f t="shared" si="2"/>
        <v>0</v>
      </c>
      <c r="G77" s="157">
        <f>SUM('1. melléklet'!G77+'2. melléklet'!G77)</f>
        <v>0</v>
      </c>
      <c r="H77" s="56"/>
      <c r="I77" s="56">
        <v>0</v>
      </c>
      <c r="J77" s="158">
        <f t="shared" si="3"/>
        <v>0</v>
      </c>
      <c r="K77" s="112"/>
      <c r="L77" s="112"/>
      <c r="M77" s="112"/>
      <c r="N77" s="112"/>
      <c r="O77" s="112"/>
      <c r="P77" s="112"/>
      <c r="Q77" s="112"/>
      <c r="R77" s="112"/>
    </row>
    <row r="78" spans="1:18" x14ac:dyDescent="0.25">
      <c r="A78" s="25" t="s">
        <v>352</v>
      </c>
      <c r="B78" s="21" t="s">
        <v>119</v>
      </c>
      <c r="C78" s="56">
        <f>SUM('1. melléklet'!C78+'2. melléklet'!C78)</f>
        <v>0</v>
      </c>
      <c r="D78" s="56"/>
      <c r="E78" s="56">
        <v>0</v>
      </c>
      <c r="F78" s="100">
        <f t="shared" si="2"/>
        <v>0</v>
      </c>
      <c r="G78" s="157">
        <f>SUM('1. melléklet'!G78+'2. melléklet'!G78)</f>
        <v>0</v>
      </c>
      <c r="H78" s="56"/>
      <c r="I78" s="56">
        <v>0</v>
      </c>
      <c r="J78" s="158">
        <f t="shared" si="3"/>
        <v>0</v>
      </c>
      <c r="K78" s="112"/>
      <c r="L78" s="112"/>
      <c r="M78" s="112"/>
      <c r="N78" s="112"/>
      <c r="O78" s="112"/>
      <c r="P78" s="112"/>
      <c r="Q78" s="112"/>
      <c r="R78" s="112"/>
    </row>
    <row r="79" spans="1:18" x14ac:dyDescent="0.25">
      <c r="A79" s="25" t="s">
        <v>120</v>
      </c>
      <c r="B79" s="21" t="s">
        <v>121</v>
      </c>
      <c r="C79" s="56">
        <f>SUM('1. melléklet'!C79+'2. melléklet'!C79)</f>
        <v>0</v>
      </c>
      <c r="D79" s="56"/>
      <c r="E79" s="56">
        <v>0</v>
      </c>
      <c r="F79" s="100">
        <f t="shared" si="2"/>
        <v>0</v>
      </c>
      <c r="G79" s="157">
        <f>SUM('1. melléklet'!G79+'2. melléklet'!G79)</f>
        <v>0</v>
      </c>
      <c r="H79" s="56"/>
      <c r="I79" s="56">
        <v>0</v>
      </c>
      <c r="J79" s="158">
        <f t="shared" si="3"/>
        <v>0</v>
      </c>
      <c r="K79" s="112"/>
      <c r="L79" s="112"/>
      <c r="M79" s="112"/>
      <c r="N79" s="112"/>
      <c r="O79" s="112"/>
      <c r="P79" s="112"/>
      <c r="Q79" s="112"/>
      <c r="R79" s="112"/>
    </row>
    <row r="80" spans="1:18" x14ac:dyDescent="0.25">
      <c r="A80" s="25" t="s">
        <v>122</v>
      </c>
      <c r="B80" s="21" t="s">
        <v>123</v>
      </c>
      <c r="C80" s="56">
        <f>SUM('1. melléklet'!C80+'2. melléklet'!C80)</f>
        <v>279000</v>
      </c>
      <c r="D80" s="56"/>
      <c r="E80" s="56">
        <v>0</v>
      </c>
      <c r="F80" s="100">
        <f t="shared" si="2"/>
        <v>279000</v>
      </c>
      <c r="G80" s="157">
        <f>SUM('1. melléklet'!G80+'2. melléklet'!G80)</f>
        <v>279000</v>
      </c>
      <c r="H80" s="56"/>
      <c r="I80" s="56">
        <v>0</v>
      </c>
      <c r="J80" s="158">
        <f t="shared" si="3"/>
        <v>279000</v>
      </c>
      <c r="K80" s="112"/>
      <c r="L80" s="112"/>
      <c r="M80" s="112"/>
      <c r="N80" s="112"/>
      <c r="O80" s="112"/>
      <c r="P80" s="112"/>
      <c r="Q80" s="112"/>
      <c r="R80" s="112"/>
    </row>
    <row r="81" spans="1:18" x14ac:dyDescent="0.25">
      <c r="A81" s="6" t="s">
        <v>124</v>
      </c>
      <c r="B81" s="21" t="s">
        <v>125</v>
      </c>
      <c r="C81" s="56">
        <f>SUM('1. melléklet'!C81+'2. melléklet'!C81)</f>
        <v>0</v>
      </c>
      <c r="D81" s="56"/>
      <c r="E81" s="56">
        <v>0</v>
      </c>
      <c r="F81" s="100">
        <f t="shared" si="2"/>
        <v>0</v>
      </c>
      <c r="G81" s="157">
        <f>SUM('1. melléklet'!G81+'2. melléklet'!G81)</f>
        <v>0</v>
      </c>
      <c r="H81" s="56"/>
      <c r="I81" s="56">
        <v>0</v>
      </c>
      <c r="J81" s="158">
        <f t="shared" si="3"/>
        <v>0</v>
      </c>
      <c r="K81" s="112"/>
      <c r="L81" s="112"/>
      <c r="M81" s="112"/>
      <c r="N81" s="112"/>
      <c r="O81" s="112"/>
      <c r="P81" s="112"/>
      <c r="Q81" s="112"/>
      <c r="R81" s="112"/>
    </row>
    <row r="82" spans="1:18" x14ac:dyDescent="0.25">
      <c r="A82" s="6" t="s">
        <v>126</v>
      </c>
      <c r="B82" s="21" t="s">
        <v>127</v>
      </c>
      <c r="C82" s="56">
        <f>SUM('1. melléklet'!C82+'2. melléklet'!C82)</f>
        <v>0</v>
      </c>
      <c r="D82" s="56"/>
      <c r="E82" s="56">
        <v>0</v>
      </c>
      <c r="F82" s="100">
        <f t="shared" si="2"/>
        <v>0</v>
      </c>
      <c r="G82" s="157">
        <f>SUM('1. melléklet'!G82+'2. melléklet'!G82)</f>
        <v>0</v>
      </c>
      <c r="H82" s="56"/>
      <c r="I82" s="56">
        <v>0</v>
      </c>
      <c r="J82" s="158">
        <f t="shared" si="3"/>
        <v>0</v>
      </c>
      <c r="K82" s="112"/>
      <c r="L82" s="112"/>
      <c r="M82" s="112"/>
      <c r="N82" s="112"/>
      <c r="O82" s="112"/>
      <c r="P82" s="112"/>
      <c r="Q82" s="112"/>
      <c r="R82" s="112"/>
    </row>
    <row r="83" spans="1:18" x14ac:dyDescent="0.25">
      <c r="A83" s="6" t="s">
        <v>128</v>
      </c>
      <c r="B83" s="21" t="s">
        <v>129</v>
      </c>
      <c r="C83" s="56">
        <f>SUM('1. melléklet'!C83+'2. melléklet'!C83)</f>
        <v>75330</v>
      </c>
      <c r="D83" s="56"/>
      <c r="E83" s="56">
        <v>0</v>
      </c>
      <c r="F83" s="100">
        <f t="shared" si="2"/>
        <v>75330</v>
      </c>
      <c r="G83" s="157">
        <f>SUM('1. melléklet'!G83+'2. melléklet'!G83)</f>
        <v>75330</v>
      </c>
      <c r="H83" s="56"/>
      <c r="I83" s="56">
        <v>0</v>
      </c>
      <c r="J83" s="158">
        <f t="shared" si="3"/>
        <v>75330</v>
      </c>
      <c r="K83" s="112"/>
      <c r="L83" s="112"/>
      <c r="M83" s="112"/>
      <c r="N83" s="112"/>
      <c r="O83" s="112"/>
      <c r="P83" s="112"/>
      <c r="Q83" s="112"/>
      <c r="R83" s="112"/>
    </row>
    <row r="84" spans="1:18" s="46" customFormat="1" ht="15.75" x14ac:dyDescent="0.25">
      <c r="A84" s="34" t="s">
        <v>321</v>
      </c>
      <c r="B84" s="36" t="s">
        <v>130</v>
      </c>
      <c r="C84" s="58">
        <f>SUM(C77:C83)</f>
        <v>354330</v>
      </c>
      <c r="D84" s="58"/>
      <c r="E84" s="58">
        <f>SUM(E77:E83)</f>
        <v>0</v>
      </c>
      <c r="F84" s="93">
        <f t="shared" si="2"/>
        <v>354330</v>
      </c>
      <c r="G84" s="161">
        <f>SUM(G77:G83)</f>
        <v>354330</v>
      </c>
      <c r="H84" s="58"/>
      <c r="I84" s="58">
        <f>SUM(I77:I83)</f>
        <v>0</v>
      </c>
      <c r="J84" s="205">
        <f t="shared" si="3"/>
        <v>354330</v>
      </c>
      <c r="K84" s="125"/>
      <c r="L84" s="125"/>
      <c r="M84" s="125"/>
      <c r="N84" s="125"/>
      <c r="O84" s="125"/>
      <c r="P84" s="125"/>
      <c r="Q84" s="125"/>
      <c r="R84" s="125"/>
    </row>
    <row r="85" spans="1:18" x14ac:dyDescent="0.25">
      <c r="A85" s="12" t="s">
        <v>131</v>
      </c>
      <c r="B85" s="21" t="s">
        <v>132</v>
      </c>
      <c r="C85" s="56">
        <f>SUM('1. melléklet'!C85+'2. melléklet'!C85)</f>
        <v>1397675</v>
      </c>
      <c r="D85" s="56"/>
      <c r="E85" s="56">
        <v>0</v>
      </c>
      <c r="F85" s="100">
        <f t="shared" si="2"/>
        <v>1397675</v>
      </c>
      <c r="G85" s="157">
        <f>SUM('1. melléklet'!G85+'2. melléklet'!G85)</f>
        <v>1397675</v>
      </c>
      <c r="H85" s="56"/>
      <c r="I85" s="56">
        <v>0</v>
      </c>
      <c r="J85" s="158">
        <f t="shared" si="3"/>
        <v>1397675</v>
      </c>
      <c r="K85" s="112"/>
      <c r="L85" s="112"/>
      <c r="M85" s="112"/>
      <c r="N85" s="112"/>
      <c r="O85" s="112"/>
      <c r="P85" s="112"/>
      <c r="Q85" s="112"/>
      <c r="R85" s="112"/>
    </row>
    <row r="86" spans="1:18" x14ac:dyDescent="0.25">
      <c r="A86" s="12" t="s">
        <v>133</v>
      </c>
      <c r="B86" s="21" t="s">
        <v>134</v>
      </c>
      <c r="C86" s="56">
        <f>SUM('1. melléklet'!C86+'2. melléklet'!C86)</f>
        <v>0</v>
      </c>
      <c r="D86" s="56"/>
      <c r="E86" s="56">
        <v>0</v>
      </c>
      <c r="F86" s="100">
        <f t="shared" si="2"/>
        <v>0</v>
      </c>
      <c r="G86" s="157">
        <f>SUM('1. melléklet'!G86+'2. melléklet'!G86)</f>
        <v>0</v>
      </c>
      <c r="H86" s="56"/>
      <c r="I86" s="56">
        <v>0</v>
      </c>
      <c r="J86" s="158">
        <f t="shared" si="3"/>
        <v>0</v>
      </c>
      <c r="K86" s="112"/>
      <c r="L86" s="112"/>
      <c r="M86" s="112"/>
      <c r="N86" s="112"/>
      <c r="O86" s="112"/>
      <c r="P86" s="112"/>
      <c r="Q86" s="112"/>
      <c r="R86" s="112"/>
    </row>
    <row r="87" spans="1:18" x14ac:dyDescent="0.25">
      <c r="A87" s="12" t="s">
        <v>135</v>
      </c>
      <c r="B87" s="21" t="s">
        <v>136</v>
      </c>
      <c r="C87" s="56">
        <f>SUM('1. melléklet'!C87+'2. melléklet'!C87)</f>
        <v>0</v>
      </c>
      <c r="D87" s="56"/>
      <c r="E87" s="56">
        <v>0</v>
      </c>
      <c r="F87" s="100">
        <f t="shared" si="2"/>
        <v>0</v>
      </c>
      <c r="G87" s="157">
        <f>SUM('1. melléklet'!G87+'2. melléklet'!G87)</f>
        <v>0</v>
      </c>
      <c r="H87" s="56"/>
      <c r="I87" s="56">
        <v>0</v>
      </c>
      <c r="J87" s="158">
        <f t="shared" si="3"/>
        <v>0</v>
      </c>
      <c r="K87" s="112"/>
      <c r="L87" s="112"/>
      <c r="M87" s="112"/>
      <c r="N87" s="112"/>
      <c r="O87" s="112"/>
      <c r="P87" s="112"/>
      <c r="Q87" s="112"/>
      <c r="R87" s="112"/>
    </row>
    <row r="88" spans="1:18" x14ac:dyDescent="0.25">
      <c r="A88" s="12" t="s">
        <v>137</v>
      </c>
      <c r="B88" s="21" t="s">
        <v>138</v>
      </c>
      <c r="C88" s="56">
        <f>SUM('1. melléklet'!C88+'2. melléklet'!C88)</f>
        <v>377373</v>
      </c>
      <c r="D88" s="56"/>
      <c r="E88" s="56">
        <v>0</v>
      </c>
      <c r="F88" s="100">
        <f t="shared" si="2"/>
        <v>377373</v>
      </c>
      <c r="G88" s="157">
        <f>SUM('1. melléklet'!G88+'2. melléklet'!G88)</f>
        <v>377373</v>
      </c>
      <c r="H88" s="56"/>
      <c r="I88" s="56">
        <v>0</v>
      </c>
      <c r="J88" s="158">
        <f t="shared" si="3"/>
        <v>377373</v>
      </c>
      <c r="K88" s="112"/>
      <c r="L88" s="112"/>
      <c r="M88" s="112"/>
      <c r="N88" s="112"/>
      <c r="O88" s="112"/>
      <c r="P88" s="112"/>
      <c r="Q88" s="112"/>
      <c r="R88" s="112"/>
    </row>
    <row r="89" spans="1:18" s="46" customFormat="1" ht="15.75" x14ac:dyDescent="0.25">
      <c r="A89" s="33" t="s">
        <v>322</v>
      </c>
      <c r="B89" s="36" t="s">
        <v>139</v>
      </c>
      <c r="C89" s="58">
        <f>SUM(C85:C88)</f>
        <v>1775048</v>
      </c>
      <c r="D89" s="58"/>
      <c r="E89" s="58">
        <f>SUM(E85:E88)</f>
        <v>0</v>
      </c>
      <c r="F89" s="93">
        <f t="shared" si="2"/>
        <v>1775048</v>
      </c>
      <c r="G89" s="161">
        <f>SUM(G85:G88)</f>
        <v>1775048</v>
      </c>
      <c r="H89" s="58"/>
      <c r="I89" s="58">
        <f>SUM(I85:I88)</f>
        <v>0</v>
      </c>
      <c r="J89" s="205">
        <f t="shared" si="3"/>
        <v>1775048</v>
      </c>
      <c r="K89" s="125"/>
      <c r="L89" s="125"/>
      <c r="M89" s="125"/>
      <c r="N89" s="125"/>
      <c r="O89" s="125"/>
      <c r="P89" s="125"/>
      <c r="Q89" s="125"/>
      <c r="R89" s="125"/>
    </row>
    <row r="90" spans="1:18" x14ac:dyDescent="0.25">
      <c r="A90" s="12" t="s">
        <v>140</v>
      </c>
      <c r="B90" s="21" t="s">
        <v>141</v>
      </c>
      <c r="C90" s="56">
        <f>SUM('1. melléklet'!C90+'2. melléklet'!C90)</f>
        <v>0</v>
      </c>
      <c r="D90" s="56"/>
      <c r="E90" s="56">
        <v>0</v>
      </c>
      <c r="F90" s="100">
        <f t="shared" si="2"/>
        <v>0</v>
      </c>
      <c r="G90" s="157">
        <f>SUM('1. melléklet'!G90+'2. melléklet'!G90)</f>
        <v>0</v>
      </c>
      <c r="H90" s="56"/>
      <c r="I90" s="56">
        <v>0</v>
      </c>
      <c r="J90" s="158">
        <f t="shared" si="3"/>
        <v>0</v>
      </c>
      <c r="K90" s="112"/>
      <c r="L90" s="112"/>
      <c r="M90" s="112"/>
      <c r="N90" s="112"/>
      <c r="O90" s="112"/>
      <c r="P90" s="112"/>
      <c r="Q90" s="112"/>
      <c r="R90" s="112"/>
    </row>
    <row r="91" spans="1:18" x14ac:dyDescent="0.25">
      <c r="A91" s="12" t="s">
        <v>353</v>
      </c>
      <c r="B91" s="21" t="s">
        <v>142</v>
      </c>
      <c r="C91" s="56">
        <f>SUM('1. melléklet'!C91+'2. melléklet'!C91)</f>
        <v>0</v>
      </c>
      <c r="D91" s="56"/>
      <c r="E91" s="56">
        <v>0</v>
      </c>
      <c r="F91" s="100">
        <f t="shared" si="2"/>
        <v>0</v>
      </c>
      <c r="G91" s="157">
        <f>SUM('1. melléklet'!G91+'2. melléklet'!G91)</f>
        <v>0</v>
      </c>
      <c r="H91" s="56"/>
      <c r="I91" s="56">
        <v>0</v>
      </c>
      <c r="J91" s="158">
        <f t="shared" si="3"/>
        <v>0</v>
      </c>
      <c r="K91" s="112"/>
      <c r="L91" s="112"/>
      <c r="M91" s="112"/>
      <c r="N91" s="112"/>
      <c r="O91" s="112"/>
      <c r="P91" s="112"/>
      <c r="Q91" s="112"/>
      <c r="R91" s="112"/>
    </row>
    <row r="92" spans="1:18" x14ac:dyDescent="0.25">
      <c r="A92" s="12" t="s">
        <v>354</v>
      </c>
      <c r="B92" s="21" t="s">
        <v>143</v>
      </c>
      <c r="C92" s="56">
        <f>SUM('1. melléklet'!C92+'2. melléklet'!C92)</f>
        <v>0</v>
      </c>
      <c r="D92" s="56"/>
      <c r="E92" s="56">
        <v>0</v>
      </c>
      <c r="F92" s="100">
        <f t="shared" si="2"/>
        <v>0</v>
      </c>
      <c r="G92" s="157">
        <f>SUM('1. melléklet'!G92+'2. melléklet'!G92)</f>
        <v>0</v>
      </c>
      <c r="H92" s="56"/>
      <c r="I92" s="56">
        <v>0</v>
      </c>
      <c r="J92" s="158">
        <f t="shared" si="3"/>
        <v>0</v>
      </c>
      <c r="K92" s="112"/>
      <c r="L92" s="112"/>
      <c r="M92" s="112"/>
      <c r="N92" s="112"/>
      <c r="O92" s="112"/>
      <c r="P92" s="112"/>
      <c r="Q92" s="112"/>
      <c r="R92" s="112"/>
    </row>
    <row r="93" spans="1:18" x14ac:dyDescent="0.25">
      <c r="A93" s="12" t="s">
        <v>355</v>
      </c>
      <c r="B93" s="21" t="s">
        <v>144</v>
      </c>
      <c r="C93" s="56">
        <f>SUM('1. melléklet'!C93+'2. melléklet'!C93)</f>
        <v>0</v>
      </c>
      <c r="D93" s="56"/>
      <c r="E93" s="56">
        <v>0</v>
      </c>
      <c r="F93" s="100">
        <f t="shared" si="2"/>
        <v>0</v>
      </c>
      <c r="G93" s="157">
        <f>SUM('1. melléklet'!G93+'2. melléklet'!G93)</f>
        <v>0</v>
      </c>
      <c r="H93" s="56"/>
      <c r="I93" s="56">
        <v>0</v>
      </c>
      <c r="J93" s="158">
        <f t="shared" si="3"/>
        <v>0</v>
      </c>
      <c r="K93" s="112"/>
      <c r="L93" s="112"/>
      <c r="M93" s="112"/>
      <c r="N93" s="112"/>
      <c r="O93" s="112"/>
      <c r="P93" s="112"/>
      <c r="Q93" s="112"/>
      <c r="R93" s="112"/>
    </row>
    <row r="94" spans="1:18" x14ac:dyDescent="0.25">
      <c r="A94" s="12" t="s">
        <v>356</v>
      </c>
      <c r="B94" s="21" t="s">
        <v>145</v>
      </c>
      <c r="C94" s="56">
        <f>SUM('1. melléklet'!C94+'2. melléklet'!C94)</f>
        <v>0</v>
      </c>
      <c r="D94" s="56"/>
      <c r="E94" s="56">
        <v>0</v>
      </c>
      <c r="F94" s="100">
        <f t="shared" si="2"/>
        <v>0</v>
      </c>
      <c r="G94" s="157">
        <f>SUM('1. melléklet'!G94+'2. melléklet'!G94)</f>
        <v>0</v>
      </c>
      <c r="H94" s="56"/>
      <c r="I94" s="56">
        <v>0</v>
      </c>
      <c r="J94" s="158">
        <f t="shared" si="3"/>
        <v>0</v>
      </c>
      <c r="K94" s="112"/>
      <c r="L94" s="112"/>
      <c r="M94" s="112"/>
      <c r="N94" s="112"/>
      <c r="O94" s="112"/>
      <c r="P94" s="112"/>
      <c r="Q94" s="112"/>
      <c r="R94" s="112"/>
    </row>
    <row r="95" spans="1:18" x14ac:dyDescent="0.25">
      <c r="A95" s="12" t="s">
        <v>357</v>
      </c>
      <c r="B95" s="21" t="s">
        <v>146</v>
      </c>
      <c r="C95" s="56">
        <f>SUM('1. melléklet'!C95+'2. melléklet'!C95)</f>
        <v>0</v>
      </c>
      <c r="D95" s="56"/>
      <c r="E95" s="56">
        <v>0</v>
      </c>
      <c r="F95" s="100">
        <f t="shared" si="2"/>
        <v>0</v>
      </c>
      <c r="G95" s="157">
        <f>SUM('1. melléklet'!G95+'2. melléklet'!G95)</f>
        <v>0</v>
      </c>
      <c r="H95" s="56"/>
      <c r="I95" s="56">
        <v>0</v>
      </c>
      <c r="J95" s="158">
        <f t="shared" si="3"/>
        <v>0</v>
      </c>
      <c r="K95" s="112"/>
      <c r="L95" s="112"/>
      <c r="M95" s="112"/>
      <c r="N95" s="112"/>
      <c r="O95" s="112"/>
      <c r="P95" s="112"/>
      <c r="Q95" s="112"/>
      <c r="R95" s="112"/>
    </row>
    <row r="96" spans="1:18" x14ac:dyDescent="0.25">
      <c r="A96" s="12" t="s">
        <v>147</v>
      </c>
      <c r="B96" s="21" t="s">
        <v>148</v>
      </c>
      <c r="C96" s="56">
        <f>SUM('1. melléklet'!C96+'2. melléklet'!C96)</f>
        <v>0</v>
      </c>
      <c r="D96" s="56"/>
      <c r="E96" s="56">
        <v>0</v>
      </c>
      <c r="F96" s="100">
        <f t="shared" si="2"/>
        <v>0</v>
      </c>
      <c r="G96" s="157">
        <f>SUM('1. melléklet'!G96+'2. melléklet'!G96)</f>
        <v>0</v>
      </c>
      <c r="H96" s="56"/>
      <c r="I96" s="56">
        <v>0</v>
      </c>
      <c r="J96" s="158">
        <f t="shared" si="3"/>
        <v>0</v>
      </c>
      <c r="K96" s="112"/>
      <c r="L96" s="112"/>
      <c r="M96" s="112"/>
      <c r="N96" s="112"/>
      <c r="O96" s="112"/>
      <c r="P96" s="112"/>
      <c r="Q96" s="112"/>
      <c r="R96" s="112"/>
    </row>
    <row r="97" spans="1:18" x14ac:dyDescent="0.25">
      <c r="A97" s="12" t="s">
        <v>470</v>
      </c>
      <c r="B97" s="21" t="s">
        <v>149</v>
      </c>
      <c r="C97" s="56">
        <f>SUM('1. melléklet'!C97+'2. melléklet'!C97)</f>
        <v>0</v>
      </c>
      <c r="D97" s="56"/>
      <c r="E97" s="56">
        <v>0</v>
      </c>
      <c r="F97" s="100">
        <f t="shared" si="2"/>
        <v>0</v>
      </c>
      <c r="G97" s="157">
        <f>SUM('1. melléklet'!G97+'2. melléklet'!G97)</f>
        <v>0</v>
      </c>
      <c r="H97" s="56"/>
      <c r="I97" s="56">
        <v>0</v>
      </c>
      <c r="J97" s="158">
        <f t="shared" si="3"/>
        <v>0</v>
      </c>
      <c r="K97" s="112"/>
      <c r="L97" s="112"/>
      <c r="M97" s="112"/>
      <c r="N97" s="112"/>
      <c r="O97" s="112"/>
      <c r="P97" s="112"/>
      <c r="Q97" s="112"/>
      <c r="R97" s="112"/>
    </row>
    <row r="98" spans="1:18" x14ac:dyDescent="0.25">
      <c r="A98" s="12" t="s">
        <v>471</v>
      </c>
      <c r="B98" s="21" t="s">
        <v>472</v>
      </c>
      <c r="C98" s="56">
        <f>SUM('1. melléklet'!C98+'2. melléklet'!C98)</f>
        <v>0</v>
      </c>
      <c r="D98" s="56"/>
      <c r="E98" s="56">
        <v>0</v>
      </c>
      <c r="F98" s="100">
        <f t="shared" si="2"/>
        <v>0</v>
      </c>
      <c r="G98" s="157">
        <f>SUM('1. melléklet'!G98+'2. melléklet'!G98)</f>
        <v>0</v>
      </c>
      <c r="H98" s="56"/>
      <c r="I98" s="56">
        <v>0</v>
      </c>
      <c r="J98" s="158">
        <f t="shared" si="3"/>
        <v>0</v>
      </c>
      <c r="K98" s="112"/>
      <c r="L98" s="112"/>
      <c r="M98" s="112"/>
      <c r="N98" s="112"/>
      <c r="O98" s="112"/>
      <c r="P98" s="112"/>
      <c r="Q98" s="112"/>
      <c r="R98" s="112"/>
    </row>
    <row r="99" spans="1:18" s="46" customFormat="1" ht="15.75" x14ac:dyDescent="0.25">
      <c r="A99" s="33" t="s">
        <v>323</v>
      </c>
      <c r="B99" s="36" t="s">
        <v>150</v>
      </c>
      <c r="C99" s="58">
        <f>SUM(C90:C98)</f>
        <v>0</v>
      </c>
      <c r="D99" s="58"/>
      <c r="E99" s="58">
        <f>SUM(E90:E98)</f>
        <v>0</v>
      </c>
      <c r="F99" s="93">
        <f t="shared" si="2"/>
        <v>0</v>
      </c>
      <c r="G99" s="161">
        <f>SUM(G90:G98)</f>
        <v>0</v>
      </c>
      <c r="H99" s="58"/>
      <c r="I99" s="58">
        <f>SUM(I90:I98)</f>
        <v>0</v>
      </c>
      <c r="J99" s="205">
        <f t="shared" si="3"/>
        <v>0</v>
      </c>
      <c r="K99" s="112"/>
      <c r="L99" s="112"/>
      <c r="M99" s="112"/>
      <c r="N99" s="112"/>
      <c r="O99" s="112"/>
      <c r="P99" s="112"/>
      <c r="Q99" s="112"/>
      <c r="R99" s="112"/>
    </row>
    <row r="100" spans="1:18" s="46" customFormat="1" ht="15.75" x14ac:dyDescent="0.25">
      <c r="A100" s="65" t="s">
        <v>8</v>
      </c>
      <c r="B100" s="66"/>
      <c r="C100" s="67">
        <f>SUM(C84+C89+C99)</f>
        <v>2129378</v>
      </c>
      <c r="D100" s="67"/>
      <c r="E100" s="67">
        <f>E84+E89+E99</f>
        <v>0</v>
      </c>
      <c r="F100" s="102">
        <f t="shared" si="2"/>
        <v>2129378</v>
      </c>
      <c r="G100" s="168">
        <f>SUM(G84+G89+G99)</f>
        <v>2129378</v>
      </c>
      <c r="H100" s="67"/>
      <c r="I100" s="67">
        <f>I84+I89+I99</f>
        <v>0</v>
      </c>
      <c r="J100" s="167">
        <f t="shared" si="3"/>
        <v>2129378</v>
      </c>
      <c r="K100" s="129"/>
      <c r="L100" s="129"/>
      <c r="M100" s="129"/>
      <c r="N100" s="129"/>
      <c r="O100" s="129"/>
      <c r="P100" s="129"/>
      <c r="Q100" s="129"/>
      <c r="R100" s="129"/>
    </row>
    <row r="101" spans="1:18" s="46" customFormat="1" ht="17.25" x14ac:dyDescent="0.3">
      <c r="A101" s="70" t="s">
        <v>365</v>
      </c>
      <c r="B101" s="71" t="s">
        <v>151</v>
      </c>
      <c r="C101" s="72">
        <f>SUM(C26+C27+C52+C61+C75+C84+C89+C99)</f>
        <v>79530498</v>
      </c>
      <c r="D101" s="72"/>
      <c r="E101" s="72">
        <f>E76+E100</f>
        <v>13000</v>
      </c>
      <c r="F101" s="95">
        <f t="shared" si="2"/>
        <v>79543498</v>
      </c>
      <c r="G101" s="169">
        <f>SUM(G26+G27+G52+G61+G75+G84+G89+G99)</f>
        <v>75532166</v>
      </c>
      <c r="H101" s="72"/>
      <c r="I101" s="72">
        <f>I76+I100</f>
        <v>13000</v>
      </c>
      <c r="J101" s="206">
        <f t="shared" si="3"/>
        <v>75545166</v>
      </c>
      <c r="K101" s="126"/>
      <c r="L101" s="126"/>
      <c r="M101" s="126"/>
      <c r="N101" s="126"/>
      <c r="O101" s="126"/>
      <c r="P101" s="126"/>
      <c r="Q101" s="126"/>
      <c r="R101" s="126"/>
    </row>
    <row r="102" spans="1:18" x14ac:dyDescent="0.25">
      <c r="A102" s="12" t="s">
        <v>473</v>
      </c>
      <c r="B102" s="5" t="s">
        <v>152</v>
      </c>
      <c r="C102" s="56">
        <f>'1. melléklet'!C102+'2. melléklet'!C102</f>
        <v>0</v>
      </c>
      <c r="D102" s="56"/>
      <c r="E102" s="56">
        <v>0</v>
      </c>
      <c r="F102" s="100">
        <f t="shared" si="2"/>
        <v>0</v>
      </c>
      <c r="G102" s="157">
        <f>'1. melléklet'!G102+'2. melléklet'!G102</f>
        <v>0</v>
      </c>
      <c r="H102" s="56"/>
      <c r="I102" s="56">
        <v>0</v>
      </c>
      <c r="J102" s="158">
        <f t="shared" si="3"/>
        <v>0</v>
      </c>
      <c r="K102" s="112"/>
      <c r="L102" s="112"/>
      <c r="M102" s="112"/>
      <c r="N102" s="112"/>
      <c r="O102" s="112"/>
      <c r="P102" s="112"/>
      <c r="Q102" s="112"/>
      <c r="R102" s="112"/>
    </row>
    <row r="103" spans="1:18" x14ac:dyDescent="0.25">
      <c r="A103" s="12" t="s">
        <v>153</v>
      </c>
      <c r="B103" s="5" t="s">
        <v>154</v>
      </c>
      <c r="C103" s="56">
        <f>'1. melléklet'!C103+'2. melléklet'!C103</f>
        <v>0</v>
      </c>
      <c r="D103" s="56"/>
      <c r="E103" s="56">
        <v>0</v>
      </c>
      <c r="F103" s="100">
        <f t="shared" si="2"/>
        <v>0</v>
      </c>
      <c r="G103" s="157">
        <f>'1. melléklet'!G103+'2. melléklet'!G103</f>
        <v>0</v>
      </c>
      <c r="H103" s="56"/>
      <c r="I103" s="56">
        <v>0</v>
      </c>
      <c r="J103" s="158">
        <f t="shared" si="3"/>
        <v>0</v>
      </c>
      <c r="K103" s="112"/>
      <c r="L103" s="112"/>
      <c r="M103" s="112"/>
      <c r="N103" s="112"/>
      <c r="O103" s="112"/>
      <c r="P103" s="112"/>
      <c r="Q103" s="112"/>
      <c r="R103" s="112"/>
    </row>
    <row r="104" spans="1:18" x14ac:dyDescent="0.25">
      <c r="A104" s="12" t="s">
        <v>359</v>
      </c>
      <c r="B104" s="5" t="s">
        <v>155</v>
      </c>
      <c r="C104" s="56">
        <f>'1. melléklet'!C104+'2. melléklet'!C104</f>
        <v>0</v>
      </c>
      <c r="D104" s="56"/>
      <c r="E104" s="56">
        <v>0</v>
      </c>
      <c r="F104" s="100">
        <f t="shared" si="2"/>
        <v>0</v>
      </c>
      <c r="G104" s="157">
        <f>'1. melléklet'!G104+'2. melléklet'!G104</f>
        <v>0</v>
      </c>
      <c r="H104" s="56"/>
      <c r="I104" s="56">
        <v>0</v>
      </c>
      <c r="J104" s="158">
        <f t="shared" si="3"/>
        <v>0</v>
      </c>
      <c r="K104" s="112"/>
      <c r="L104" s="112"/>
      <c r="M104" s="112"/>
      <c r="N104" s="112"/>
      <c r="O104" s="112"/>
      <c r="P104" s="112"/>
      <c r="Q104" s="112"/>
      <c r="R104" s="112"/>
    </row>
    <row r="105" spans="1:18" s="46" customFormat="1" x14ac:dyDescent="0.25">
      <c r="A105" s="14" t="s">
        <v>328</v>
      </c>
      <c r="B105" s="7" t="s">
        <v>156</v>
      </c>
      <c r="C105" s="56">
        <f>'1. melléklet'!C105+'2. melléklet'!C105</f>
        <v>0</v>
      </c>
      <c r="D105" s="47"/>
      <c r="E105" s="47">
        <v>0</v>
      </c>
      <c r="F105" s="91">
        <f t="shared" si="2"/>
        <v>0</v>
      </c>
      <c r="G105" s="157">
        <f>'1. melléklet'!G105+'2. melléklet'!G105</f>
        <v>0</v>
      </c>
      <c r="H105" s="47"/>
      <c r="I105" s="47">
        <v>0</v>
      </c>
      <c r="J105" s="160">
        <f t="shared" si="3"/>
        <v>0</v>
      </c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26" t="s">
        <v>360</v>
      </c>
      <c r="B106" s="5" t="s">
        <v>157</v>
      </c>
      <c r="C106" s="56">
        <f>'1. melléklet'!C106+'2. melléklet'!C106</f>
        <v>0</v>
      </c>
      <c r="D106" s="56"/>
      <c r="E106" s="56">
        <v>0</v>
      </c>
      <c r="F106" s="100">
        <f t="shared" si="2"/>
        <v>0</v>
      </c>
      <c r="G106" s="157">
        <f>'1. melléklet'!G106+'2. melléklet'!G106</f>
        <v>0</v>
      </c>
      <c r="H106" s="56"/>
      <c r="I106" s="56">
        <v>0</v>
      </c>
      <c r="J106" s="158">
        <f t="shared" si="3"/>
        <v>0</v>
      </c>
      <c r="K106" s="112"/>
      <c r="L106" s="112"/>
      <c r="M106" s="112"/>
      <c r="N106" s="112"/>
      <c r="O106" s="112"/>
      <c r="P106" s="112"/>
      <c r="Q106" s="112"/>
      <c r="R106" s="112"/>
    </row>
    <row r="107" spans="1:18" x14ac:dyDescent="0.25">
      <c r="A107" s="26" t="s">
        <v>331</v>
      </c>
      <c r="B107" s="5" t="s">
        <v>158</v>
      </c>
      <c r="C107" s="56">
        <f>'1. melléklet'!C107+'2. melléklet'!C107</f>
        <v>0</v>
      </c>
      <c r="D107" s="56"/>
      <c r="E107" s="56">
        <v>0</v>
      </c>
      <c r="F107" s="100">
        <f t="shared" si="2"/>
        <v>0</v>
      </c>
      <c r="G107" s="157">
        <f>'1. melléklet'!G107+'2. melléklet'!G107</f>
        <v>0</v>
      </c>
      <c r="H107" s="56"/>
      <c r="I107" s="56">
        <v>0</v>
      </c>
      <c r="J107" s="158">
        <f t="shared" si="3"/>
        <v>0</v>
      </c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12" t="s">
        <v>159</v>
      </c>
      <c r="B108" s="5" t="s">
        <v>160</v>
      </c>
      <c r="C108" s="56">
        <f>'1. melléklet'!C108+'2. melléklet'!C108</f>
        <v>0</v>
      </c>
      <c r="D108" s="56"/>
      <c r="E108" s="56">
        <v>0</v>
      </c>
      <c r="F108" s="100">
        <f t="shared" si="2"/>
        <v>0</v>
      </c>
      <c r="G108" s="157">
        <f>'1. melléklet'!G108+'2. melléklet'!G108</f>
        <v>0</v>
      </c>
      <c r="H108" s="56"/>
      <c r="I108" s="56">
        <v>0</v>
      </c>
      <c r="J108" s="158">
        <f t="shared" si="3"/>
        <v>0</v>
      </c>
      <c r="K108" s="112"/>
      <c r="L108" s="112"/>
      <c r="M108" s="112"/>
      <c r="N108" s="112"/>
      <c r="O108" s="112"/>
      <c r="P108" s="112"/>
      <c r="Q108" s="112"/>
      <c r="R108" s="112"/>
    </row>
    <row r="109" spans="1:18" x14ac:dyDescent="0.25">
      <c r="A109" s="12" t="s">
        <v>361</v>
      </c>
      <c r="B109" s="5" t="s">
        <v>161</v>
      </c>
      <c r="C109" s="56">
        <f>'1. melléklet'!C109+'2. melléklet'!C109</f>
        <v>0</v>
      </c>
      <c r="D109" s="56"/>
      <c r="E109" s="56">
        <v>0</v>
      </c>
      <c r="F109" s="100">
        <f t="shared" si="2"/>
        <v>0</v>
      </c>
      <c r="G109" s="157">
        <f>'1. melléklet'!G109+'2. melléklet'!G109</f>
        <v>0</v>
      </c>
      <c r="H109" s="56"/>
      <c r="I109" s="56">
        <v>0</v>
      </c>
      <c r="J109" s="158">
        <f t="shared" si="3"/>
        <v>0</v>
      </c>
      <c r="K109" s="112"/>
      <c r="L109" s="112"/>
      <c r="M109" s="112"/>
      <c r="N109" s="112"/>
      <c r="O109" s="112"/>
      <c r="P109" s="112"/>
      <c r="Q109" s="112"/>
      <c r="R109" s="112"/>
    </row>
    <row r="110" spans="1:18" s="46" customFormat="1" x14ac:dyDescent="0.25">
      <c r="A110" s="13" t="s">
        <v>329</v>
      </c>
      <c r="B110" s="7" t="s">
        <v>162</v>
      </c>
      <c r="C110" s="56">
        <f>'1. melléklet'!C110+'2. melléklet'!C110</f>
        <v>0</v>
      </c>
      <c r="D110" s="47"/>
      <c r="E110" s="47">
        <v>0</v>
      </c>
      <c r="F110" s="91">
        <f t="shared" si="2"/>
        <v>0</v>
      </c>
      <c r="G110" s="157">
        <f>'1. melléklet'!G110+'2. melléklet'!G110</f>
        <v>0</v>
      </c>
      <c r="H110" s="47"/>
      <c r="I110" s="47">
        <v>0</v>
      </c>
      <c r="J110" s="160">
        <f t="shared" si="3"/>
        <v>0</v>
      </c>
      <c r="K110" s="112"/>
      <c r="L110" s="112"/>
      <c r="M110" s="112"/>
      <c r="N110" s="112"/>
      <c r="O110" s="112"/>
      <c r="P110" s="112"/>
      <c r="Q110" s="112"/>
      <c r="R110" s="112"/>
    </row>
    <row r="111" spans="1:18" s="46" customFormat="1" x14ac:dyDescent="0.25">
      <c r="A111" s="13" t="s">
        <v>163</v>
      </c>
      <c r="B111" s="7" t="s">
        <v>164</v>
      </c>
      <c r="C111" s="56">
        <f>'1. melléklet'!C111+'2. melléklet'!C111</f>
        <v>0</v>
      </c>
      <c r="D111" s="47"/>
      <c r="E111" s="47">
        <v>0</v>
      </c>
      <c r="F111" s="91">
        <f t="shared" si="2"/>
        <v>0</v>
      </c>
      <c r="G111" s="157">
        <f>'1. melléklet'!G111+'2. melléklet'!G111</f>
        <v>0</v>
      </c>
      <c r="H111" s="47"/>
      <c r="I111" s="47">
        <v>0</v>
      </c>
      <c r="J111" s="160">
        <f t="shared" si="3"/>
        <v>0</v>
      </c>
      <c r="K111" s="112"/>
      <c r="L111" s="112"/>
      <c r="M111" s="112"/>
      <c r="N111" s="112"/>
      <c r="O111" s="112"/>
      <c r="P111" s="112"/>
      <c r="Q111" s="112"/>
      <c r="R111" s="112"/>
    </row>
    <row r="112" spans="1:18" s="46" customFormat="1" x14ac:dyDescent="0.25">
      <c r="A112" s="13" t="s">
        <v>165</v>
      </c>
      <c r="B112" s="7" t="s">
        <v>166</v>
      </c>
      <c r="C112" s="56">
        <f>'1. melléklet'!C112+'2. melléklet'!C112</f>
        <v>1678765</v>
      </c>
      <c r="D112" s="47"/>
      <c r="E112" s="47">
        <v>0</v>
      </c>
      <c r="F112" s="91">
        <f t="shared" si="2"/>
        <v>1678765</v>
      </c>
      <c r="G112" s="157">
        <f>'1. melléklet'!G112+'2. melléklet'!G112</f>
        <v>1678765</v>
      </c>
      <c r="H112" s="47"/>
      <c r="I112" s="47">
        <v>0</v>
      </c>
      <c r="J112" s="160">
        <f t="shared" si="3"/>
        <v>1678765</v>
      </c>
      <c r="K112" s="112"/>
      <c r="L112" s="112"/>
      <c r="M112" s="112"/>
      <c r="N112" s="112"/>
      <c r="O112" s="112"/>
      <c r="P112" s="112"/>
      <c r="Q112" s="112"/>
      <c r="R112" s="112"/>
    </row>
    <row r="113" spans="1:18" s="46" customFormat="1" x14ac:dyDescent="0.25">
      <c r="A113" s="13" t="s">
        <v>167</v>
      </c>
      <c r="B113" s="7" t="s">
        <v>168</v>
      </c>
      <c r="C113" s="56">
        <v>0</v>
      </c>
      <c r="D113" s="47"/>
      <c r="E113" s="47">
        <v>0</v>
      </c>
      <c r="F113" s="91">
        <f t="shared" si="2"/>
        <v>0</v>
      </c>
      <c r="G113" s="157">
        <v>0</v>
      </c>
      <c r="H113" s="47"/>
      <c r="I113" s="47">
        <v>0</v>
      </c>
      <c r="J113" s="160">
        <f t="shared" si="3"/>
        <v>0</v>
      </c>
      <c r="K113" s="112"/>
      <c r="L113" s="112"/>
      <c r="M113" s="112"/>
      <c r="N113" s="112"/>
      <c r="O113" s="112"/>
      <c r="P113" s="112"/>
      <c r="Q113" s="112"/>
      <c r="R113" s="112"/>
    </row>
    <row r="114" spans="1:18" s="46" customFormat="1" x14ac:dyDescent="0.25">
      <c r="A114" s="13" t="s">
        <v>169</v>
      </c>
      <c r="B114" s="7" t="s">
        <v>170</v>
      </c>
      <c r="C114" s="56">
        <f>'1. melléklet'!C114+'2. melléklet'!C114</f>
        <v>0</v>
      </c>
      <c r="D114" s="62"/>
      <c r="E114" s="62">
        <v>0</v>
      </c>
      <c r="F114" s="91">
        <f t="shared" si="2"/>
        <v>0</v>
      </c>
      <c r="G114" s="157">
        <f>'1. melléklet'!G114+'2. melléklet'!G114</f>
        <v>0</v>
      </c>
      <c r="H114" s="62"/>
      <c r="I114" s="62">
        <v>0</v>
      </c>
      <c r="J114" s="160">
        <f t="shared" si="3"/>
        <v>0</v>
      </c>
      <c r="K114" s="112"/>
      <c r="L114" s="112"/>
      <c r="M114" s="112"/>
      <c r="N114" s="112"/>
      <c r="O114" s="112"/>
      <c r="P114" s="112"/>
      <c r="Q114" s="112"/>
      <c r="R114" s="112"/>
    </row>
    <row r="115" spans="1:18" s="46" customFormat="1" x14ac:dyDescent="0.25">
      <c r="A115" s="13" t="s">
        <v>171</v>
      </c>
      <c r="B115" s="7" t="s">
        <v>172</v>
      </c>
      <c r="C115" s="56">
        <f>'1. melléklet'!C115+'2. melléklet'!C115</f>
        <v>0</v>
      </c>
      <c r="D115" s="62"/>
      <c r="E115" s="62">
        <v>0</v>
      </c>
      <c r="F115" s="91">
        <f t="shared" si="2"/>
        <v>0</v>
      </c>
      <c r="G115" s="157">
        <f>'1. melléklet'!G115+'2. melléklet'!G115</f>
        <v>0</v>
      </c>
      <c r="H115" s="62"/>
      <c r="I115" s="62">
        <v>0</v>
      </c>
      <c r="J115" s="160">
        <f t="shared" si="3"/>
        <v>0</v>
      </c>
      <c r="K115" s="112"/>
      <c r="L115" s="112"/>
      <c r="M115" s="112"/>
      <c r="N115" s="112"/>
      <c r="O115" s="112"/>
      <c r="P115" s="112"/>
      <c r="Q115" s="112"/>
      <c r="R115" s="112"/>
    </row>
    <row r="116" spans="1:18" s="46" customFormat="1" x14ac:dyDescent="0.25">
      <c r="A116" s="13" t="s">
        <v>173</v>
      </c>
      <c r="B116" s="7" t="s">
        <v>174</v>
      </c>
      <c r="C116" s="56">
        <f>'1. melléklet'!C116+'2. melléklet'!C116</f>
        <v>0</v>
      </c>
      <c r="D116" s="62"/>
      <c r="E116" s="62">
        <v>0</v>
      </c>
      <c r="F116" s="91">
        <f t="shared" si="2"/>
        <v>0</v>
      </c>
      <c r="G116" s="157">
        <f>'1. melléklet'!G116+'2. melléklet'!G116</f>
        <v>0</v>
      </c>
      <c r="H116" s="62"/>
      <c r="I116" s="62">
        <v>0</v>
      </c>
      <c r="J116" s="160">
        <f t="shared" si="3"/>
        <v>0</v>
      </c>
      <c r="K116" s="112"/>
      <c r="L116" s="112"/>
      <c r="M116" s="112"/>
      <c r="N116" s="112"/>
      <c r="O116" s="112"/>
      <c r="P116" s="112"/>
      <c r="Q116" s="112"/>
      <c r="R116" s="112"/>
    </row>
    <row r="117" spans="1:18" s="46" customFormat="1" ht="15.75" x14ac:dyDescent="0.25">
      <c r="A117" s="27" t="s">
        <v>330</v>
      </c>
      <c r="B117" s="28" t="s">
        <v>175</v>
      </c>
      <c r="C117" s="56">
        <f>C105+C110+C111+C112+C113+C114+C115+C116</f>
        <v>1678765</v>
      </c>
      <c r="D117" s="63"/>
      <c r="E117" s="63">
        <v>0</v>
      </c>
      <c r="F117" s="104">
        <f t="shared" ref="F117" si="4">SUM(F105+F110+F111+F112+F113+F114+F115+F116)</f>
        <v>1678765</v>
      </c>
      <c r="G117" s="157">
        <f>G105+G110+G111+G112+G113+G114+G115+G116</f>
        <v>1678765</v>
      </c>
      <c r="H117" s="63"/>
      <c r="I117" s="63">
        <v>0</v>
      </c>
      <c r="J117" s="173">
        <f t="shared" ref="J117" si="5">SUM(J105+J110+J111+J112+J113+J114+J115+J116)</f>
        <v>1678765</v>
      </c>
      <c r="K117" s="112"/>
      <c r="L117" s="112"/>
      <c r="M117" s="112"/>
      <c r="N117" s="112"/>
      <c r="O117" s="112"/>
      <c r="P117" s="112"/>
      <c r="Q117" s="112"/>
      <c r="R117" s="112"/>
    </row>
    <row r="118" spans="1:18" x14ac:dyDescent="0.25">
      <c r="A118" s="26" t="s">
        <v>176</v>
      </c>
      <c r="B118" s="5" t="s">
        <v>177</v>
      </c>
      <c r="C118" s="56">
        <f>'1. melléklet'!C118+'2. melléklet'!C118</f>
        <v>0</v>
      </c>
      <c r="D118" s="56"/>
      <c r="E118" s="56">
        <v>0</v>
      </c>
      <c r="F118" s="100">
        <f t="shared" si="2"/>
        <v>0</v>
      </c>
      <c r="G118" s="157">
        <f>'1. melléklet'!G118+'2. melléklet'!G118</f>
        <v>0</v>
      </c>
      <c r="H118" s="56"/>
      <c r="I118" s="56">
        <v>0</v>
      </c>
      <c r="J118" s="158">
        <f t="shared" ref="J118:J124" si="6">SUM(G118:I118)</f>
        <v>0</v>
      </c>
      <c r="K118" s="112"/>
      <c r="L118" s="112"/>
      <c r="M118" s="112"/>
      <c r="N118" s="112"/>
      <c r="O118" s="112"/>
      <c r="P118" s="112"/>
      <c r="Q118" s="112"/>
      <c r="R118" s="112"/>
    </row>
    <row r="119" spans="1:18" x14ac:dyDescent="0.25">
      <c r="A119" s="12" t="s">
        <v>178</v>
      </c>
      <c r="B119" s="5" t="s">
        <v>179</v>
      </c>
      <c r="C119" s="56">
        <f>'1. melléklet'!C119+'2. melléklet'!C119</f>
        <v>0</v>
      </c>
      <c r="D119" s="56"/>
      <c r="E119" s="56">
        <v>0</v>
      </c>
      <c r="F119" s="100">
        <f t="shared" si="2"/>
        <v>0</v>
      </c>
      <c r="G119" s="157">
        <f>'1. melléklet'!G119+'2. melléklet'!G119</f>
        <v>0</v>
      </c>
      <c r="H119" s="56"/>
      <c r="I119" s="56">
        <v>0</v>
      </c>
      <c r="J119" s="158">
        <f t="shared" si="6"/>
        <v>0</v>
      </c>
      <c r="K119" s="112"/>
      <c r="L119" s="112"/>
      <c r="M119" s="112"/>
      <c r="N119" s="112"/>
      <c r="O119" s="112"/>
      <c r="P119" s="112"/>
      <c r="Q119" s="112"/>
      <c r="R119" s="112"/>
    </row>
    <row r="120" spans="1:18" x14ac:dyDescent="0.25">
      <c r="A120" s="26" t="s">
        <v>362</v>
      </c>
      <c r="B120" s="5" t="s">
        <v>180</v>
      </c>
      <c r="C120" s="56">
        <f>'1. melléklet'!C120+'2. melléklet'!C120</f>
        <v>0</v>
      </c>
      <c r="D120" s="56"/>
      <c r="E120" s="56">
        <v>0</v>
      </c>
      <c r="F120" s="100">
        <f t="shared" si="2"/>
        <v>0</v>
      </c>
      <c r="G120" s="157">
        <f>'1. melléklet'!G120+'2. melléklet'!G120</f>
        <v>0</v>
      </c>
      <c r="H120" s="56"/>
      <c r="I120" s="56">
        <v>0</v>
      </c>
      <c r="J120" s="158">
        <f t="shared" si="6"/>
        <v>0</v>
      </c>
      <c r="K120" s="112"/>
      <c r="L120" s="112"/>
      <c r="M120" s="112"/>
      <c r="N120" s="112"/>
      <c r="O120" s="112"/>
      <c r="P120" s="112"/>
      <c r="Q120" s="112"/>
      <c r="R120" s="112"/>
    </row>
    <row r="121" spans="1:18" x14ac:dyDescent="0.25">
      <c r="A121" s="26" t="s">
        <v>332</v>
      </c>
      <c r="B121" s="5" t="s">
        <v>181</v>
      </c>
      <c r="C121" s="56">
        <f>'1. melléklet'!C121+'2. melléklet'!C121</f>
        <v>0</v>
      </c>
      <c r="D121" s="56"/>
      <c r="E121" s="56">
        <v>0</v>
      </c>
      <c r="F121" s="100">
        <f t="shared" si="2"/>
        <v>0</v>
      </c>
      <c r="G121" s="157">
        <f>'1. melléklet'!G121+'2. melléklet'!G121</f>
        <v>0</v>
      </c>
      <c r="H121" s="56"/>
      <c r="I121" s="56">
        <v>0</v>
      </c>
      <c r="J121" s="158">
        <f t="shared" si="6"/>
        <v>0</v>
      </c>
      <c r="K121" s="112"/>
      <c r="L121" s="112"/>
      <c r="M121" s="112"/>
      <c r="N121" s="112"/>
      <c r="O121" s="112"/>
      <c r="P121" s="112"/>
      <c r="Q121" s="112"/>
      <c r="R121" s="112"/>
    </row>
    <row r="122" spans="1:18" s="46" customFormat="1" x14ac:dyDescent="0.25">
      <c r="A122" s="27" t="s">
        <v>333</v>
      </c>
      <c r="B122" s="28" t="s">
        <v>182</v>
      </c>
      <c r="C122" s="56">
        <f>'1. melléklet'!C122+'2. melléklet'!C122</f>
        <v>0</v>
      </c>
      <c r="D122" s="47"/>
      <c r="E122" s="47">
        <v>0</v>
      </c>
      <c r="F122" s="91">
        <f t="shared" si="2"/>
        <v>0</v>
      </c>
      <c r="G122" s="157">
        <f>'1. melléklet'!G122+'2. melléklet'!G122</f>
        <v>0</v>
      </c>
      <c r="H122" s="47"/>
      <c r="I122" s="47">
        <v>0</v>
      </c>
      <c r="J122" s="160">
        <f t="shared" si="6"/>
        <v>0</v>
      </c>
      <c r="K122" s="112"/>
      <c r="L122" s="112"/>
      <c r="M122" s="112"/>
      <c r="N122" s="112"/>
      <c r="O122" s="112"/>
      <c r="P122" s="112"/>
      <c r="Q122" s="112"/>
      <c r="R122" s="112"/>
    </row>
    <row r="123" spans="1:18" x14ac:dyDescent="0.25">
      <c r="A123" s="12" t="s">
        <v>183</v>
      </c>
      <c r="B123" s="5" t="s">
        <v>184</v>
      </c>
      <c r="C123" s="56">
        <f>'1. melléklet'!C123+'2. melléklet'!C123</f>
        <v>0</v>
      </c>
      <c r="D123" s="56"/>
      <c r="E123" s="56">
        <v>0</v>
      </c>
      <c r="F123" s="100">
        <f t="shared" si="2"/>
        <v>0</v>
      </c>
      <c r="G123" s="157">
        <f>'1. melléklet'!G123+'2. melléklet'!G123</f>
        <v>0</v>
      </c>
      <c r="H123" s="56"/>
      <c r="I123" s="56">
        <v>0</v>
      </c>
      <c r="J123" s="158">
        <f t="shared" si="6"/>
        <v>0</v>
      </c>
      <c r="K123" s="112"/>
      <c r="L123" s="112"/>
      <c r="M123" s="112"/>
      <c r="N123" s="112"/>
      <c r="O123" s="112"/>
      <c r="P123" s="112"/>
      <c r="Q123" s="112"/>
      <c r="R123" s="112"/>
    </row>
    <row r="124" spans="1:18" s="46" customFormat="1" ht="15.75" x14ac:dyDescent="0.25">
      <c r="A124" s="75" t="s">
        <v>366</v>
      </c>
      <c r="B124" s="76" t="s">
        <v>185</v>
      </c>
      <c r="C124" s="77">
        <f>SUM(C117+C122+C123)</f>
        <v>1678765</v>
      </c>
      <c r="D124" s="77"/>
      <c r="E124" s="77">
        <v>0</v>
      </c>
      <c r="F124" s="105">
        <f t="shared" si="2"/>
        <v>1678765</v>
      </c>
      <c r="G124" s="174">
        <f>SUM(G117+G122+G123)</f>
        <v>1678765</v>
      </c>
      <c r="H124" s="77"/>
      <c r="I124" s="77">
        <v>0</v>
      </c>
      <c r="J124" s="175">
        <f t="shared" si="6"/>
        <v>1678765</v>
      </c>
      <c r="K124" s="130"/>
      <c r="L124" s="130"/>
      <c r="M124" s="130"/>
      <c r="N124" s="130"/>
      <c r="O124" s="130"/>
      <c r="P124" s="130"/>
      <c r="Q124" s="130"/>
      <c r="R124" s="130"/>
    </row>
    <row r="125" spans="1:18" s="46" customFormat="1" ht="17.25" x14ac:dyDescent="0.3">
      <c r="A125" s="79" t="s">
        <v>402</v>
      </c>
      <c r="B125" s="79"/>
      <c r="C125" s="78">
        <f>SUM(C101+C124)</f>
        <v>81209263</v>
      </c>
      <c r="D125" s="78"/>
      <c r="E125" s="78">
        <f>E101+E124</f>
        <v>13000</v>
      </c>
      <c r="F125" s="128">
        <f t="shared" ref="F125" si="7">SUM(F101+F124)</f>
        <v>81222263</v>
      </c>
      <c r="G125" s="176">
        <f>SUM(G101+G124)</f>
        <v>77210931</v>
      </c>
      <c r="H125" s="78"/>
      <c r="I125" s="78">
        <f>I101+I124</f>
        <v>13000</v>
      </c>
      <c r="J125" s="207">
        <f t="shared" ref="J125" si="8">SUM(J101+J124)</f>
        <v>77223931</v>
      </c>
      <c r="K125" s="131"/>
      <c r="L125" s="131"/>
      <c r="M125" s="127"/>
      <c r="N125" s="127"/>
      <c r="O125" s="131"/>
      <c r="P125" s="131"/>
      <c r="Q125" s="127"/>
      <c r="R125" s="127"/>
    </row>
    <row r="126" spans="1:18" x14ac:dyDescent="0.25">
      <c r="B126" s="17"/>
      <c r="C126" s="17"/>
      <c r="D126" s="17"/>
      <c r="E126" s="17"/>
      <c r="F126" s="17"/>
    </row>
    <row r="127" spans="1:18" x14ac:dyDescent="0.25">
      <c r="B127" s="17"/>
      <c r="C127" s="17"/>
      <c r="D127" s="17"/>
      <c r="E127" s="17"/>
      <c r="F127" s="17"/>
    </row>
    <row r="128" spans="1:18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2" t="s">
        <v>504</v>
      </c>
      <c r="C1" s="252"/>
      <c r="D1" s="252"/>
      <c r="E1" s="252"/>
      <c r="F1" s="252"/>
      <c r="G1" s="1"/>
      <c r="H1" s="1"/>
      <c r="I1" s="1"/>
      <c r="J1" s="1"/>
    </row>
    <row r="3" spans="1:18" ht="24" customHeight="1" x14ac:dyDescent="0.25">
      <c r="A3" s="258" t="s">
        <v>497</v>
      </c>
      <c r="B3" s="264"/>
      <c r="C3" s="264"/>
      <c r="D3" s="264"/>
      <c r="E3" s="264"/>
      <c r="F3" s="260"/>
    </row>
    <row r="4" spans="1:18" ht="24" customHeight="1" x14ac:dyDescent="0.25">
      <c r="A4" s="261" t="s">
        <v>480</v>
      </c>
      <c r="B4" s="259"/>
      <c r="C4" s="259"/>
      <c r="D4" s="259"/>
      <c r="E4" s="259"/>
      <c r="F4" s="260"/>
      <c r="H4" s="41"/>
    </row>
    <row r="5" spans="1:18" ht="18" x14ac:dyDescent="0.25">
      <c r="A5" s="50"/>
    </row>
    <row r="6" spans="1:18" x14ac:dyDescent="0.25">
      <c r="A6" s="45" t="s">
        <v>475</v>
      </c>
      <c r="C6" s="254" t="s">
        <v>464</v>
      </c>
      <c r="D6" s="254"/>
      <c r="E6" s="254"/>
      <c r="F6" s="257"/>
      <c r="G6" s="253" t="s">
        <v>499</v>
      </c>
      <c r="H6" s="254"/>
      <c r="I6" s="254"/>
      <c r="J6" s="255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6</v>
      </c>
      <c r="C7" s="51" t="s">
        <v>435</v>
      </c>
      <c r="D7" s="51" t="s">
        <v>436</v>
      </c>
      <c r="E7" s="51" t="s">
        <v>9</v>
      </c>
      <c r="F7" s="89" t="s">
        <v>3</v>
      </c>
      <c r="G7" s="155" t="s">
        <v>435</v>
      </c>
      <c r="H7" s="51" t="s">
        <v>436</v>
      </c>
      <c r="I7" s="51" t="s">
        <v>9</v>
      </c>
      <c r="J7" s="156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ht="15" customHeight="1" x14ac:dyDescent="0.25">
      <c r="A8" s="22" t="s">
        <v>186</v>
      </c>
      <c r="B8" s="6" t="s">
        <v>187</v>
      </c>
      <c r="C8" s="44">
        <v>15422082</v>
      </c>
      <c r="D8" s="44">
        <v>0</v>
      </c>
      <c r="E8" s="44">
        <v>0</v>
      </c>
      <c r="F8" s="90">
        <f>SUM(C8:E8)</f>
        <v>15422082</v>
      </c>
      <c r="G8" s="213">
        <v>15422082</v>
      </c>
      <c r="H8" s="44">
        <v>0</v>
      </c>
      <c r="I8" s="44">
        <v>0</v>
      </c>
      <c r="J8" s="214">
        <f>SUM(G8:I8)</f>
        <v>15422082</v>
      </c>
      <c r="K8" s="133"/>
      <c r="L8" s="133"/>
      <c r="M8" s="133"/>
      <c r="N8" s="133"/>
      <c r="O8" s="133"/>
      <c r="P8" s="133"/>
      <c r="Q8" s="133"/>
      <c r="R8" s="133"/>
    </row>
    <row r="9" spans="1:18" ht="15" customHeight="1" x14ac:dyDescent="0.25">
      <c r="A9" s="5" t="s">
        <v>188</v>
      </c>
      <c r="B9" s="6" t="s">
        <v>189</v>
      </c>
      <c r="C9" s="44">
        <v>16402800</v>
      </c>
      <c r="D9" s="44">
        <v>0</v>
      </c>
      <c r="E9" s="44">
        <v>0</v>
      </c>
      <c r="F9" s="90">
        <f t="shared" ref="F9:F72" si="0">SUM(C9:E9)</f>
        <v>16402800</v>
      </c>
      <c r="G9" s="213">
        <v>16402800</v>
      </c>
      <c r="H9" s="44">
        <v>0</v>
      </c>
      <c r="I9" s="44">
        <v>0</v>
      </c>
      <c r="J9" s="214">
        <f t="shared" ref="J9:J31" si="1">SUM(G9:I9)</f>
        <v>16402800</v>
      </c>
      <c r="K9" s="133"/>
      <c r="L9" s="133"/>
      <c r="M9" s="133"/>
      <c r="N9" s="133"/>
      <c r="O9" s="111"/>
      <c r="P9" s="133"/>
      <c r="Q9" s="133"/>
      <c r="R9" s="133"/>
    </row>
    <row r="10" spans="1:18" ht="15" customHeight="1" x14ac:dyDescent="0.25">
      <c r="A10" s="5" t="s">
        <v>190</v>
      </c>
      <c r="B10" s="6" t="s">
        <v>191</v>
      </c>
      <c r="C10" s="44">
        <v>8344260</v>
      </c>
      <c r="D10" s="44">
        <v>0</v>
      </c>
      <c r="E10" s="44">
        <v>0</v>
      </c>
      <c r="F10" s="90">
        <f t="shared" si="0"/>
        <v>8344260</v>
      </c>
      <c r="G10" s="213">
        <v>8344260</v>
      </c>
      <c r="H10" s="44">
        <v>0</v>
      </c>
      <c r="I10" s="44">
        <v>0</v>
      </c>
      <c r="J10" s="214">
        <f t="shared" si="1"/>
        <v>8344260</v>
      </c>
      <c r="K10" s="133"/>
      <c r="L10" s="133"/>
      <c r="M10" s="133"/>
      <c r="N10" s="133"/>
      <c r="O10" s="133"/>
      <c r="P10" s="133"/>
      <c r="Q10" s="133"/>
      <c r="R10" s="133"/>
    </row>
    <row r="11" spans="1:18" ht="15" customHeight="1" x14ac:dyDescent="0.25">
      <c r="A11" s="5" t="s">
        <v>192</v>
      </c>
      <c r="B11" s="6" t="s">
        <v>193</v>
      </c>
      <c r="C11" s="44">
        <v>1800000</v>
      </c>
      <c r="D11" s="44">
        <v>0</v>
      </c>
      <c r="E11" s="44">
        <v>0</v>
      </c>
      <c r="F11" s="90">
        <f t="shared" si="0"/>
        <v>1800000</v>
      </c>
      <c r="G11" s="213">
        <v>1800000</v>
      </c>
      <c r="H11" s="44">
        <v>0</v>
      </c>
      <c r="I11" s="44">
        <v>0</v>
      </c>
      <c r="J11" s="214">
        <f t="shared" si="1"/>
        <v>1800000</v>
      </c>
      <c r="K11" s="133"/>
      <c r="L11" s="133"/>
      <c r="M11" s="133"/>
      <c r="N11" s="133"/>
      <c r="O11" s="133"/>
      <c r="P11" s="133"/>
      <c r="Q11" s="133"/>
      <c r="R11" s="133"/>
    </row>
    <row r="12" spans="1:18" ht="15" customHeight="1" x14ac:dyDescent="0.25">
      <c r="A12" s="5" t="s">
        <v>194</v>
      </c>
      <c r="B12" s="6" t="s">
        <v>195</v>
      </c>
      <c r="C12" s="44">
        <v>0</v>
      </c>
      <c r="D12" s="44">
        <v>0</v>
      </c>
      <c r="E12" s="44">
        <v>0</v>
      </c>
      <c r="F12" s="90">
        <f t="shared" si="0"/>
        <v>0</v>
      </c>
      <c r="G12" s="213">
        <v>0</v>
      </c>
      <c r="H12" s="44">
        <v>0</v>
      </c>
      <c r="I12" s="44">
        <v>0</v>
      </c>
      <c r="J12" s="214">
        <f t="shared" si="1"/>
        <v>0</v>
      </c>
      <c r="K12" s="111"/>
      <c r="L12" s="113"/>
      <c r="M12" s="113"/>
      <c r="N12" s="113"/>
      <c r="O12" s="113"/>
      <c r="P12" s="113"/>
      <c r="Q12" s="113"/>
      <c r="R12" s="113"/>
    </row>
    <row r="13" spans="1:18" ht="15" customHeight="1" x14ac:dyDescent="0.25">
      <c r="A13" s="5" t="s">
        <v>474</v>
      </c>
      <c r="B13" s="6" t="s">
        <v>196</v>
      </c>
      <c r="C13" s="44">
        <v>0</v>
      </c>
      <c r="D13" s="44">
        <v>0</v>
      </c>
      <c r="E13" s="44">
        <v>0</v>
      </c>
      <c r="F13" s="90">
        <f t="shared" si="0"/>
        <v>0</v>
      </c>
      <c r="G13" s="213">
        <v>0</v>
      </c>
      <c r="H13" s="44">
        <v>0</v>
      </c>
      <c r="I13" s="44">
        <v>0</v>
      </c>
      <c r="J13" s="214">
        <f t="shared" si="1"/>
        <v>0</v>
      </c>
      <c r="K13" s="111"/>
      <c r="L13" s="113"/>
      <c r="M13" s="113"/>
      <c r="N13" s="113"/>
      <c r="O13" s="111"/>
      <c r="P13" s="113"/>
      <c r="Q13" s="113"/>
      <c r="R13" s="113"/>
    </row>
    <row r="14" spans="1:18" s="46" customFormat="1" ht="15" customHeight="1" x14ac:dyDescent="0.25">
      <c r="A14" s="7" t="s">
        <v>404</v>
      </c>
      <c r="B14" s="8" t="s">
        <v>197</v>
      </c>
      <c r="C14" s="47">
        <f>SUM(C8:C13)</f>
        <v>41969142</v>
      </c>
      <c r="D14" s="47">
        <f>SUM(D8:D13)</f>
        <v>0</v>
      </c>
      <c r="E14" s="47">
        <f>SUM(E8:E13)</f>
        <v>0</v>
      </c>
      <c r="F14" s="91">
        <f t="shared" si="0"/>
        <v>41969142</v>
      </c>
      <c r="G14" s="204">
        <f>SUM(G8:G13)</f>
        <v>41969142</v>
      </c>
      <c r="H14" s="47">
        <f>SUM(H8:H13)</f>
        <v>0</v>
      </c>
      <c r="I14" s="47">
        <f>SUM(I8:I13)</f>
        <v>0</v>
      </c>
      <c r="J14" s="160">
        <f t="shared" si="1"/>
        <v>41969142</v>
      </c>
      <c r="K14" s="124"/>
      <c r="L14" s="124"/>
      <c r="M14" s="124"/>
      <c r="N14" s="124"/>
      <c r="O14" s="124"/>
      <c r="P14" s="124"/>
      <c r="Q14" s="124"/>
      <c r="R14" s="124"/>
    </row>
    <row r="15" spans="1:18" ht="15" customHeight="1" x14ac:dyDescent="0.25">
      <c r="A15" s="5" t="s">
        <v>198</v>
      </c>
      <c r="B15" s="6" t="s">
        <v>199</v>
      </c>
      <c r="C15" s="44">
        <v>0</v>
      </c>
      <c r="D15" s="44">
        <v>0</v>
      </c>
      <c r="E15" s="44">
        <v>0</v>
      </c>
      <c r="F15" s="90">
        <f t="shared" si="0"/>
        <v>0</v>
      </c>
      <c r="G15" s="213">
        <v>0</v>
      </c>
      <c r="H15" s="44">
        <v>0</v>
      </c>
      <c r="I15" s="44">
        <v>0</v>
      </c>
      <c r="J15" s="214">
        <f t="shared" si="1"/>
        <v>0</v>
      </c>
      <c r="K15" s="113"/>
      <c r="L15" s="113"/>
      <c r="M15" s="113"/>
      <c r="N15" s="113"/>
      <c r="O15" s="113"/>
      <c r="P15" s="113"/>
      <c r="Q15" s="113"/>
      <c r="R15" s="113"/>
    </row>
    <row r="16" spans="1:18" ht="15" customHeight="1" x14ac:dyDescent="0.25">
      <c r="A16" s="5" t="s">
        <v>200</v>
      </c>
      <c r="B16" s="6" t="s">
        <v>201</v>
      </c>
      <c r="C16" s="44">
        <v>0</v>
      </c>
      <c r="D16" s="44">
        <v>0</v>
      </c>
      <c r="E16" s="44">
        <v>0</v>
      </c>
      <c r="F16" s="90">
        <f t="shared" si="0"/>
        <v>0</v>
      </c>
      <c r="G16" s="213">
        <v>0</v>
      </c>
      <c r="H16" s="44">
        <v>0</v>
      </c>
      <c r="I16" s="44">
        <v>0</v>
      </c>
      <c r="J16" s="214">
        <f t="shared" si="1"/>
        <v>0</v>
      </c>
      <c r="K16" s="113"/>
      <c r="L16" s="113"/>
      <c r="M16" s="113"/>
      <c r="N16" s="113"/>
      <c r="O16" s="113"/>
      <c r="P16" s="113"/>
      <c r="Q16" s="113"/>
      <c r="R16" s="113"/>
    </row>
    <row r="17" spans="1:18" ht="15" customHeight="1" x14ac:dyDescent="0.25">
      <c r="A17" s="5" t="s">
        <v>367</v>
      </c>
      <c r="B17" s="6" t="s">
        <v>202</v>
      </c>
      <c r="C17" s="44">
        <v>0</v>
      </c>
      <c r="D17" s="44">
        <v>0</v>
      </c>
      <c r="E17" s="44">
        <v>0</v>
      </c>
      <c r="F17" s="90">
        <f t="shared" si="0"/>
        <v>0</v>
      </c>
      <c r="G17" s="213">
        <v>0</v>
      </c>
      <c r="H17" s="44">
        <v>0</v>
      </c>
      <c r="I17" s="44">
        <v>0</v>
      </c>
      <c r="J17" s="214">
        <f t="shared" si="1"/>
        <v>0</v>
      </c>
      <c r="K17" s="113"/>
      <c r="L17" s="113"/>
      <c r="M17" s="113"/>
      <c r="N17" s="113"/>
      <c r="O17" s="113"/>
      <c r="P17" s="113"/>
      <c r="Q17" s="113"/>
      <c r="R17" s="113"/>
    </row>
    <row r="18" spans="1:18" ht="15" customHeight="1" x14ac:dyDescent="0.25">
      <c r="A18" s="5" t="s">
        <v>368</v>
      </c>
      <c r="B18" s="6" t="s">
        <v>203</v>
      </c>
      <c r="C18" s="44">
        <v>0</v>
      </c>
      <c r="D18" s="44">
        <v>0</v>
      </c>
      <c r="E18" s="44">
        <v>0</v>
      </c>
      <c r="F18" s="90">
        <f t="shared" si="0"/>
        <v>0</v>
      </c>
      <c r="G18" s="213">
        <v>0</v>
      </c>
      <c r="H18" s="44">
        <v>0</v>
      </c>
      <c r="I18" s="44">
        <v>0</v>
      </c>
      <c r="J18" s="214">
        <f t="shared" si="1"/>
        <v>0</v>
      </c>
      <c r="K18" s="133"/>
      <c r="L18" s="133"/>
      <c r="M18" s="133"/>
      <c r="N18" s="133"/>
      <c r="O18" s="133"/>
      <c r="P18" s="133"/>
      <c r="Q18" s="133"/>
      <c r="R18" s="133"/>
    </row>
    <row r="19" spans="1:18" ht="15" customHeight="1" x14ac:dyDescent="0.25">
      <c r="A19" s="5" t="s">
        <v>369</v>
      </c>
      <c r="B19" s="6" t="s">
        <v>204</v>
      </c>
      <c r="C19" s="44">
        <v>0</v>
      </c>
      <c r="D19" s="44">
        <v>0</v>
      </c>
      <c r="E19" s="44">
        <v>0</v>
      </c>
      <c r="F19" s="90">
        <f t="shared" si="0"/>
        <v>0</v>
      </c>
      <c r="G19" s="223">
        <v>500000</v>
      </c>
      <c r="H19" s="44">
        <v>0</v>
      </c>
      <c r="I19" s="44">
        <v>0</v>
      </c>
      <c r="J19" s="214">
        <f t="shared" si="1"/>
        <v>500000</v>
      </c>
      <c r="K19" s="111"/>
      <c r="L19" s="133"/>
      <c r="M19" s="133"/>
      <c r="N19" s="133"/>
      <c r="O19" s="113"/>
      <c r="P19" s="133"/>
      <c r="Q19" s="133"/>
      <c r="R19" s="133"/>
    </row>
    <row r="20" spans="1:18" s="46" customFormat="1" ht="15" customHeight="1" x14ac:dyDescent="0.25">
      <c r="A20" s="28" t="s">
        <v>405</v>
      </c>
      <c r="B20" s="34" t="s">
        <v>205</v>
      </c>
      <c r="C20" s="59">
        <f>SUM(C14:C19)</f>
        <v>41969142</v>
      </c>
      <c r="D20" s="59">
        <f>SUM(D14:D19)</f>
        <v>0</v>
      </c>
      <c r="E20" s="59">
        <f>SUM(E14:E19)</f>
        <v>0</v>
      </c>
      <c r="F20" s="91">
        <f t="shared" si="0"/>
        <v>41969142</v>
      </c>
      <c r="G20" s="215">
        <f>SUM(G14:G19)</f>
        <v>42469142</v>
      </c>
      <c r="H20" s="59">
        <f>SUM(H14:H19)</f>
        <v>0</v>
      </c>
      <c r="I20" s="59">
        <f>SUM(I14:I19)</f>
        <v>0</v>
      </c>
      <c r="J20" s="160">
        <f t="shared" si="1"/>
        <v>42469142</v>
      </c>
      <c r="K20" s="116"/>
      <c r="L20" s="116"/>
      <c r="M20" s="116"/>
      <c r="N20" s="115"/>
      <c r="O20" s="116"/>
      <c r="P20" s="116"/>
      <c r="Q20" s="116"/>
      <c r="R20" s="115"/>
    </row>
    <row r="21" spans="1:18" ht="15" customHeight="1" x14ac:dyDescent="0.25">
      <c r="A21" s="5" t="s">
        <v>373</v>
      </c>
      <c r="B21" s="6" t="s">
        <v>214</v>
      </c>
      <c r="C21" s="44">
        <v>0</v>
      </c>
      <c r="D21" s="44">
        <v>0</v>
      </c>
      <c r="E21" s="44">
        <v>0</v>
      </c>
      <c r="F21" s="90">
        <f t="shared" si="0"/>
        <v>0</v>
      </c>
      <c r="G21" s="213">
        <v>0</v>
      </c>
      <c r="H21" s="44">
        <v>0</v>
      </c>
      <c r="I21" s="44">
        <v>0</v>
      </c>
      <c r="J21" s="214">
        <f t="shared" si="1"/>
        <v>0</v>
      </c>
      <c r="K21" s="133"/>
      <c r="L21" s="133"/>
      <c r="M21" s="133"/>
      <c r="N21" s="133"/>
      <c r="O21" s="133"/>
      <c r="P21" s="133"/>
      <c r="Q21" s="133"/>
      <c r="R21" s="133"/>
    </row>
    <row r="22" spans="1:18" ht="15" customHeight="1" x14ac:dyDescent="0.25">
      <c r="A22" s="5" t="s">
        <v>374</v>
      </c>
      <c r="B22" s="6" t="s">
        <v>215</v>
      </c>
      <c r="C22" s="44">
        <v>0</v>
      </c>
      <c r="D22" s="44">
        <v>0</v>
      </c>
      <c r="E22" s="44">
        <v>0</v>
      </c>
      <c r="F22" s="90">
        <f t="shared" si="0"/>
        <v>0</v>
      </c>
      <c r="G22" s="213">
        <v>0</v>
      </c>
      <c r="H22" s="44">
        <v>0</v>
      </c>
      <c r="I22" s="44">
        <v>0</v>
      </c>
      <c r="J22" s="214">
        <f t="shared" si="1"/>
        <v>0</v>
      </c>
      <c r="K22" s="133"/>
      <c r="L22" s="133"/>
      <c r="M22" s="133"/>
      <c r="N22" s="133"/>
      <c r="O22" s="133"/>
      <c r="P22" s="133"/>
      <c r="Q22" s="133"/>
      <c r="R22" s="133"/>
    </row>
    <row r="23" spans="1:18" s="46" customFormat="1" ht="15" customHeight="1" x14ac:dyDescent="0.25">
      <c r="A23" s="7" t="s">
        <v>407</v>
      </c>
      <c r="B23" s="8" t="s">
        <v>216</v>
      </c>
      <c r="C23" s="47">
        <f>SUM(C21:C22)</f>
        <v>0</v>
      </c>
      <c r="D23" s="47">
        <f>SUM(D21:D22)</f>
        <v>0</v>
      </c>
      <c r="E23" s="47">
        <f>SUM(E21:E22)</f>
        <v>0</v>
      </c>
      <c r="F23" s="91">
        <f t="shared" si="0"/>
        <v>0</v>
      </c>
      <c r="G23" s="204">
        <f>SUM(G21:G22)</f>
        <v>0</v>
      </c>
      <c r="H23" s="47">
        <f>SUM(H21:H22)</f>
        <v>0</v>
      </c>
      <c r="I23" s="47">
        <f>SUM(I21:I22)</f>
        <v>0</v>
      </c>
      <c r="J23" s="160">
        <f t="shared" si="1"/>
        <v>0</v>
      </c>
      <c r="K23" s="115"/>
      <c r="L23" s="115"/>
      <c r="M23" s="115"/>
      <c r="N23" s="115"/>
      <c r="O23" s="115"/>
      <c r="P23" s="115"/>
      <c r="Q23" s="115"/>
      <c r="R23" s="115"/>
    </row>
    <row r="24" spans="1:18" ht="15" customHeight="1" x14ac:dyDescent="0.25">
      <c r="A24" s="7" t="s">
        <v>375</v>
      </c>
      <c r="B24" s="8" t="s">
        <v>217</v>
      </c>
      <c r="C24" s="47">
        <v>0</v>
      </c>
      <c r="D24" s="47">
        <v>0</v>
      </c>
      <c r="E24" s="47">
        <v>0</v>
      </c>
      <c r="F24" s="91">
        <f t="shared" si="0"/>
        <v>0</v>
      </c>
      <c r="G24" s="204">
        <v>0</v>
      </c>
      <c r="H24" s="47">
        <v>0</v>
      </c>
      <c r="I24" s="47">
        <v>0</v>
      </c>
      <c r="J24" s="160">
        <f t="shared" si="1"/>
        <v>0</v>
      </c>
      <c r="K24" s="115"/>
      <c r="L24" s="115"/>
      <c r="M24" s="115"/>
      <c r="N24" s="115"/>
      <c r="O24" s="115"/>
      <c r="P24" s="115"/>
      <c r="Q24" s="115"/>
      <c r="R24" s="115"/>
    </row>
    <row r="25" spans="1:18" ht="15" customHeight="1" x14ac:dyDescent="0.25">
      <c r="A25" s="7" t="s">
        <v>376</v>
      </c>
      <c r="B25" s="8" t="s">
        <v>218</v>
      </c>
      <c r="C25" s="47">
        <v>0</v>
      </c>
      <c r="D25" s="47">
        <v>0</v>
      </c>
      <c r="E25" s="47">
        <v>0</v>
      </c>
      <c r="F25" s="91">
        <f t="shared" si="0"/>
        <v>0</v>
      </c>
      <c r="G25" s="204">
        <v>0</v>
      </c>
      <c r="H25" s="47">
        <v>0</v>
      </c>
      <c r="I25" s="47">
        <v>0</v>
      </c>
      <c r="J25" s="160">
        <f t="shared" si="1"/>
        <v>0</v>
      </c>
      <c r="K25" s="115"/>
      <c r="L25" s="115"/>
      <c r="M25" s="115"/>
      <c r="N25" s="115"/>
      <c r="O25" s="115"/>
      <c r="P25" s="115"/>
      <c r="Q25" s="115"/>
      <c r="R25" s="115"/>
    </row>
    <row r="26" spans="1:18" ht="15" customHeight="1" x14ac:dyDescent="0.25">
      <c r="A26" s="7" t="s">
        <v>377</v>
      </c>
      <c r="B26" s="8" t="s">
        <v>219</v>
      </c>
      <c r="C26" s="47">
        <v>1500000</v>
      </c>
      <c r="D26" s="47">
        <v>0</v>
      </c>
      <c r="E26" s="47">
        <v>0</v>
      </c>
      <c r="F26" s="91">
        <f t="shared" si="0"/>
        <v>1500000</v>
      </c>
      <c r="G26" s="203">
        <v>1000000</v>
      </c>
      <c r="H26" s="47">
        <v>0</v>
      </c>
      <c r="I26" s="47">
        <v>0</v>
      </c>
      <c r="J26" s="160">
        <f t="shared" si="1"/>
        <v>1000000</v>
      </c>
      <c r="K26" s="115"/>
      <c r="L26" s="115"/>
      <c r="M26" s="115"/>
      <c r="N26" s="115"/>
      <c r="O26" s="115"/>
      <c r="P26" s="115"/>
      <c r="Q26" s="115"/>
      <c r="R26" s="115"/>
    </row>
    <row r="27" spans="1:18" ht="15" customHeight="1" x14ac:dyDescent="0.25">
      <c r="A27" s="5" t="s">
        <v>378</v>
      </c>
      <c r="B27" s="6" t="s">
        <v>220</v>
      </c>
      <c r="C27" s="44">
        <v>10000000</v>
      </c>
      <c r="D27" s="44">
        <v>0</v>
      </c>
      <c r="E27" s="44">
        <v>0</v>
      </c>
      <c r="F27" s="90">
        <f t="shared" si="0"/>
        <v>10000000</v>
      </c>
      <c r="G27" s="223">
        <v>6000000</v>
      </c>
      <c r="H27" s="44">
        <v>0</v>
      </c>
      <c r="I27" s="44">
        <v>0</v>
      </c>
      <c r="J27" s="214">
        <f t="shared" si="1"/>
        <v>6000000</v>
      </c>
      <c r="K27" s="133"/>
      <c r="L27" s="133"/>
      <c r="M27" s="133"/>
      <c r="N27" s="133"/>
      <c r="O27" s="133"/>
      <c r="P27" s="133"/>
      <c r="Q27" s="133"/>
      <c r="R27" s="133"/>
    </row>
    <row r="28" spans="1:18" ht="15" customHeight="1" x14ac:dyDescent="0.25">
      <c r="A28" s="5" t="s">
        <v>379</v>
      </c>
      <c r="B28" s="6" t="s">
        <v>223</v>
      </c>
      <c r="C28" s="44">
        <v>0</v>
      </c>
      <c r="D28" s="44">
        <v>0</v>
      </c>
      <c r="E28" s="44">
        <v>0</v>
      </c>
      <c r="F28" s="90">
        <f t="shared" si="0"/>
        <v>0</v>
      </c>
      <c r="G28" s="213">
        <v>0</v>
      </c>
      <c r="H28" s="44">
        <v>0</v>
      </c>
      <c r="I28" s="44">
        <v>0</v>
      </c>
      <c r="J28" s="214">
        <f t="shared" si="1"/>
        <v>0</v>
      </c>
      <c r="K28" s="133"/>
      <c r="L28" s="133"/>
      <c r="M28" s="133"/>
      <c r="N28" s="133"/>
      <c r="O28" s="133"/>
      <c r="P28" s="133"/>
      <c r="Q28" s="133"/>
      <c r="R28" s="133"/>
    </row>
    <row r="29" spans="1:18" ht="15" customHeight="1" x14ac:dyDescent="0.25">
      <c r="A29" s="5" t="s">
        <v>224</v>
      </c>
      <c r="B29" s="6" t="s">
        <v>225</v>
      </c>
      <c r="C29" s="44">
        <v>0</v>
      </c>
      <c r="D29" s="44">
        <v>0</v>
      </c>
      <c r="E29" s="44">
        <v>0</v>
      </c>
      <c r="F29" s="90">
        <f t="shared" si="0"/>
        <v>0</v>
      </c>
      <c r="G29" s="213">
        <v>0</v>
      </c>
      <c r="H29" s="44">
        <v>0</v>
      </c>
      <c r="I29" s="44">
        <v>0</v>
      </c>
      <c r="J29" s="214">
        <f t="shared" si="1"/>
        <v>0</v>
      </c>
      <c r="K29" s="133"/>
      <c r="L29" s="133"/>
      <c r="M29" s="133"/>
      <c r="N29" s="133"/>
      <c r="O29" s="133"/>
      <c r="P29" s="133"/>
      <c r="Q29" s="133"/>
      <c r="R29" s="133"/>
    </row>
    <row r="30" spans="1:18" ht="15" customHeight="1" x14ac:dyDescent="0.25">
      <c r="A30" s="5" t="s">
        <v>380</v>
      </c>
      <c r="B30" s="6" t="s">
        <v>226</v>
      </c>
      <c r="C30" s="44">
        <v>2500000</v>
      </c>
      <c r="D30" s="44">
        <v>0</v>
      </c>
      <c r="E30" s="44">
        <v>0</v>
      </c>
      <c r="F30" s="90">
        <f t="shared" si="0"/>
        <v>2500000</v>
      </c>
      <c r="G30" s="223">
        <v>0</v>
      </c>
      <c r="H30" s="44">
        <v>0</v>
      </c>
      <c r="I30" s="44">
        <v>0</v>
      </c>
      <c r="J30" s="214">
        <f t="shared" si="1"/>
        <v>0</v>
      </c>
      <c r="K30" s="133"/>
      <c r="L30" s="133"/>
      <c r="M30" s="133"/>
      <c r="N30" s="133"/>
      <c r="O30" s="133"/>
      <c r="P30" s="133"/>
      <c r="Q30" s="133"/>
      <c r="R30" s="133"/>
    </row>
    <row r="31" spans="1:18" ht="15" customHeight="1" x14ac:dyDescent="0.25">
      <c r="A31" s="5" t="s">
        <v>381</v>
      </c>
      <c r="B31" s="6" t="s">
        <v>231</v>
      </c>
      <c r="C31" s="44">
        <v>0</v>
      </c>
      <c r="D31" s="44">
        <v>0</v>
      </c>
      <c r="E31" s="44">
        <v>0</v>
      </c>
      <c r="F31" s="90">
        <f t="shared" si="0"/>
        <v>0</v>
      </c>
      <c r="G31" s="213">
        <v>0</v>
      </c>
      <c r="H31" s="44">
        <v>0</v>
      </c>
      <c r="I31" s="44">
        <v>0</v>
      </c>
      <c r="J31" s="214">
        <f t="shared" si="1"/>
        <v>0</v>
      </c>
      <c r="K31" s="133"/>
      <c r="L31" s="133"/>
      <c r="M31" s="133"/>
      <c r="N31" s="133"/>
      <c r="O31" s="133"/>
      <c r="P31" s="133"/>
      <c r="Q31" s="133"/>
      <c r="R31" s="133"/>
    </row>
    <row r="32" spans="1:18" s="46" customFormat="1" ht="15" customHeight="1" x14ac:dyDescent="0.25">
      <c r="A32" s="7" t="s">
        <v>408</v>
      </c>
      <c r="B32" s="8" t="s">
        <v>234</v>
      </c>
      <c r="C32" s="47">
        <f>SUM(C27:C31)</f>
        <v>12500000</v>
      </c>
      <c r="D32" s="47">
        <f t="shared" ref="D32:F32" si="2">SUM(D27:D31)</f>
        <v>0</v>
      </c>
      <c r="E32" s="47">
        <f t="shared" si="2"/>
        <v>0</v>
      </c>
      <c r="F32" s="91">
        <f t="shared" si="2"/>
        <v>12500000</v>
      </c>
      <c r="G32" s="204">
        <f>SUM(G27:G31)</f>
        <v>6000000</v>
      </c>
      <c r="H32" s="47">
        <f t="shared" ref="H32:J32" si="3">SUM(H27:H31)</f>
        <v>0</v>
      </c>
      <c r="I32" s="47">
        <f t="shared" si="3"/>
        <v>0</v>
      </c>
      <c r="J32" s="160">
        <f t="shared" si="3"/>
        <v>6000000</v>
      </c>
      <c r="K32" s="115"/>
      <c r="L32" s="115"/>
      <c r="M32" s="115"/>
      <c r="N32" s="115"/>
      <c r="O32" s="115"/>
      <c r="P32" s="115"/>
      <c r="Q32" s="115"/>
      <c r="R32" s="115"/>
    </row>
    <row r="33" spans="1:18" ht="15" customHeight="1" x14ac:dyDescent="0.25">
      <c r="A33" s="7" t="s">
        <v>382</v>
      </c>
      <c r="B33" s="8" t="s">
        <v>235</v>
      </c>
      <c r="C33" s="47">
        <v>330000</v>
      </c>
      <c r="D33" s="47">
        <v>0</v>
      </c>
      <c r="E33" s="47">
        <v>20000</v>
      </c>
      <c r="F33" s="91">
        <f t="shared" si="0"/>
        <v>350000</v>
      </c>
      <c r="G33" s="203">
        <v>250000</v>
      </c>
      <c r="H33" s="47">
        <v>0</v>
      </c>
      <c r="I33" s="47">
        <v>20000</v>
      </c>
      <c r="J33" s="160">
        <f t="shared" ref="J33" si="4">SUM(G33:I33)</f>
        <v>270000</v>
      </c>
      <c r="K33" s="115"/>
      <c r="L33" s="115"/>
      <c r="M33" s="115"/>
      <c r="N33" s="115"/>
      <c r="O33" s="115"/>
      <c r="P33" s="115"/>
      <c r="Q33" s="115"/>
      <c r="R33" s="115"/>
    </row>
    <row r="34" spans="1:18" s="46" customFormat="1" ht="15" customHeight="1" x14ac:dyDescent="0.25">
      <c r="A34" s="28" t="s">
        <v>409</v>
      </c>
      <c r="B34" s="34" t="s">
        <v>236</v>
      </c>
      <c r="C34" s="59">
        <f>SUM(C33+C32+C26+C25+C24+C23)</f>
        <v>14330000</v>
      </c>
      <c r="D34" s="59">
        <f t="shared" ref="D34:F34" si="5">SUM(D33+D32+D26+D25+D24+D23)</f>
        <v>0</v>
      </c>
      <c r="E34" s="59">
        <f t="shared" si="5"/>
        <v>20000</v>
      </c>
      <c r="F34" s="92">
        <f t="shared" si="5"/>
        <v>14350000</v>
      </c>
      <c r="G34" s="215">
        <f>SUM(G33+G32+G26+G25+G24+G23)</f>
        <v>7250000</v>
      </c>
      <c r="H34" s="59">
        <f t="shared" ref="H34:J34" si="6">SUM(H33+H32+H26+H25+H24+H23)</f>
        <v>0</v>
      </c>
      <c r="I34" s="59">
        <f t="shared" si="6"/>
        <v>20000</v>
      </c>
      <c r="J34" s="162">
        <f t="shared" si="6"/>
        <v>7270000</v>
      </c>
      <c r="K34" s="134"/>
      <c r="L34" s="134"/>
      <c r="M34" s="134"/>
      <c r="N34" s="134"/>
      <c r="O34" s="134"/>
      <c r="P34" s="134"/>
      <c r="Q34" s="134"/>
      <c r="R34" s="134"/>
    </row>
    <row r="35" spans="1:18" ht="15" customHeight="1" x14ac:dyDescent="0.25">
      <c r="A35" s="12" t="s">
        <v>237</v>
      </c>
      <c r="B35" s="6" t="s">
        <v>238</v>
      </c>
      <c r="C35" s="44">
        <v>0</v>
      </c>
      <c r="D35" s="44">
        <v>0</v>
      </c>
      <c r="E35" s="44">
        <v>0</v>
      </c>
      <c r="F35" s="90">
        <f t="shared" si="0"/>
        <v>0</v>
      </c>
      <c r="G35" s="213">
        <v>0</v>
      </c>
      <c r="H35" s="44">
        <v>0</v>
      </c>
      <c r="I35" s="44">
        <v>0</v>
      </c>
      <c r="J35" s="214">
        <f t="shared" ref="J35:J49" si="7">SUM(G35:I35)</f>
        <v>0</v>
      </c>
      <c r="K35" s="133"/>
      <c r="L35" s="133"/>
      <c r="M35" s="133"/>
      <c r="N35" s="133"/>
      <c r="O35" s="133"/>
      <c r="P35" s="133"/>
      <c r="Q35" s="133"/>
      <c r="R35" s="133"/>
    </row>
    <row r="36" spans="1:18" ht="15" customHeight="1" x14ac:dyDescent="0.25">
      <c r="A36" s="12" t="s">
        <v>383</v>
      </c>
      <c r="B36" s="6" t="s">
        <v>239</v>
      </c>
      <c r="C36" s="44">
        <v>0</v>
      </c>
      <c r="D36" s="44">
        <v>0</v>
      </c>
      <c r="E36" s="44">
        <v>0</v>
      </c>
      <c r="F36" s="90">
        <f t="shared" si="0"/>
        <v>0</v>
      </c>
      <c r="G36" s="213">
        <v>0</v>
      </c>
      <c r="H36" s="44">
        <v>0</v>
      </c>
      <c r="I36" s="44">
        <v>0</v>
      </c>
      <c r="J36" s="214">
        <f t="shared" si="7"/>
        <v>0</v>
      </c>
      <c r="K36" s="133"/>
      <c r="L36" s="133"/>
      <c r="M36" s="133"/>
      <c r="N36" s="133"/>
      <c r="O36" s="133"/>
      <c r="P36" s="133"/>
      <c r="Q36" s="133"/>
      <c r="R36" s="133"/>
    </row>
    <row r="37" spans="1:18" ht="15" customHeight="1" x14ac:dyDescent="0.25">
      <c r="A37" s="12" t="s">
        <v>384</v>
      </c>
      <c r="B37" s="6" t="s">
        <v>240</v>
      </c>
      <c r="C37" s="44">
        <v>1643000</v>
      </c>
      <c r="D37" s="44">
        <v>0</v>
      </c>
      <c r="E37" s="44">
        <v>0</v>
      </c>
      <c r="F37" s="90">
        <f t="shared" si="0"/>
        <v>1643000</v>
      </c>
      <c r="G37" s="223">
        <v>2287000</v>
      </c>
      <c r="H37" s="44">
        <v>0</v>
      </c>
      <c r="I37" s="44">
        <v>0</v>
      </c>
      <c r="J37" s="214">
        <f t="shared" si="7"/>
        <v>2287000</v>
      </c>
      <c r="K37" s="133"/>
      <c r="L37" s="133"/>
      <c r="M37" s="133"/>
      <c r="N37" s="133"/>
      <c r="O37" s="133"/>
      <c r="P37" s="133"/>
      <c r="Q37" s="133"/>
      <c r="R37" s="133"/>
    </row>
    <row r="38" spans="1:18" ht="15" customHeight="1" x14ac:dyDescent="0.25">
      <c r="A38" s="12" t="s">
        <v>385</v>
      </c>
      <c r="B38" s="6" t="s">
        <v>241</v>
      </c>
      <c r="C38" s="44">
        <v>235000</v>
      </c>
      <c r="D38" s="44">
        <v>0</v>
      </c>
      <c r="E38" s="44">
        <v>0</v>
      </c>
      <c r="F38" s="90">
        <f t="shared" si="0"/>
        <v>235000</v>
      </c>
      <c r="G38" s="223">
        <v>251000</v>
      </c>
      <c r="H38" s="44">
        <v>0</v>
      </c>
      <c r="I38" s="44">
        <v>0</v>
      </c>
      <c r="J38" s="214">
        <f t="shared" si="7"/>
        <v>251000</v>
      </c>
      <c r="K38" s="133"/>
      <c r="L38" s="133"/>
      <c r="M38" s="133"/>
      <c r="N38" s="133"/>
      <c r="O38" s="133"/>
      <c r="P38" s="133"/>
      <c r="Q38" s="133"/>
      <c r="R38" s="133"/>
    </row>
    <row r="39" spans="1:18" ht="15" customHeight="1" x14ac:dyDescent="0.25">
      <c r="A39" s="12" t="s">
        <v>242</v>
      </c>
      <c r="B39" s="6" t="s">
        <v>243</v>
      </c>
      <c r="C39" s="44">
        <v>350000</v>
      </c>
      <c r="D39" s="44">
        <v>0</v>
      </c>
      <c r="E39" s="44">
        <v>0</v>
      </c>
      <c r="F39" s="90">
        <f t="shared" si="0"/>
        <v>350000</v>
      </c>
      <c r="G39" s="213">
        <v>350000</v>
      </c>
      <c r="H39" s="44">
        <v>0</v>
      </c>
      <c r="I39" s="44">
        <v>0</v>
      </c>
      <c r="J39" s="214">
        <f t="shared" si="7"/>
        <v>350000</v>
      </c>
      <c r="K39" s="133"/>
      <c r="L39" s="133"/>
      <c r="M39" s="133"/>
      <c r="N39" s="133"/>
      <c r="O39" s="133"/>
      <c r="P39" s="133"/>
      <c r="Q39" s="133"/>
      <c r="R39" s="133"/>
    </row>
    <row r="40" spans="1:18" ht="15" customHeight="1" x14ac:dyDescent="0.25">
      <c r="A40" s="12" t="s">
        <v>244</v>
      </c>
      <c r="B40" s="6" t="s">
        <v>245</v>
      </c>
      <c r="C40" s="44">
        <v>0</v>
      </c>
      <c r="D40" s="44">
        <v>0</v>
      </c>
      <c r="E40" s="44">
        <v>0</v>
      </c>
      <c r="F40" s="90">
        <f t="shared" si="0"/>
        <v>0</v>
      </c>
      <c r="G40" s="213">
        <v>0</v>
      </c>
      <c r="H40" s="44">
        <v>0</v>
      </c>
      <c r="I40" s="44">
        <v>0</v>
      </c>
      <c r="J40" s="214">
        <f t="shared" si="7"/>
        <v>0</v>
      </c>
      <c r="K40" s="133"/>
      <c r="L40" s="133"/>
      <c r="M40" s="133"/>
      <c r="N40" s="133"/>
      <c r="O40" s="133"/>
      <c r="P40" s="133"/>
      <c r="Q40" s="133"/>
      <c r="R40" s="133"/>
    </row>
    <row r="41" spans="1:18" ht="15" customHeight="1" x14ac:dyDescent="0.25">
      <c r="A41" s="12" t="s">
        <v>246</v>
      </c>
      <c r="B41" s="6" t="s">
        <v>247</v>
      </c>
      <c r="C41" s="44">
        <v>0</v>
      </c>
      <c r="D41" s="44">
        <v>0</v>
      </c>
      <c r="E41" s="44">
        <v>0</v>
      </c>
      <c r="F41" s="90">
        <f t="shared" si="0"/>
        <v>0</v>
      </c>
      <c r="G41" s="213">
        <v>0</v>
      </c>
      <c r="H41" s="44">
        <v>0</v>
      </c>
      <c r="I41" s="44">
        <v>0</v>
      </c>
      <c r="J41" s="214">
        <f t="shared" si="7"/>
        <v>0</v>
      </c>
      <c r="K41" s="133"/>
      <c r="L41" s="133"/>
      <c r="M41" s="133"/>
      <c r="N41" s="133"/>
      <c r="O41" s="133"/>
      <c r="P41" s="133"/>
      <c r="Q41" s="133"/>
      <c r="R41" s="133"/>
    </row>
    <row r="42" spans="1:18" ht="15" customHeight="1" x14ac:dyDescent="0.25">
      <c r="A42" s="12" t="s">
        <v>386</v>
      </c>
      <c r="B42" s="6" t="s">
        <v>248</v>
      </c>
      <c r="C42" s="44">
        <v>0</v>
      </c>
      <c r="D42" s="44">
        <v>0</v>
      </c>
      <c r="E42" s="44">
        <v>0</v>
      </c>
      <c r="F42" s="90">
        <f t="shared" si="0"/>
        <v>0</v>
      </c>
      <c r="G42" s="213">
        <v>0</v>
      </c>
      <c r="H42" s="44">
        <v>0</v>
      </c>
      <c r="I42" s="44">
        <v>0</v>
      </c>
      <c r="J42" s="214">
        <f t="shared" si="7"/>
        <v>0</v>
      </c>
      <c r="K42" s="133"/>
      <c r="L42" s="133"/>
      <c r="M42" s="133"/>
      <c r="N42" s="133"/>
      <c r="O42" s="133"/>
      <c r="P42" s="133"/>
      <c r="Q42" s="133"/>
      <c r="R42" s="133"/>
    </row>
    <row r="43" spans="1:18" ht="15" customHeight="1" x14ac:dyDescent="0.25">
      <c r="A43" s="12" t="s">
        <v>387</v>
      </c>
      <c r="B43" s="6" t="s">
        <v>249</v>
      </c>
      <c r="C43" s="44">
        <v>0</v>
      </c>
      <c r="D43" s="44">
        <v>0</v>
      </c>
      <c r="E43" s="44">
        <v>0</v>
      </c>
      <c r="F43" s="90">
        <f t="shared" si="0"/>
        <v>0</v>
      </c>
      <c r="G43" s="213">
        <v>0</v>
      </c>
      <c r="H43" s="44">
        <v>0</v>
      </c>
      <c r="I43" s="44">
        <v>0</v>
      </c>
      <c r="J43" s="214">
        <f t="shared" si="7"/>
        <v>0</v>
      </c>
      <c r="K43" s="133"/>
      <c r="L43" s="133"/>
      <c r="M43" s="133"/>
      <c r="N43" s="133"/>
      <c r="O43" s="133"/>
      <c r="P43" s="133"/>
      <c r="Q43" s="133"/>
      <c r="R43" s="133"/>
    </row>
    <row r="44" spans="1:18" ht="15" customHeight="1" x14ac:dyDescent="0.25">
      <c r="A44" s="12" t="s">
        <v>388</v>
      </c>
      <c r="B44" s="6" t="s">
        <v>484</v>
      </c>
      <c r="C44" s="44">
        <v>0</v>
      </c>
      <c r="D44" s="44">
        <v>0</v>
      </c>
      <c r="E44" s="44">
        <v>0</v>
      </c>
      <c r="F44" s="90">
        <f t="shared" si="0"/>
        <v>0</v>
      </c>
      <c r="G44" s="213">
        <v>0</v>
      </c>
      <c r="H44" s="44">
        <v>0</v>
      </c>
      <c r="I44" s="44">
        <v>0</v>
      </c>
      <c r="J44" s="214">
        <f t="shared" si="7"/>
        <v>0</v>
      </c>
      <c r="K44" s="133"/>
      <c r="L44" s="133"/>
      <c r="M44" s="133"/>
      <c r="N44" s="133"/>
      <c r="O44" s="133"/>
      <c r="P44" s="133"/>
      <c r="Q44" s="133"/>
      <c r="R44" s="133"/>
    </row>
    <row r="45" spans="1:18" s="46" customFormat="1" ht="15" customHeight="1" x14ac:dyDescent="0.25">
      <c r="A45" s="33" t="s">
        <v>410</v>
      </c>
      <c r="B45" s="34" t="s">
        <v>250</v>
      </c>
      <c r="C45" s="59">
        <f>SUM(C35:C44)</f>
        <v>2228000</v>
      </c>
      <c r="D45" s="59">
        <f>SUM(D35:D44)</f>
        <v>0</v>
      </c>
      <c r="E45" s="59">
        <f>SUM(E35:E44)</f>
        <v>0</v>
      </c>
      <c r="F45" s="92">
        <f t="shared" si="0"/>
        <v>2228000</v>
      </c>
      <c r="G45" s="215">
        <f>SUM(G35:G44)</f>
        <v>2888000</v>
      </c>
      <c r="H45" s="59">
        <f>SUM(H35:H44)</f>
        <v>0</v>
      </c>
      <c r="I45" s="59">
        <f>SUM(I35:I44)</f>
        <v>0</v>
      </c>
      <c r="J45" s="162">
        <f t="shared" si="7"/>
        <v>2888000</v>
      </c>
      <c r="K45" s="116"/>
      <c r="L45" s="116"/>
      <c r="M45" s="116"/>
      <c r="N45" s="116"/>
      <c r="O45" s="116"/>
      <c r="P45" s="116"/>
      <c r="Q45" s="116"/>
      <c r="R45" s="116"/>
    </row>
    <row r="46" spans="1:18" ht="15" customHeight="1" x14ac:dyDescent="0.25">
      <c r="A46" s="12" t="s">
        <v>259</v>
      </c>
      <c r="B46" s="6" t="s">
        <v>260</v>
      </c>
      <c r="C46" s="44">
        <v>0</v>
      </c>
      <c r="D46" s="44">
        <v>0</v>
      </c>
      <c r="E46" s="44">
        <v>0</v>
      </c>
      <c r="F46" s="90">
        <f t="shared" si="0"/>
        <v>0</v>
      </c>
      <c r="G46" s="213">
        <v>0</v>
      </c>
      <c r="H46" s="44">
        <v>0</v>
      </c>
      <c r="I46" s="44">
        <v>0</v>
      </c>
      <c r="J46" s="214">
        <f t="shared" si="7"/>
        <v>0</v>
      </c>
      <c r="K46" s="133"/>
      <c r="L46" s="133"/>
      <c r="M46" s="133"/>
      <c r="N46" s="133"/>
      <c r="O46" s="133"/>
      <c r="P46" s="133"/>
      <c r="Q46" s="133"/>
      <c r="R46" s="133"/>
    </row>
    <row r="47" spans="1:18" ht="15" customHeight="1" x14ac:dyDescent="0.25">
      <c r="A47" s="5" t="s">
        <v>392</v>
      </c>
      <c r="B47" s="6" t="s">
        <v>261</v>
      </c>
      <c r="C47" s="44">
        <v>0</v>
      </c>
      <c r="D47" s="44">
        <v>0</v>
      </c>
      <c r="E47" s="44">
        <v>0</v>
      </c>
      <c r="F47" s="90">
        <f t="shared" si="0"/>
        <v>0</v>
      </c>
      <c r="G47" s="213">
        <v>0</v>
      </c>
      <c r="H47" s="44">
        <v>0</v>
      </c>
      <c r="I47" s="44">
        <v>0</v>
      </c>
      <c r="J47" s="214">
        <f t="shared" si="7"/>
        <v>0</v>
      </c>
      <c r="K47" s="133"/>
      <c r="L47" s="133"/>
      <c r="M47" s="133"/>
      <c r="N47" s="133"/>
      <c r="O47" s="133"/>
      <c r="P47" s="133"/>
      <c r="Q47" s="133"/>
      <c r="R47" s="133"/>
    </row>
    <row r="48" spans="1:18" ht="15" customHeight="1" x14ac:dyDescent="0.25">
      <c r="A48" s="12" t="s">
        <v>393</v>
      </c>
      <c r="B48" s="6" t="s">
        <v>262</v>
      </c>
      <c r="C48" s="44">
        <v>0</v>
      </c>
      <c r="D48" s="44">
        <v>0</v>
      </c>
      <c r="E48" s="44">
        <v>0</v>
      </c>
      <c r="F48" s="90">
        <f t="shared" si="0"/>
        <v>0</v>
      </c>
      <c r="G48" s="223">
        <v>900000</v>
      </c>
      <c r="H48" s="44">
        <v>0</v>
      </c>
      <c r="I48" s="44">
        <v>0</v>
      </c>
      <c r="J48" s="214">
        <f t="shared" si="7"/>
        <v>900000</v>
      </c>
      <c r="K48" s="133"/>
      <c r="L48" s="133"/>
      <c r="M48" s="133"/>
      <c r="N48" s="133"/>
      <c r="O48" s="133"/>
      <c r="P48" s="133"/>
      <c r="Q48" s="133"/>
      <c r="R48" s="133"/>
    </row>
    <row r="49" spans="1:18" s="46" customFormat="1" ht="15" customHeight="1" x14ac:dyDescent="0.25">
      <c r="A49" s="28" t="s">
        <v>412</v>
      </c>
      <c r="B49" s="34" t="s">
        <v>263</v>
      </c>
      <c r="C49" s="59">
        <f>SUM(C46:C48)</f>
        <v>0</v>
      </c>
      <c r="D49" s="59">
        <f>SUM(D46:D48)</f>
        <v>0</v>
      </c>
      <c r="E49" s="59">
        <f>SUM(E46:E48)</f>
        <v>0</v>
      </c>
      <c r="F49" s="92">
        <f t="shared" si="0"/>
        <v>0</v>
      </c>
      <c r="G49" s="215">
        <f>SUM(G46:G48)</f>
        <v>900000</v>
      </c>
      <c r="H49" s="59">
        <f>SUM(H46:H48)</f>
        <v>0</v>
      </c>
      <c r="I49" s="59">
        <f>SUM(I46:I48)</f>
        <v>0</v>
      </c>
      <c r="J49" s="162">
        <f t="shared" si="7"/>
        <v>900000</v>
      </c>
      <c r="K49" s="116"/>
      <c r="L49" s="116"/>
      <c r="M49" s="116"/>
      <c r="N49" s="116"/>
      <c r="O49" s="116"/>
      <c r="P49" s="116"/>
      <c r="Q49" s="116"/>
      <c r="R49" s="116"/>
    </row>
    <row r="50" spans="1:18" s="46" customFormat="1" ht="15" customHeight="1" x14ac:dyDescent="0.25">
      <c r="A50" s="65" t="s">
        <v>10</v>
      </c>
      <c r="B50" s="83"/>
      <c r="C50" s="84">
        <f>SUM(C49+C45+C34+C20)</f>
        <v>58527142</v>
      </c>
      <c r="D50" s="84">
        <f t="shared" ref="D50:F50" si="8">D20+D34+D45+D49</f>
        <v>0</v>
      </c>
      <c r="E50" s="84">
        <f t="shared" si="8"/>
        <v>20000</v>
      </c>
      <c r="F50" s="94">
        <f t="shared" si="8"/>
        <v>58547142</v>
      </c>
      <c r="G50" s="216">
        <f>SUM(G49+G45+G34+G20)</f>
        <v>53507142</v>
      </c>
      <c r="H50" s="84">
        <f t="shared" ref="H50:J50" si="9">H20+H34+H45+H49</f>
        <v>0</v>
      </c>
      <c r="I50" s="84">
        <f t="shared" si="9"/>
        <v>20000</v>
      </c>
      <c r="J50" s="217">
        <f t="shared" si="9"/>
        <v>53527142</v>
      </c>
      <c r="K50" s="135"/>
      <c r="L50" s="135"/>
      <c r="M50" s="135"/>
      <c r="N50" s="135"/>
      <c r="O50" s="135"/>
      <c r="P50" s="135"/>
      <c r="Q50" s="135"/>
      <c r="R50" s="135"/>
    </row>
    <row r="51" spans="1:18" ht="15" customHeight="1" x14ac:dyDescent="0.25">
      <c r="A51" s="5" t="s">
        <v>206</v>
      </c>
      <c r="B51" s="6" t="s">
        <v>207</v>
      </c>
      <c r="C51" s="44">
        <v>0</v>
      </c>
      <c r="D51" s="44">
        <v>0</v>
      </c>
      <c r="E51" s="44">
        <v>0</v>
      </c>
      <c r="F51" s="90">
        <f t="shared" si="0"/>
        <v>0</v>
      </c>
      <c r="G51" s="213">
        <v>0</v>
      </c>
      <c r="H51" s="44">
        <v>0</v>
      </c>
      <c r="I51" s="44">
        <v>0</v>
      </c>
      <c r="J51" s="214">
        <f t="shared" ref="J51:J66" si="10">SUM(G51:I51)</f>
        <v>0</v>
      </c>
      <c r="K51" s="111"/>
      <c r="L51" s="133"/>
      <c r="M51" s="133"/>
      <c r="N51" s="133"/>
      <c r="O51" s="111"/>
      <c r="P51" s="133"/>
      <c r="Q51" s="133"/>
      <c r="R51" s="133"/>
    </row>
    <row r="52" spans="1:18" ht="15" customHeight="1" x14ac:dyDescent="0.25">
      <c r="A52" s="5" t="s">
        <v>208</v>
      </c>
      <c r="B52" s="6" t="s">
        <v>209</v>
      </c>
      <c r="C52" s="44">
        <v>0</v>
      </c>
      <c r="D52" s="44">
        <v>0</v>
      </c>
      <c r="E52" s="44">
        <v>0</v>
      </c>
      <c r="F52" s="90">
        <f t="shared" si="0"/>
        <v>0</v>
      </c>
      <c r="G52" s="213">
        <v>0</v>
      </c>
      <c r="H52" s="44">
        <v>0</v>
      </c>
      <c r="I52" s="44">
        <v>0</v>
      </c>
      <c r="J52" s="214">
        <f t="shared" si="10"/>
        <v>0</v>
      </c>
      <c r="K52" s="133"/>
      <c r="L52" s="133"/>
      <c r="M52" s="133"/>
      <c r="N52" s="133"/>
      <c r="O52" s="133"/>
      <c r="P52" s="133"/>
      <c r="Q52" s="133"/>
      <c r="R52" s="133"/>
    </row>
    <row r="53" spans="1:18" ht="15" customHeight="1" x14ac:dyDescent="0.25">
      <c r="A53" s="5" t="s">
        <v>370</v>
      </c>
      <c r="B53" s="6" t="s">
        <v>210</v>
      </c>
      <c r="C53" s="44">
        <v>0</v>
      </c>
      <c r="D53" s="44">
        <v>0</v>
      </c>
      <c r="E53" s="44">
        <v>0</v>
      </c>
      <c r="F53" s="90">
        <f t="shared" si="0"/>
        <v>0</v>
      </c>
      <c r="G53" s="213">
        <v>0</v>
      </c>
      <c r="H53" s="44">
        <v>0</v>
      </c>
      <c r="I53" s="44">
        <v>0</v>
      </c>
      <c r="J53" s="214">
        <f t="shared" si="10"/>
        <v>0</v>
      </c>
      <c r="K53" s="133"/>
      <c r="L53" s="133"/>
      <c r="M53" s="133"/>
      <c r="N53" s="133"/>
      <c r="O53" s="133"/>
      <c r="P53" s="133"/>
      <c r="Q53" s="133"/>
      <c r="R53" s="133"/>
    </row>
    <row r="54" spans="1:18" ht="15" customHeight="1" x14ac:dyDescent="0.25">
      <c r="A54" s="5" t="s">
        <v>371</v>
      </c>
      <c r="B54" s="6" t="s">
        <v>211</v>
      </c>
      <c r="C54" s="44">
        <v>0</v>
      </c>
      <c r="D54" s="44">
        <v>0</v>
      </c>
      <c r="E54" s="44">
        <v>0</v>
      </c>
      <c r="F54" s="90">
        <f t="shared" si="0"/>
        <v>0</v>
      </c>
      <c r="G54" s="213">
        <v>0</v>
      </c>
      <c r="H54" s="44">
        <v>0</v>
      </c>
      <c r="I54" s="44">
        <v>0</v>
      </c>
      <c r="J54" s="214">
        <f t="shared" si="10"/>
        <v>0</v>
      </c>
      <c r="K54" s="133"/>
      <c r="L54" s="133"/>
      <c r="M54" s="133"/>
      <c r="N54" s="133"/>
      <c r="O54" s="133"/>
      <c r="P54" s="133"/>
      <c r="Q54" s="133"/>
      <c r="R54" s="133"/>
    </row>
    <row r="55" spans="1:18" ht="15" customHeight="1" x14ac:dyDescent="0.25">
      <c r="A55" s="5" t="s">
        <v>372</v>
      </c>
      <c r="B55" s="6" t="s">
        <v>212</v>
      </c>
      <c r="C55" s="44">
        <v>3108780</v>
      </c>
      <c r="D55" s="44">
        <v>0</v>
      </c>
      <c r="E55" s="44">
        <v>0</v>
      </c>
      <c r="F55" s="90">
        <f t="shared" si="0"/>
        <v>3108780</v>
      </c>
      <c r="G55" s="213">
        <v>3108780</v>
      </c>
      <c r="H55" s="44">
        <v>0</v>
      </c>
      <c r="I55" s="44">
        <v>0</v>
      </c>
      <c r="J55" s="214">
        <f t="shared" si="10"/>
        <v>3108780</v>
      </c>
      <c r="K55" s="133"/>
      <c r="L55" s="133"/>
      <c r="M55" s="133"/>
      <c r="N55" s="133"/>
      <c r="O55" s="133"/>
      <c r="P55" s="133"/>
      <c r="Q55" s="133"/>
      <c r="R55" s="133"/>
    </row>
    <row r="56" spans="1:18" s="46" customFormat="1" ht="15" customHeight="1" x14ac:dyDescent="0.25">
      <c r="A56" s="28" t="s">
        <v>406</v>
      </c>
      <c r="B56" s="34" t="s">
        <v>213</v>
      </c>
      <c r="C56" s="47">
        <f>SUM(C51:C55)</f>
        <v>3108780</v>
      </c>
      <c r="D56" s="47">
        <f>SUM(D51:D55)</f>
        <v>0</v>
      </c>
      <c r="E56" s="47">
        <f>SUM(E51:E55)</f>
        <v>0</v>
      </c>
      <c r="F56" s="91">
        <f t="shared" si="0"/>
        <v>3108780</v>
      </c>
      <c r="G56" s="204">
        <f>SUM(G51:G55)</f>
        <v>3108780</v>
      </c>
      <c r="H56" s="47">
        <f>SUM(H51:H55)</f>
        <v>0</v>
      </c>
      <c r="I56" s="47">
        <f>SUM(I51:I55)</f>
        <v>0</v>
      </c>
      <c r="J56" s="160">
        <f t="shared" si="10"/>
        <v>3108780</v>
      </c>
      <c r="K56" s="115"/>
      <c r="L56" s="115"/>
      <c r="M56" s="115"/>
      <c r="N56" s="115"/>
      <c r="O56" s="115"/>
      <c r="P56" s="115"/>
      <c r="Q56" s="115"/>
      <c r="R56" s="115"/>
    </row>
    <row r="57" spans="1:18" ht="15" customHeight="1" x14ac:dyDescent="0.25">
      <c r="A57" s="12" t="s">
        <v>389</v>
      </c>
      <c r="B57" s="6" t="s">
        <v>251</v>
      </c>
      <c r="C57" s="44">
        <v>0</v>
      </c>
      <c r="D57" s="44">
        <v>0</v>
      </c>
      <c r="E57" s="44">
        <v>0</v>
      </c>
      <c r="F57" s="90">
        <f t="shared" si="0"/>
        <v>0</v>
      </c>
      <c r="G57" s="213">
        <v>0</v>
      </c>
      <c r="H57" s="44">
        <v>0</v>
      </c>
      <c r="I57" s="44">
        <v>0</v>
      </c>
      <c r="J57" s="214">
        <f t="shared" si="10"/>
        <v>0</v>
      </c>
      <c r="K57" s="133"/>
      <c r="L57" s="133"/>
      <c r="M57" s="133"/>
      <c r="N57" s="133"/>
      <c r="O57" s="133"/>
      <c r="P57" s="133"/>
      <c r="Q57" s="133"/>
      <c r="R57" s="133"/>
    </row>
    <row r="58" spans="1:18" ht="15" customHeight="1" x14ac:dyDescent="0.25">
      <c r="A58" s="12" t="s">
        <v>390</v>
      </c>
      <c r="B58" s="6" t="s">
        <v>252</v>
      </c>
      <c r="C58" s="44">
        <v>0</v>
      </c>
      <c r="D58" s="44">
        <v>0</v>
      </c>
      <c r="E58" s="44">
        <v>0</v>
      </c>
      <c r="F58" s="90">
        <f t="shared" si="0"/>
        <v>0</v>
      </c>
      <c r="G58" s="223">
        <v>2300000</v>
      </c>
      <c r="H58" s="44">
        <v>0</v>
      </c>
      <c r="I58" s="44">
        <v>0</v>
      </c>
      <c r="J58" s="214">
        <f t="shared" si="10"/>
        <v>2300000</v>
      </c>
      <c r="K58" s="133"/>
      <c r="L58" s="133"/>
      <c r="M58" s="133"/>
      <c r="N58" s="133"/>
      <c r="O58" s="133"/>
      <c r="P58" s="133"/>
      <c r="Q58" s="133"/>
      <c r="R58" s="133"/>
    </row>
    <row r="59" spans="1:18" ht="15" customHeight="1" x14ac:dyDescent="0.25">
      <c r="A59" s="12" t="s">
        <v>253</v>
      </c>
      <c r="B59" s="6" t="s">
        <v>254</v>
      </c>
      <c r="C59" s="44">
        <v>0</v>
      </c>
      <c r="D59" s="44">
        <v>0</v>
      </c>
      <c r="E59" s="44">
        <v>0</v>
      </c>
      <c r="F59" s="90">
        <f t="shared" si="0"/>
        <v>0</v>
      </c>
      <c r="G59" s="213">
        <v>0</v>
      </c>
      <c r="H59" s="44">
        <v>0</v>
      </c>
      <c r="I59" s="44">
        <v>0</v>
      </c>
      <c r="J59" s="214">
        <f t="shared" si="10"/>
        <v>0</v>
      </c>
      <c r="K59" s="133"/>
      <c r="L59" s="133"/>
      <c r="M59" s="133"/>
      <c r="N59" s="133"/>
      <c r="O59" s="133"/>
      <c r="P59" s="133"/>
      <c r="Q59" s="133"/>
      <c r="R59" s="133"/>
    </row>
    <row r="60" spans="1:18" ht="15" customHeight="1" x14ac:dyDescent="0.25">
      <c r="A60" s="12" t="s">
        <v>391</v>
      </c>
      <c r="B60" s="6" t="s">
        <v>255</v>
      </c>
      <c r="C60" s="44">
        <v>0</v>
      </c>
      <c r="D60" s="44">
        <v>0</v>
      </c>
      <c r="E60" s="44">
        <v>0</v>
      </c>
      <c r="F60" s="90">
        <f t="shared" si="0"/>
        <v>0</v>
      </c>
      <c r="G60" s="213">
        <v>0</v>
      </c>
      <c r="H60" s="44">
        <v>0</v>
      </c>
      <c r="I60" s="44">
        <v>0</v>
      </c>
      <c r="J60" s="214">
        <f t="shared" si="10"/>
        <v>0</v>
      </c>
      <c r="K60" s="133"/>
      <c r="L60" s="133"/>
      <c r="M60" s="133"/>
      <c r="N60" s="133"/>
      <c r="O60" s="133"/>
      <c r="P60" s="133"/>
      <c r="Q60" s="133"/>
      <c r="R60" s="133"/>
    </row>
    <row r="61" spans="1:18" ht="15" customHeight="1" x14ac:dyDescent="0.25">
      <c r="A61" s="12" t="s">
        <v>256</v>
      </c>
      <c r="B61" s="6" t="s">
        <v>257</v>
      </c>
      <c r="C61" s="44">
        <v>0</v>
      </c>
      <c r="D61" s="44">
        <v>0</v>
      </c>
      <c r="E61" s="44">
        <v>0</v>
      </c>
      <c r="F61" s="90">
        <f t="shared" si="0"/>
        <v>0</v>
      </c>
      <c r="G61" s="213">
        <v>0</v>
      </c>
      <c r="H61" s="44">
        <v>0</v>
      </c>
      <c r="I61" s="44">
        <v>0</v>
      </c>
      <c r="J61" s="214">
        <f t="shared" si="10"/>
        <v>0</v>
      </c>
      <c r="K61" s="133"/>
      <c r="L61" s="133"/>
      <c r="M61" s="133"/>
      <c r="N61" s="133"/>
      <c r="O61" s="133"/>
      <c r="P61" s="133"/>
      <c r="Q61" s="133"/>
      <c r="R61" s="133"/>
    </row>
    <row r="62" spans="1:18" s="46" customFormat="1" ht="15" customHeight="1" x14ac:dyDescent="0.25">
      <c r="A62" s="28" t="s">
        <v>411</v>
      </c>
      <c r="B62" s="34" t="s">
        <v>258</v>
      </c>
      <c r="C62" s="47">
        <f>SUM(C57:C61)</f>
        <v>0</v>
      </c>
      <c r="D62" s="47">
        <f>SUM(D57:D61)</f>
        <v>0</v>
      </c>
      <c r="E62" s="47">
        <f>SUM(E57:E61)</f>
        <v>0</v>
      </c>
      <c r="F62" s="91">
        <f t="shared" si="0"/>
        <v>0</v>
      </c>
      <c r="G62" s="204">
        <f>SUM(G57:G61)</f>
        <v>2300000</v>
      </c>
      <c r="H62" s="47">
        <f>SUM(H57:H61)</f>
        <v>0</v>
      </c>
      <c r="I62" s="47">
        <f>SUM(I57:I61)</f>
        <v>0</v>
      </c>
      <c r="J62" s="160">
        <f t="shared" si="10"/>
        <v>2300000</v>
      </c>
      <c r="K62" s="115"/>
      <c r="L62" s="115"/>
      <c r="M62" s="115"/>
      <c r="N62" s="115"/>
      <c r="O62" s="115"/>
      <c r="P62" s="115"/>
      <c r="Q62" s="115"/>
      <c r="R62" s="115"/>
    </row>
    <row r="63" spans="1:18" ht="15" customHeight="1" x14ac:dyDescent="0.25">
      <c r="A63" s="12" t="s">
        <v>264</v>
      </c>
      <c r="B63" s="6" t="s">
        <v>265</v>
      </c>
      <c r="C63" s="44">
        <v>0</v>
      </c>
      <c r="D63" s="44">
        <v>0</v>
      </c>
      <c r="E63" s="44">
        <v>0</v>
      </c>
      <c r="F63" s="90">
        <f t="shared" si="0"/>
        <v>0</v>
      </c>
      <c r="G63" s="213">
        <v>0</v>
      </c>
      <c r="H63" s="44">
        <v>0</v>
      </c>
      <c r="I63" s="44">
        <v>0</v>
      </c>
      <c r="J63" s="214">
        <f t="shared" si="10"/>
        <v>0</v>
      </c>
      <c r="K63" s="133"/>
      <c r="L63" s="133"/>
      <c r="M63" s="133"/>
      <c r="N63" s="133"/>
      <c r="O63" s="133"/>
      <c r="P63" s="133"/>
      <c r="Q63" s="133"/>
      <c r="R63" s="133"/>
    </row>
    <row r="64" spans="1:18" ht="15" customHeight="1" x14ac:dyDescent="0.25">
      <c r="A64" s="5" t="s">
        <v>394</v>
      </c>
      <c r="B64" s="6" t="s">
        <v>266</v>
      </c>
      <c r="C64" s="44">
        <v>0</v>
      </c>
      <c r="D64" s="44">
        <v>0</v>
      </c>
      <c r="E64" s="44">
        <v>0</v>
      </c>
      <c r="F64" s="90">
        <f t="shared" si="0"/>
        <v>0</v>
      </c>
      <c r="G64" s="213">
        <v>0</v>
      </c>
      <c r="H64" s="44">
        <v>0</v>
      </c>
      <c r="I64" s="44">
        <v>0</v>
      </c>
      <c r="J64" s="214">
        <f t="shared" si="10"/>
        <v>0</v>
      </c>
      <c r="K64" s="133"/>
      <c r="L64" s="133"/>
      <c r="M64" s="133"/>
      <c r="N64" s="133"/>
      <c r="O64" s="133"/>
      <c r="P64" s="133"/>
      <c r="Q64" s="133"/>
      <c r="R64" s="133"/>
    </row>
    <row r="65" spans="1:18" ht="15" customHeight="1" x14ac:dyDescent="0.25">
      <c r="A65" s="12" t="s">
        <v>395</v>
      </c>
      <c r="B65" s="6" t="s">
        <v>267</v>
      </c>
      <c r="C65" s="44">
        <v>0</v>
      </c>
      <c r="D65" s="44">
        <v>0</v>
      </c>
      <c r="E65" s="44">
        <v>0</v>
      </c>
      <c r="F65" s="90">
        <f t="shared" si="0"/>
        <v>0</v>
      </c>
      <c r="G65" s="213">
        <v>0</v>
      </c>
      <c r="H65" s="44">
        <v>0</v>
      </c>
      <c r="I65" s="44">
        <v>0</v>
      </c>
      <c r="J65" s="214">
        <f t="shared" si="10"/>
        <v>0</v>
      </c>
      <c r="K65" s="133"/>
      <c r="L65" s="133"/>
      <c r="M65" s="133"/>
      <c r="N65" s="133"/>
      <c r="O65" s="133"/>
      <c r="P65" s="133"/>
      <c r="Q65" s="133"/>
      <c r="R65" s="133"/>
    </row>
    <row r="66" spans="1:18" s="46" customFormat="1" ht="15" customHeight="1" x14ac:dyDescent="0.25">
      <c r="A66" s="28" t="s">
        <v>414</v>
      </c>
      <c r="B66" s="34" t="s">
        <v>268</v>
      </c>
      <c r="C66" s="47">
        <f>SUM(C63:C65)</f>
        <v>0</v>
      </c>
      <c r="D66" s="47">
        <f>SUM(D63:D65)</f>
        <v>0</v>
      </c>
      <c r="E66" s="47">
        <f>SUM(E63:E65)</f>
        <v>0</v>
      </c>
      <c r="F66" s="91">
        <f t="shared" si="0"/>
        <v>0</v>
      </c>
      <c r="G66" s="204">
        <f>SUM(G63:G65)</f>
        <v>0</v>
      </c>
      <c r="H66" s="47">
        <f>SUM(H63:H65)</f>
        <v>0</v>
      </c>
      <c r="I66" s="47">
        <f>SUM(I63:I65)</f>
        <v>0</v>
      </c>
      <c r="J66" s="160">
        <f t="shared" si="10"/>
        <v>0</v>
      </c>
      <c r="K66" s="115"/>
      <c r="L66" s="115"/>
      <c r="M66" s="115"/>
      <c r="N66" s="115"/>
      <c r="O66" s="115"/>
      <c r="P66" s="115"/>
      <c r="Q66" s="115"/>
      <c r="R66" s="115"/>
    </row>
    <row r="67" spans="1:18" s="69" customFormat="1" ht="15" customHeight="1" x14ac:dyDescent="0.25">
      <c r="A67" s="65" t="s">
        <v>11</v>
      </c>
      <c r="B67" s="83"/>
      <c r="C67" s="84">
        <f>C56+C62+C66</f>
        <v>3108780</v>
      </c>
      <c r="D67" s="84">
        <f t="shared" ref="D67:F67" si="11">D56+D62+D66</f>
        <v>0</v>
      </c>
      <c r="E67" s="84">
        <f t="shared" si="11"/>
        <v>0</v>
      </c>
      <c r="F67" s="94">
        <f t="shared" si="11"/>
        <v>3108780</v>
      </c>
      <c r="G67" s="216">
        <f>G56+G62+G66</f>
        <v>5408780</v>
      </c>
      <c r="H67" s="84">
        <f t="shared" ref="H67:J67" si="12">H56+H62+H66</f>
        <v>0</v>
      </c>
      <c r="I67" s="84">
        <f t="shared" si="12"/>
        <v>0</v>
      </c>
      <c r="J67" s="217">
        <f t="shared" si="12"/>
        <v>5408780</v>
      </c>
      <c r="K67" s="135"/>
      <c r="L67" s="135"/>
      <c r="M67" s="135"/>
      <c r="N67" s="135"/>
      <c r="O67" s="135"/>
      <c r="P67" s="135"/>
      <c r="Q67" s="135"/>
      <c r="R67" s="135"/>
    </row>
    <row r="68" spans="1:18" s="46" customFormat="1" ht="15.75" x14ac:dyDescent="0.25">
      <c r="A68" s="85" t="s">
        <v>413</v>
      </c>
      <c r="B68" s="70" t="s">
        <v>269</v>
      </c>
      <c r="C68" s="73">
        <f>C20+C34+C45+C49+C56+C62+C66</f>
        <v>61635922</v>
      </c>
      <c r="D68" s="73">
        <f>D20+D34+D45+D49+D56+D62+D66</f>
        <v>0</v>
      </c>
      <c r="E68" s="73">
        <f>E20+E34+E45+E49+E56+E62+E66</f>
        <v>20000</v>
      </c>
      <c r="F68" s="103">
        <f t="shared" si="0"/>
        <v>61655922</v>
      </c>
      <c r="G68" s="218">
        <f>G20+G34+G45+G49+G56+G62+G66</f>
        <v>58915922</v>
      </c>
      <c r="H68" s="73">
        <f>H20+H34+H45+H49+H56+H62+H66</f>
        <v>0</v>
      </c>
      <c r="I68" s="73">
        <f>I20+I34+I45+I49+I56+I62+I66</f>
        <v>20000</v>
      </c>
      <c r="J68" s="170">
        <f t="shared" ref="J68" si="13">SUM(G68:I68)</f>
        <v>58935922</v>
      </c>
      <c r="K68" s="122"/>
      <c r="L68" s="122"/>
      <c r="M68" s="122"/>
      <c r="N68" s="122"/>
      <c r="O68" s="122"/>
      <c r="P68" s="122"/>
      <c r="Q68" s="122"/>
      <c r="R68" s="122"/>
    </row>
    <row r="69" spans="1:18" s="46" customFormat="1" ht="15.75" x14ac:dyDescent="0.25">
      <c r="A69" s="86" t="s">
        <v>12</v>
      </c>
      <c r="B69" s="87"/>
      <c r="C69" s="88">
        <f>C50-'1. melléklet'!C76</f>
        <v>4423876</v>
      </c>
      <c r="D69" s="88">
        <f>D50-'1. melléklet'!D76</f>
        <v>0</v>
      </c>
      <c r="E69" s="88">
        <f>E50-'1. melléklet'!E76</f>
        <v>7000</v>
      </c>
      <c r="F69" s="132">
        <f>F50-'1. melléklet'!F76</f>
        <v>4430876</v>
      </c>
      <c r="G69" s="219">
        <f>G50-'1. melléklet'!G76</f>
        <v>3040908</v>
      </c>
      <c r="H69" s="88">
        <f>H50-'1. melléklet'!H76</f>
        <v>0</v>
      </c>
      <c r="I69" s="88">
        <f>I50-'1. melléklet'!I76</f>
        <v>7000</v>
      </c>
      <c r="J69" s="220">
        <f>J50-'1. melléklet'!J76</f>
        <v>3047908</v>
      </c>
      <c r="K69" s="136"/>
      <c r="L69" s="136"/>
      <c r="M69" s="136"/>
      <c r="N69" s="136"/>
      <c r="O69" s="136"/>
      <c r="P69" s="136"/>
      <c r="Q69" s="136"/>
      <c r="R69" s="136"/>
    </row>
    <row r="70" spans="1:18" s="46" customFormat="1" ht="15.75" x14ac:dyDescent="0.25">
      <c r="A70" s="86" t="s">
        <v>13</v>
      </c>
      <c r="B70" s="87"/>
      <c r="C70" s="88">
        <f>C67-'1. melléklet'!C100</f>
        <v>1079732</v>
      </c>
      <c r="D70" s="88">
        <f>D67-'1. melléklet'!D100</f>
        <v>0</v>
      </c>
      <c r="E70" s="88">
        <f>E67-'1. melléklet'!E100</f>
        <v>0</v>
      </c>
      <c r="F70" s="132">
        <f>F67-'1. melléklet'!F100</f>
        <v>1079732</v>
      </c>
      <c r="G70" s="219">
        <f>G67-'1. melléklet'!G100</f>
        <v>3379732</v>
      </c>
      <c r="H70" s="88">
        <f>H67-'1. melléklet'!H100</f>
        <v>0</v>
      </c>
      <c r="I70" s="88">
        <f>I67-'1. melléklet'!I100</f>
        <v>0</v>
      </c>
      <c r="J70" s="220">
        <f>J67-'1. melléklet'!J100</f>
        <v>3379732</v>
      </c>
      <c r="K70" s="136"/>
      <c r="L70" s="136"/>
      <c r="M70" s="136"/>
      <c r="N70" s="136"/>
      <c r="O70" s="136"/>
      <c r="P70" s="136"/>
      <c r="Q70" s="136"/>
      <c r="R70" s="136"/>
    </row>
    <row r="71" spans="1:18" x14ac:dyDescent="0.25">
      <c r="A71" s="26" t="s">
        <v>396</v>
      </c>
      <c r="B71" s="5" t="s">
        <v>270</v>
      </c>
      <c r="C71" s="44">
        <v>0</v>
      </c>
      <c r="D71" s="44">
        <v>0</v>
      </c>
      <c r="E71" s="44">
        <v>0</v>
      </c>
      <c r="F71" s="90">
        <f t="shared" si="0"/>
        <v>0</v>
      </c>
      <c r="G71" s="213">
        <v>0</v>
      </c>
      <c r="H71" s="44">
        <v>0</v>
      </c>
      <c r="I71" s="44">
        <v>0</v>
      </c>
      <c r="J71" s="214">
        <f t="shared" ref="J71:J72" si="14">SUM(G71:I71)</f>
        <v>0</v>
      </c>
      <c r="K71" s="133"/>
      <c r="L71" s="133"/>
      <c r="M71" s="133"/>
      <c r="N71" s="133"/>
      <c r="O71" s="133"/>
      <c r="P71" s="133"/>
      <c r="Q71" s="133"/>
      <c r="R71" s="133"/>
    </row>
    <row r="72" spans="1:18" x14ac:dyDescent="0.25">
      <c r="A72" s="12" t="s">
        <v>271</v>
      </c>
      <c r="B72" s="5" t="s">
        <v>272</v>
      </c>
      <c r="C72" s="44">
        <v>0</v>
      </c>
      <c r="D72" s="44">
        <v>0</v>
      </c>
      <c r="E72" s="44">
        <v>0</v>
      </c>
      <c r="F72" s="90">
        <f t="shared" si="0"/>
        <v>0</v>
      </c>
      <c r="G72" s="213">
        <v>0</v>
      </c>
      <c r="H72" s="44">
        <v>0</v>
      </c>
      <c r="I72" s="44">
        <v>0</v>
      </c>
      <c r="J72" s="214">
        <f t="shared" si="14"/>
        <v>0</v>
      </c>
      <c r="K72" s="133"/>
      <c r="L72" s="133"/>
      <c r="M72" s="133"/>
      <c r="N72" s="133"/>
      <c r="O72" s="133"/>
      <c r="P72" s="133"/>
      <c r="Q72" s="133"/>
      <c r="R72" s="133"/>
    </row>
    <row r="73" spans="1:18" x14ac:dyDescent="0.25">
      <c r="A73" s="26" t="s">
        <v>397</v>
      </c>
      <c r="B73" s="5" t="s">
        <v>273</v>
      </c>
      <c r="C73" s="44">
        <v>0</v>
      </c>
      <c r="D73" s="44">
        <v>0</v>
      </c>
      <c r="E73" s="44">
        <v>0</v>
      </c>
      <c r="F73" s="90">
        <f t="shared" ref="F73:F98" si="15">SUM(C73:E73)</f>
        <v>0</v>
      </c>
      <c r="G73" s="213">
        <v>0</v>
      </c>
      <c r="H73" s="44">
        <v>0</v>
      </c>
      <c r="I73" s="44">
        <v>0</v>
      </c>
      <c r="J73" s="214">
        <f t="shared" ref="J73:J98" si="16">SUM(G73:I73)</f>
        <v>0</v>
      </c>
      <c r="K73" s="133"/>
      <c r="L73" s="133"/>
      <c r="M73" s="133"/>
      <c r="N73" s="133"/>
      <c r="O73" s="133"/>
      <c r="P73" s="133"/>
      <c r="Q73" s="133"/>
      <c r="R73" s="133"/>
    </row>
    <row r="74" spans="1:18" s="46" customFormat="1" x14ac:dyDescent="0.25">
      <c r="A74" s="14" t="s">
        <v>415</v>
      </c>
      <c r="B74" s="7" t="s">
        <v>274</v>
      </c>
      <c r="C74" s="47">
        <f>SUM(C71:C73)</f>
        <v>0</v>
      </c>
      <c r="D74" s="47">
        <f>SUM(D71:D73)</f>
        <v>0</v>
      </c>
      <c r="E74" s="47">
        <f>SUM(E71:E73)</f>
        <v>0</v>
      </c>
      <c r="F74" s="91">
        <f t="shared" si="15"/>
        <v>0</v>
      </c>
      <c r="G74" s="204">
        <f>SUM(G71:G73)</f>
        <v>0</v>
      </c>
      <c r="H74" s="47">
        <f>SUM(H71:H73)</f>
        <v>0</v>
      </c>
      <c r="I74" s="47">
        <f>SUM(I71:I73)</f>
        <v>0</v>
      </c>
      <c r="J74" s="160">
        <f t="shared" si="16"/>
        <v>0</v>
      </c>
      <c r="K74" s="115"/>
      <c r="L74" s="115"/>
      <c r="M74" s="115"/>
      <c r="N74" s="115"/>
      <c r="O74" s="115"/>
      <c r="P74" s="115"/>
      <c r="Q74" s="115"/>
      <c r="R74" s="115"/>
    </row>
    <row r="75" spans="1:18" x14ac:dyDescent="0.25">
      <c r="A75" s="12" t="s">
        <v>398</v>
      </c>
      <c r="B75" s="5" t="s">
        <v>275</v>
      </c>
      <c r="C75" s="44">
        <v>0</v>
      </c>
      <c r="D75" s="44">
        <v>0</v>
      </c>
      <c r="E75" s="44">
        <v>0</v>
      </c>
      <c r="F75" s="90">
        <f t="shared" si="15"/>
        <v>0</v>
      </c>
      <c r="G75" s="213">
        <v>0</v>
      </c>
      <c r="H75" s="44">
        <v>0</v>
      </c>
      <c r="I75" s="44">
        <v>0</v>
      </c>
      <c r="J75" s="214">
        <f t="shared" si="16"/>
        <v>0</v>
      </c>
      <c r="K75" s="133"/>
      <c r="L75" s="133"/>
      <c r="M75" s="133"/>
      <c r="N75" s="133"/>
      <c r="O75" s="133"/>
      <c r="P75" s="133"/>
      <c r="Q75" s="133"/>
      <c r="R75" s="133"/>
    </row>
    <row r="76" spans="1:18" x14ac:dyDescent="0.25">
      <c r="A76" s="26" t="s">
        <v>276</v>
      </c>
      <c r="B76" s="5" t="s">
        <v>277</v>
      </c>
      <c r="C76" s="44">
        <v>0</v>
      </c>
      <c r="D76" s="44">
        <v>0</v>
      </c>
      <c r="E76" s="44">
        <v>0</v>
      </c>
      <c r="F76" s="90">
        <f t="shared" si="15"/>
        <v>0</v>
      </c>
      <c r="G76" s="213">
        <v>0</v>
      </c>
      <c r="H76" s="44">
        <v>0</v>
      </c>
      <c r="I76" s="44">
        <v>0</v>
      </c>
      <c r="J76" s="214">
        <f t="shared" si="16"/>
        <v>0</v>
      </c>
      <c r="K76" s="133"/>
      <c r="L76" s="133"/>
      <c r="M76" s="133"/>
      <c r="N76" s="133"/>
      <c r="O76" s="133"/>
      <c r="P76" s="133"/>
      <c r="Q76" s="133"/>
      <c r="R76" s="133"/>
    </row>
    <row r="77" spans="1:18" x14ac:dyDescent="0.25">
      <c r="A77" s="12" t="s">
        <v>399</v>
      </c>
      <c r="B77" s="5" t="s">
        <v>278</v>
      </c>
      <c r="C77" s="44">
        <v>0</v>
      </c>
      <c r="D77" s="44">
        <v>0</v>
      </c>
      <c r="E77" s="44">
        <v>0</v>
      </c>
      <c r="F77" s="90">
        <f t="shared" si="15"/>
        <v>0</v>
      </c>
      <c r="G77" s="213">
        <v>0</v>
      </c>
      <c r="H77" s="44">
        <v>0</v>
      </c>
      <c r="I77" s="44">
        <v>0</v>
      </c>
      <c r="J77" s="214">
        <f t="shared" si="16"/>
        <v>0</v>
      </c>
      <c r="K77" s="133"/>
      <c r="L77" s="133"/>
      <c r="M77" s="133"/>
      <c r="N77" s="133"/>
      <c r="O77" s="133"/>
      <c r="P77" s="133"/>
      <c r="Q77" s="133"/>
      <c r="R77" s="133"/>
    </row>
    <row r="78" spans="1:18" x14ac:dyDescent="0.25">
      <c r="A78" s="26" t="s">
        <v>279</v>
      </c>
      <c r="B78" s="5" t="s">
        <v>280</v>
      </c>
      <c r="C78" s="44">
        <v>0</v>
      </c>
      <c r="D78" s="44">
        <v>0</v>
      </c>
      <c r="E78" s="44">
        <v>0</v>
      </c>
      <c r="F78" s="90">
        <f t="shared" si="15"/>
        <v>0</v>
      </c>
      <c r="G78" s="213">
        <v>0</v>
      </c>
      <c r="H78" s="44">
        <v>0</v>
      </c>
      <c r="I78" s="44">
        <v>0</v>
      </c>
      <c r="J78" s="214">
        <f t="shared" si="16"/>
        <v>0</v>
      </c>
      <c r="K78" s="133"/>
      <c r="L78" s="133"/>
      <c r="M78" s="133"/>
      <c r="N78" s="133"/>
      <c r="O78" s="133"/>
      <c r="P78" s="133"/>
      <c r="Q78" s="133"/>
      <c r="R78" s="133"/>
    </row>
    <row r="79" spans="1:18" s="46" customFormat="1" x14ac:dyDescent="0.25">
      <c r="A79" s="13" t="s">
        <v>416</v>
      </c>
      <c r="B79" s="7" t="s">
        <v>281</v>
      </c>
      <c r="C79" s="47">
        <f>SUM(C75:C78)</f>
        <v>0</v>
      </c>
      <c r="D79" s="47">
        <f>SUM(D75:D78)</f>
        <v>0</v>
      </c>
      <c r="E79" s="47">
        <f>SUM(E75:E78)</f>
        <v>0</v>
      </c>
      <c r="F79" s="91">
        <f t="shared" si="15"/>
        <v>0</v>
      </c>
      <c r="G79" s="204">
        <f>SUM(G75:G78)</f>
        <v>0</v>
      </c>
      <c r="H79" s="47">
        <f>SUM(H75:H78)</f>
        <v>0</v>
      </c>
      <c r="I79" s="47">
        <f>SUM(I75:I78)</f>
        <v>0</v>
      </c>
      <c r="J79" s="160">
        <f t="shared" si="16"/>
        <v>0</v>
      </c>
      <c r="K79" s="115"/>
      <c r="L79" s="115"/>
      <c r="M79" s="115"/>
      <c r="N79" s="115"/>
      <c r="O79" s="115"/>
      <c r="P79" s="115"/>
      <c r="Q79" s="115"/>
      <c r="R79" s="115"/>
    </row>
    <row r="80" spans="1:18" x14ac:dyDescent="0.25">
      <c r="A80" s="5" t="s">
        <v>460</v>
      </c>
      <c r="B80" s="5" t="s">
        <v>282</v>
      </c>
      <c r="C80" s="44">
        <v>19511458</v>
      </c>
      <c r="D80" s="44">
        <v>0</v>
      </c>
      <c r="E80" s="44">
        <v>0</v>
      </c>
      <c r="F80" s="90">
        <f t="shared" si="15"/>
        <v>19511458</v>
      </c>
      <c r="G80" s="223">
        <v>18245295</v>
      </c>
      <c r="H80" s="44">
        <v>0</v>
      </c>
      <c r="I80" s="44">
        <v>0</v>
      </c>
      <c r="J80" s="214">
        <f t="shared" si="16"/>
        <v>18245295</v>
      </c>
      <c r="K80" s="111"/>
      <c r="L80" s="133"/>
      <c r="M80" s="133"/>
      <c r="N80" s="133"/>
      <c r="O80" s="113"/>
      <c r="P80" s="133"/>
      <c r="Q80" s="133"/>
      <c r="R80" s="133"/>
    </row>
    <row r="81" spans="1:18" x14ac:dyDescent="0.25">
      <c r="A81" s="5" t="s">
        <v>461</v>
      </c>
      <c r="B81" s="5" t="s">
        <v>282</v>
      </c>
      <c r="C81" s="44">
        <v>0</v>
      </c>
      <c r="D81" s="44">
        <v>0</v>
      </c>
      <c r="E81" s="44">
        <v>0</v>
      </c>
      <c r="F81" s="90">
        <f t="shared" si="15"/>
        <v>0</v>
      </c>
      <c r="G81" s="213">
        <v>0</v>
      </c>
      <c r="H81" s="44">
        <v>0</v>
      </c>
      <c r="I81" s="44">
        <v>0</v>
      </c>
      <c r="J81" s="214">
        <f t="shared" si="16"/>
        <v>0</v>
      </c>
      <c r="K81" s="133"/>
      <c r="L81" s="133"/>
      <c r="M81" s="133"/>
      <c r="N81" s="133"/>
      <c r="O81" s="133"/>
      <c r="P81" s="133"/>
      <c r="Q81" s="133"/>
      <c r="R81" s="133"/>
    </row>
    <row r="82" spans="1:18" x14ac:dyDescent="0.25">
      <c r="A82" s="5" t="s">
        <v>458</v>
      </c>
      <c r="B82" s="5" t="s">
        <v>283</v>
      </c>
      <c r="C82" s="44">
        <v>0</v>
      </c>
      <c r="D82" s="44">
        <v>0</v>
      </c>
      <c r="E82" s="44">
        <v>0</v>
      </c>
      <c r="F82" s="90">
        <f t="shared" si="15"/>
        <v>0</v>
      </c>
      <c r="G82" s="213">
        <v>0</v>
      </c>
      <c r="H82" s="44">
        <v>0</v>
      </c>
      <c r="I82" s="44">
        <v>0</v>
      </c>
      <c r="J82" s="214">
        <f t="shared" si="16"/>
        <v>0</v>
      </c>
      <c r="K82" s="133"/>
      <c r="L82" s="133"/>
      <c r="M82" s="133"/>
      <c r="N82" s="133"/>
      <c r="O82" s="133"/>
      <c r="P82" s="133"/>
      <c r="Q82" s="133"/>
      <c r="R82" s="133"/>
    </row>
    <row r="83" spans="1:18" x14ac:dyDescent="0.25">
      <c r="A83" s="5" t="s">
        <v>459</v>
      </c>
      <c r="B83" s="5" t="s">
        <v>283</v>
      </c>
      <c r="C83" s="44">
        <v>0</v>
      </c>
      <c r="D83" s="44">
        <v>0</v>
      </c>
      <c r="E83" s="44">
        <v>0</v>
      </c>
      <c r="F83" s="90">
        <f t="shared" si="15"/>
        <v>0</v>
      </c>
      <c r="G83" s="213">
        <v>0</v>
      </c>
      <c r="H83" s="44">
        <v>0</v>
      </c>
      <c r="I83" s="44">
        <v>0</v>
      </c>
      <c r="J83" s="214">
        <f t="shared" si="16"/>
        <v>0</v>
      </c>
      <c r="K83" s="133"/>
      <c r="L83" s="133"/>
      <c r="M83" s="133"/>
      <c r="N83" s="133"/>
      <c r="O83" s="133"/>
      <c r="P83" s="133"/>
      <c r="Q83" s="133"/>
      <c r="R83" s="133"/>
    </row>
    <row r="84" spans="1:18" s="46" customFormat="1" x14ac:dyDescent="0.25">
      <c r="A84" s="7" t="s">
        <v>417</v>
      </c>
      <c r="B84" s="7" t="s">
        <v>284</v>
      </c>
      <c r="C84" s="47">
        <f>SUM(C80:C83)</f>
        <v>19511458</v>
      </c>
      <c r="D84" s="47">
        <f>SUM(D80:D83)</f>
        <v>0</v>
      </c>
      <c r="E84" s="47">
        <f>SUM(E80:E83)</f>
        <v>0</v>
      </c>
      <c r="F84" s="91">
        <f t="shared" si="15"/>
        <v>19511458</v>
      </c>
      <c r="G84" s="204">
        <f>SUM(G80:G83)</f>
        <v>18245295</v>
      </c>
      <c r="H84" s="47">
        <f>SUM(H80:H83)</f>
        <v>0</v>
      </c>
      <c r="I84" s="47">
        <f>SUM(I80:I83)</f>
        <v>0</v>
      </c>
      <c r="J84" s="160">
        <f t="shared" si="16"/>
        <v>18245295</v>
      </c>
      <c r="K84" s="124"/>
      <c r="L84" s="115"/>
      <c r="M84" s="115"/>
      <c r="N84" s="115"/>
      <c r="O84" s="124"/>
      <c r="P84" s="115"/>
      <c r="Q84" s="115"/>
      <c r="R84" s="115"/>
    </row>
    <row r="85" spans="1:18" s="46" customFormat="1" x14ac:dyDescent="0.25">
      <c r="A85" s="13" t="s">
        <v>285</v>
      </c>
      <c r="B85" s="7" t="s">
        <v>286</v>
      </c>
      <c r="C85" s="47">
        <v>0</v>
      </c>
      <c r="D85" s="47">
        <v>0</v>
      </c>
      <c r="E85" s="47">
        <v>0</v>
      </c>
      <c r="F85" s="91">
        <f t="shared" si="15"/>
        <v>0</v>
      </c>
      <c r="G85" s="204">
        <v>0</v>
      </c>
      <c r="H85" s="47">
        <v>0</v>
      </c>
      <c r="I85" s="47">
        <v>0</v>
      </c>
      <c r="J85" s="160">
        <f t="shared" si="16"/>
        <v>0</v>
      </c>
      <c r="K85" s="115"/>
      <c r="L85" s="115"/>
      <c r="M85" s="115"/>
      <c r="N85" s="115"/>
      <c r="O85" s="115"/>
      <c r="P85" s="115"/>
      <c r="Q85" s="115"/>
      <c r="R85" s="115"/>
    </row>
    <row r="86" spans="1:18" s="46" customFormat="1" x14ac:dyDescent="0.25">
      <c r="A86" s="13" t="s">
        <v>287</v>
      </c>
      <c r="B86" s="7" t="s">
        <v>288</v>
      </c>
      <c r="C86" s="47">
        <v>0</v>
      </c>
      <c r="D86" s="47">
        <v>0</v>
      </c>
      <c r="E86" s="47">
        <v>0</v>
      </c>
      <c r="F86" s="91">
        <f t="shared" si="15"/>
        <v>0</v>
      </c>
      <c r="G86" s="204">
        <v>0</v>
      </c>
      <c r="H86" s="47">
        <v>0</v>
      </c>
      <c r="I86" s="47">
        <v>0</v>
      </c>
      <c r="J86" s="160">
        <f t="shared" si="16"/>
        <v>0</v>
      </c>
      <c r="K86" s="115"/>
      <c r="L86" s="115"/>
      <c r="M86" s="115"/>
      <c r="N86" s="115"/>
      <c r="O86" s="115"/>
      <c r="P86" s="115"/>
      <c r="Q86" s="115"/>
      <c r="R86" s="115"/>
    </row>
    <row r="87" spans="1:18" s="46" customFormat="1" x14ac:dyDescent="0.25">
      <c r="A87" s="13" t="s">
        <v>289</v>
      </c>
      <c r="B87" s="7" t="s">
        <v>290</v>
      </c>
      <c r="C87" s="47">
        <v>0</v>
      </c>
      <c r="D87" s="47">
        <v>0</v>
      </c>
      <c r="E87" s="47">
        <v>0</v>
      </c>
      <c r="F87" s="91">
        <f t="shared" si="15"/>
        <v>0</v>
      </c>
      <c r="G87" s="204">
        <v>0</v>
      </c>
      <c r="H87" s="47">
        <v>0</v>
      </c>
      <c r="I87" s="47">
        <v>0</v>
      </c>
      <c r="J87" s="160">
        <f t="shared" si="16"/>
        <v>0</v>
      </c>
      <c r="K87" s="115"/>
      <c r="L87" s="115"/>
      <c r="M87" s="115"/>
      <c r="N87" s="115"/>
      <c r="O87" s="115"/>
      <c r="P87" s="115"/>
      <c r="Q87" s="115"/>
      <c r="R87" s="115"/>
    </row>
    <row r="88" spans="1:18" s="46" customFormat="1" x14ac:dyDescent="0.25">
      <c r="A88" s="13" t="s">
        <v>291</v>
      </c>
      <c r="B88" s="7" t="s">
        <v>292</v>
      </c>
      <c r="C88" s="47">
        <v>0</v>
      </c>
      <c r="D88" s="47">
        <v>0</v>
      </c>
      <c r="E88" s="47">
        <v>0</v>
      </c>
      <c r="F88" s="91">
        <f t="shared" si="15"/>
        <v>0</v>
      </c>
      <c r="G88" s="204">
        <v>0</v>
      </c>
      <c r="H88" s="47">
        <v>0</v>
      </c>
      <c r="I88" s="47">
        <v>0</v>
      </c>
      <c r="J88" s="160">
        <f t="shared" si="16"/>
        <v>0</v>
      </c>
      <c r="K88" s="115"/>
      <c r="L88" s="115"/>
      <c r="M88" s="115"/>
      <c r="N88" s="115"/>
      <c r="O88" s="115"/>
      <c r="P88" s="115"/>
      <c r="Q88" s="115"/>
      <c r="R88" s="115"/>
    </row>
    <row r="89" spans="1:18" s="46" customFormat="1" x14ac:dyDescent="0.25">
      <c r="A89" s="14" t="s">
        <v>400</v>
      </c>
      <c r="B89" s="7" t="s">
        <v>293</v>
      </c>
      <c r="C89" s="47">
        <v>0</v>
      </c>
      <c r="D89" s="47">
        <v>0</v>
      </c>
      <c r="E89" s="47">
        <v>0</v>
      </c>
      <c r="F89" s="91">
        <f t="shared" si="15"/>
        <v>0</v>
      </c>
      <c r="G89" s="204">
        <v>0</v>
      </c>
      <c r="H89" s="47">
        <v>0</v>
      </c>
      <c r="I89" s="47">
        <v>0</v>
      </c>
      <c r="J89" s="160">
        <f t="shared" si="16"/>
        <v>0</v>
      </c>
      <c r="K89" s="115"/>
      <c r="L89" s="115"/>
      <c r="M89" s="115"/>
      <c r="N89" s="115"/>
      <c r="O89" s="115"/>
      <c r="P89" s="115"/>
      <c r="Q89" s="115"/>
      <c r="R89" s="115"/>
    </row>
    <row r="90" spans="1:18" s="46" customFormat="1" ht="15.75" x14ac:dyDescent="0.25">
      <c r="A90" s="33" t="s">
        <v>418</v>
      </c>
      <c r="B90" s="28" t="s">
        <v>294</v>
      </c>
      <c r="C90" s="59">
        <f>C74+C79+C84+C85+C87+C86+C88+C89</f>
        <v>19511458</v>
      </c>
      <c r="D90" s="59">
        <f>D74+D79+D84+D85+D87+D86+D88+D89</f>
        <v>0</v>
      </c>
      <c r="E90" s="59">
        <f>E74+E79+E84+E85+E87+E86+E88+E89</f>
        <v>0</v>
      </c>
      <c r="F90" s="92">
        <f t="shared" si="15"/>
        <v>19511458</v>
      </c>
      <c r="G90" s="215">
        <f>G74+G79+G84+G85+G87+G86+G88+G89</f>
        <v>18245295</v>
      </c>
      <c r="H90" s="59">
        <f>H74+H79+H84+H85+H87+H86+H88+H89</f>
        <v>0</v>
      </c>
      <c r="I90" s="59">
        <f>I74+I79+I84+I85+I87+I86+I88+I89</f>
        <v>0</v>
      </c>
      <c r="J90" s="162">
        <f t="shared" si="16"/>
        <v>18245295</v>
      </c>
      <c r="K90" s="116"/>
      <c r="L90" s="116"/>
      <c r="M90" s="116"/>
      <c r="N90" s="116"/>
      <c r="O90" s="116"/>
      <c r="P90" s="116"/>
      <c r="Q90" s="116"/>
      <c r="R90" s="116"/>
    </row>
    <row r="91" spans="1:18" x14ac:dyDescent="0.25">
      <c r="A91" s="12" t="s">
        <v>295</v>
      </c>
      <c r="B91" s="5" t="s">
        <v>296</v>
      </c>
      <c r="C91" s="44">
        <v>0</v>
      </c>
      <c r="D91" s="44">
        <v>0</v>
      </c>
      <c r="E91" s="44">
        <v>0</v>
      </c>
      <c r="F91" s="90">
        <f t="shared" si="15"/>
        <v>0</v>
      </c>
      <c r="G91" s="213">
        <v>0</v>
      </c>
      <c r="H91" s="44">
        <v>0</v>
      </c>
      <c r="I91" s="44">
        <v>0</v>
      </c>
      <c r="J91" s="214">
        <f t="shared" si="16"/>
        <v>0</v>
      </c>
      <c r="K91" s="133"/>
      <c r="L91" s="133"/>
      <c r="M91" s="133"/>
      <c r="N91" s="133"/>
      <c r="O91" s="133"/>
      <c r="P91" s="133"/>
      <c r="Q91" s="133"/>
      <c r="R91" s="133"/>
    </row>
    <row r="92" spans="1:18" x14ac:dyDescent="0.25">
      <c r="A92" s="12" t="s">
        <v>297</v>
      </c>
      <c r="B92" s="5" t="s">
        <v>298</v>
      </c>
      <c r="C92" s="44">
        <v>0</v>
      </c>
      <c r="D92" s="44">
        <v>0</v>
      </c>
      <c r="E92" s="44">
        <v>0</v>
      </c>
      <c r="F92" s="90">
        <f t="shared" si="15"/>
        <v>0</v>
      </c>
      <c r="G92" s="213">
        <v>0</v>
      </c>
      <c r="H92" s="44">
        <v>0</v>
      </c>
      <c r="I92" s="44">
        <v>0</v>
      </c>
      <c r="J92" s="214">
        <f t="shared" si="16"/>
        <v>0</v>
      </c>
      <c r="K92" s="133"/>
      <c r="L92" s="133"/>
      <c r="M92" s="133"/>
      <c r="N92" s="133"/>
      <c r="O92" s="133"/>
      <c r="P92" s="133"/>
      <c r="Q92" s="133"/>
      <c r="R92" s="133"/>
    </row>
    <row r="93" spans="1:18" x14ac:dyDescent="0.25">
      <c r="A93" s="26" t="s">
        <v>299</v>
      </c>
      <c r="B93" s="5" t="s">
        <v>300</v>
      </c>
      <c r="C93" s="44">
        <v>0</v>
      </c>
      <c r="D93" s="44">
        <v>0</v>
      </c>
      <c r="E93" s="44">
        <v>0</v>
      </c>
      <c r="F93" s="90">
        <f t="shared" si="15"/>
        <v>0</v>
      </c>
      <c r="G93" s="213">
        <v>0</v>
      </c>
      <c r="H93" s="44">
        <v>0</v>
      </c>
      <c r="I93" s="44">
        <v>0</v>
      </c>
      <c r="J93" s="214">
        <f t="shared" si="16"/>
        <v>0</v>
      </c>
      <c r="K93" s="133"/>
      <c r="L93" s="133"/>
      <c r="M93" s="133"/>
      <c r="N93" s="133"/>
      <c r="O93" s="133"/>
      <c r="P93" s="133"/>
      <c r="Q93" s="133"/>
      <c r="R93" s="133"/>
    </row>
    <row r="94" spans="1:18" x14ac:dyDescent="0.25">
      <c r="A94" s="26" t="s">
        <v>401</v>
      </c>
      <c r="B94" s="5" t="s">
        <v>301</v>
      </c>
      <c r="C94" s="44">
        <v>0</v>
      </c>
      <c r="D94" s="44">
        <v>0</v>
      </c>
      <c r="E94" s="44">
        <v>0</v>
      </c>
      <c r="F94" s="90">
        <f t="shared" si="15"/>
        <v>0</v>
      </c>
      <c r="G94" s="213">
        <v>0</v>
      </c>
      <c r="H94" s="44">
        <v>0</v>
      </c>
      <c r="I94" s="44">
        <v>0</v>
      </c>
      <c r="J94" s="214">
        <f t="shared" si="16"/>
        <v>0</v>
      </c>
      <c r="K94" s="133"/>
      <c r="L94" s="133"/>
      <c r="M94" s="133"/>
      <c r="N94" s="133"/>
      <c r="O94" s="133"/>
      <c r="P94" s="133"/>
      <c r="Q94" s="133"/>
      <c r="R94" s="133"/>
    </row>
    <row r="95" spans="1:18" s="46" customFormat="1" x14ac:dyDescent="0.25">
      <c r="A95" s="13" t="s">
        <v>419</v>
      </c>
      <c r="B95" s="7" t="s">
        <v>302</v>
      </c>
      <c r="C95" s="47">
        <v>0</v>
      </c>
      <c r="D95" s="47">
        <v>0</v>
      </c>
      <c r="E95" s="47">
        <v>0</v>
      </c>
      <c r="F95" s="91">
        <f t="shared" si="15"/>
        <v>0</v>
      </c>
      <c r="G95" s="204">
        <v>0</v>
      </c>
      <c r="H95" s="47">
        <v>0</v>
      </c>
      <c r="I95" s="47">
        <v>0</v>
      </c>
      <c r="J95" s="160">
        <f t="shared" si="16"/>
        <v>0</v>
      </c>
      <c r="K95" s="115"/>
      <c r="L95" s="115"/>
      <c r="M95" s="115"/>
      <c r="N95" s="115"/>
      <c r="O95" s="115"/>
      <c r="P95" s="115"/>
      <c r="Q95" s="115"/>
      <c r="R95" s="115"/>
    </row>
    <row r="96" spans="1:18" s="46" customFormat="1" x14ac:dyDescent="0.25">
      <c r="A96" s="14" t="s">
        <v>303</v>
      </c>
      <c r="B96" s="7" t="s">
        <v>304</v>
      </c>
      <c r="C96" s="47">
        <v>0</v>
      </c>
      <c r="D96" s="47">
        <v>0</v>
      </c>
      <c r="E96" s="47">
        <v>0</v>
      </c>
      <c r="F96" s="91">
        <f t="shared" si="15"/>
        <v>0</v>
      </c>
      <c r="G96" s="204">
        <v>0</v>
      </c>
      <c r="H96" s="47">
        <v>0</v>
      </c>
      <c r="I96" s="47">
        <v>0</v>
      </c>
      <c r="J96" s="160">
        <f t="shared" si="16"/>
        <v>0</v>
      </c>
      <c r="K96" s="115"/>
      <c r="L96" s="115"/>
      <c r="M96" s="115"/>
      <c r="N96" s="115"/>
      <c r="O96" s="115"/>
      <c r="P96" s="115"/>
      <c r="Q96" s="115"/>
      <c r="R96" s="115"/>
    </row>
    <row r="97" spans="1:18" s="46" customFormat="1" ht="15.75" x14ac:dyDescent="0.25">
      <c r="A97" s="29" t="s">
        <v>420</v>
      </c>
      <c r="B97" s="30" t="s">
        <v>305</v>
      </c>
      <c r="C97" s="59">
        <f>C90+C95+C96</f>
        <v>19511458</v>
      </c>
      <c r="D97" s="59">
        <f>D90+D95+D96</f>
        <v>0</v>
      </c>
      <c r="E97" s="59">
        <f>E90+E95+E96</f>
        <v>0</v>
      </c>
      <c r="F97" s="92">
        <f t="shared" si="15"/>
        <v>19511458</v>
      </c>
      <c r="G97" s="215">
        <f>G90+G95+G96</f>
        <v>18245295</v>
      </c>
      <c r="H97" s="59">
        <f>H90+H95+H96</f>
        <v>0</v>
      </c>
      <c r="I97" s="59">
        <f>I90+I95+I96</f>
        <v>0</v>
      </c>
      <c r="J97" s="162">
        <f t="shared" si="16"/>
        <v>18245295</v>
      </c>
      <c r="K97" s="116"/>
      <c r="L97" s="116"/>
      <c r="M97" s="116"/>
      <c r="N97" s="116"/>
      <c r="O97" s="116"/>
      <c r="P97" s="116"/>
      <c r="Q97" s="116"/>
      <c r="R97" s="116"/>
    </row>
    <row r="98" spans="1:18" s="46" customFormat="1" ht="17.25" x14ac:dyDescent="0.3">
      <c r="A98" s="48" t="s">
        <v>403</v>
      </c>
      <c r="B98" s="48"/>
      <c r="C98" s="61">
        <f>C68+C97</f>
        <v>81147380</v>
      </c>
      <c r="D98" s="61">
        <f>D68+D97</f>
        <v>0</v>
      </c>
      <c r="E98" s="61">
        <f>E68+E97</f>
        <v>20000</v>
      </c>
      <c r="F98" s="96">
        <f t="shared" si="15"/>
        <v>81167380</v>
      </c>
      <c r="G98" s="221">
        <f>G68+G97</f>
        <v>77161217</v>
      </c>
      <c r="H98" s="61">
        <f>H68+H97</f>
        <v>0</v>
      </c>
      <c r="I98" s="61">
        <f>I68+I97</f>
        <v>20000</v>
      </c>
      <c r="J98" s="222">
        <f t="shared" si="16"/>
        <v>77181217</v>
      </c>
      <c r="K98" s="137"/>
      <c r="L98" s="137"/>
      <c r="M98" s="137"/>
      <c r="N98" s="138"/>
      <c r="O98" s="137"/>
      <c r="P98" s="137"/>
      <c r="Q98" s="137"/>
      <c r="R98" s="13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2" t="s">
        <v>505</v>
      </c>
      <c r="C1" s="252"/>
      <c r="D1" s="252"/>
      <c r="E1" s="252"/>
      <c r="F1" s="252"/>
      <c r="G1" s="1"/>
      <c r="H1" s="1"/>
      <c r="I1" s="1"/>
      <c r="J1" s="1"/>
    </row>
    <row r="3" spans="1:18" ht="24" customHeight="1" x14ac:dyDescent="0.25">
      <c r="A3" s="258" t="s">
        <v>497</v>
      </c>
      <c r="B3" s="264"/>
      <c r="C3" s="264"/>
      <c r="D3" s="264"/>
      <c r="E3" s="264"/>
      <c r="F3" s="260"/>
    </row>
    <row r="4" spans="1:18" ht="24" customHeight="1" x14ac:dyDescent="0.25">
      <c r="A4" s="261" t="s">
        <v>480</v>
      </c>
      <c r="B4" s="259"/>
      <c r="C4" s="259"/>
      <c r="D4" s="259"/>
      <c r="E4" s="259"/>
      <c r="F4" s="260"/>
      <c r="H4" s="41"/>
    </row>
    <row r="5" spans="1:18" ht="18" x14ac:dyDescent="0.25">
      <c r="A5" s="50"/>
    </row>
    <row r="6" spans="1:18" x14ac:dyDescent="0.25">
      <c r="A6" s="45" t="s">
        <v>476</v>
      </c>
      <c r="C6" s="254" t="s">
        <v>464</v>
      </c>
      <c r="D6" s="254"/>
      <c r="E6" s="254"/>
      <c r="F6" s="257"/>
      <c r="G6" s="253" t="s">
        <v>499</v>
      </c>
      <c r="H6" s="254"/>
      <c r="I6" s="254"/>
      <c r="J6" s="255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6</v>
      </c>
      <c r="C7" s="51" t="s">
        <v>435</v>
      </c>
      <c r="D7" s="51" t="s">
        <v>436</v>
      </c>
      <c r="E7" s="51" t="s">
        <v>9</v>
      </c>
      <c r="F7" s="89" t="s">
        <v>3</v>
      </c>
      <c r="G7" s="155" t="s">
        <v>435</v>
      </c>
      <c r="H7" s="51" t="s">
        <v>436</v>
      </c>
      <c r="I7" s="51" t="s">
        <v>9</v>
      </c>
      <c r="J7" s="156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ht="15" customHeight="1" x14ac:dyDescent="0.25">
      <c r="A8" s="22" t="s">
        <v>186</v>
      </c>
      <c r="B8" s="6" t="s">
        <v>187</v>
      </c>
      <c r="C8" s="44">
        <v>0</v>
      </c>
      <c r="D8" s="44">
        <v>0</v>
      </c>
      <c r="E8" s="44">
        <v>0</v>
      </c>
      <c r="F8" s="90">
        <f t="shared" ref="F8:F39" si="0">SUM(C8:E8)</f>
        <v>0</v>
      </c>
      <c r="G8" s="213">
        <v>0</v>
      </c>
      <c r="H8" s="44">
        <v>0</v>
      </c>
      <c r="I8" s="44">
        <v>0</v>
      </c>
      <c r="J8" s="214">
        <f t="shared" ref="J8:J39" si="1">SUM(G8:I8)</f>
        <v>0</v>
      </c>
      <c r="K8" s="133"/>
      <c r="L8" s="133"/>
      <c r="M8" s="133"/>
      <c r="N8" s="133"/>
      <c r="O8" s="133"/>
      <c r="P8" s="133"/>
      <c r="Q8" s="133"/>
      <c r="R8" s="133"/>
    </row>
    <row r="9" spans="1:18" ht="15" customHeight="1" x14ac:dyDescent="0.25">
      <c r="A9" s="5" t="s">
        <v>188</v>
      </c>
      <c r="B9" s="6" t="s">
        <v>189</v>
      </c>
      <c r="C9" s="44">
        <v>0</v>
      </c>
      <c r="D9" s="44">
        <v>0</v>
      </c>
      <c r="E9" s="44">
        <v>0</v>
      </c>
      <c r="F9" s="90">
        <f t="shared" si="0"/>
        <v>0</v>
      </c>
      <c r="G9" s="213">
        <v>0</v>
      </c>
      <c r="H9" s="44">
        <v>0</v>
      </c>
      <c r="I9" s="44">
        <v>0</v>
      </c>
      <c r="J9" s="214">
        <f t="shared" si="1"/>
        <v>0</v>
      </c>
      <c r="K9" s="133"/>
      <c r="L9" s="133"/>
      <c r="M9" s="133"/>
      <c r="N9" s="133"/>
      <c r="O9" s="133"/>
      <c r="P9" s="133"/>
      <c r="Q9" s="133"/>
      <c r="R9" s="133"/>
    </row>
    <row r="10" spans="1:18" ht="15" customHeight="1" x14ac:dyDescent="0.25">
      <c r="A10" s="5" t="s">
        <v>190</v>
      </c>
      <c r="B10" s="6" t="s">
        <v>191</v>
      </c>
      <c r="C10" s="44">
        <v>0</v>
      </c>
      <c r="D10" s="44">
        <v>0</v>
      </c>
      <c r="E10" s="44">
        <v>0</v>
      </c>
      <c r="F10" s="90">
        <f t="shared" si="0"/>
        <v>0</v>
      </c>
      <c r="G10" s="213">
        <v>0</v>
      </c>
      <c r="H10" s="44">
        <v>0</v>
      </c>
      <c r="I10" s="44">
        <v>0</v>
      </c>
      <c r="J10" s="214">
        <f t="shared" si="1"/>
        <v>0</v>
      </c>
      <c r="K10" s="133"/>
      <c r="L10" s="133"/>
      <c r="M10" s="133"/>
      <c r="N10" s="133"/>
      <c r="O10" s="133"/>
      <c r="P10" s="133"/>
      <c r="Q10" s="133"/>
      <c r="R10" s="133"/>
    </row>
    <row r="11" spans="1:18" ht="15" customHeight="1" x14ac:dyDescent="0.25">
      <c r="A11" s="5" t="s">
        <v>192</v>
      </c>
      <c r="B11" s="6" t="s">
        <v>193</v>
      </c>
      <c r="C11" s="44">
        <v>0</v>
      </c>
      <c r="D11" s="44">
        <v>0</v>
      </c>
      <c r="E11" s="44">
        <v>0</v>
      </c>
      <c r="F11" s="90">
        <f t="shared" si="0"/>
        <v>0</v>
      </c>
      <c r="G11" s="213">
        <v>0</v>
      </c>
      <c r="H11" s="44">
        <v>0</v>
      </c>
      <c r="I11" s="44">
        <v>0</v>
      </c>
      <c r="J11" s="214">
        <f t="shared" si="1"/>
        <v>0</v>
      </c>
      <c r="K11" s="133"/>
      <c r="L11" s="133"/>
      <c r="M11" s="133"/>
      <c r="N11" s="133"/>
      <c r="O11" s="133"/>
      <c r="P11" s="133"/>
      <c r="Q11" s="133"/>
      <c r="R11" s="133"/>
    </row>
    <row r="12" spans="1:18" ht="15" customHeight="1" x14ac:dyDescent="0.25">
      <c r="A12" s="5" t="s">
        <v>194</v>
      </c>
      <c r="B12" s="6" t="s">
        <v>195</v>
      </c>
      <c r="C12" s="44">
        <v>0</v>
      </c>
      <c r="D12" s="44">
        <v>0</v>
      </c>
      <c r="E12" s="44">
        <v>0</v>
      </c>
      <c r="F12" s="90">
        <f t="shared" si="0"/>
        <v>0</v>
      </c>
      <c r="G12" s="213">
        <v>0</v>
      </c>
      <c r="H12" s="44">
        <v>0</v>
      </c>
      <c r="I12" s="44">
        <v>0</v>
      </c>
      <c r="J12" s="214">
        <f t="shared" si="1"/>
        <v>0</v>
      </c>
      <c r="K12" s="133"/>
      <c r="L12" s="133"/>
      <c r="M12" s="133"/>
      <c r="N12" s="133"/>
      <c r="O12" s="133"/>
      <c r="P12" s="133"/>
      <c r="Q12" s="133"/>
      <c r="R12" s="133"/>
    </row>
    <row r="13" spans="1:18" ht="15" customHeight="1" x14ac:dyDescent="0.25">
      <c r="A13" s="5" t="s">
        <v>474</v>
      </c>
      <c r="B13" s="6" t="s">
        <v>196</v>
      </c>
      <c r="C13" s="44">
        <v>0</v>
      </c>
      <c r="D13" s="44">
        <v>0</v>
      </c>
      <c r="E13" s="44">
        <v>0</v>
      </c>
      <c r="F13" s="90">
        <f t="shared" si="0"/>
        <v>0</v>
      </c>
      <c r="G13" s="213">
        <v>0</v>
      </c>
      <c r="H13" s="44">
        <v>0</v>
      </c>
      <c r="I13" s="44">
        <v>0</v>
      </c>
      <c r="J13" s="214">
        <f t="shared" si="1"/>
        <v>0</v>
      </c>
      <c r="K13" s="133"/>
      <c r="L13" s="133"/>
      <c r="M13" s="133"/>
      <c r="N13" s="133"/>
      <c r="O13" s="133"/>
      <c r="P13" s="133"/>
      <c r="Q13" s="133"/>
      <c r="R13" s="133"/>
    </row>
    <row r="14" spans="1:18" s="46" customFormat="1" ht="15" customHeight="1" x14ac:dyDescent="0.25">
      <c r="A14" s="7" t="s">
        <v>404</v>
      </c>
      <c r="B14" s="8" t="s">
        <v>197</v>
      </c>
      <c r="C14" s="47">
        <f>SUM(C8:C13)</f>
        <v>0</v>
      </c>
      <c r="D14" s="47">
        <f>SUM(D8:D13)</f>
        <v>0</v>
      </c>
      <c r="E14" s="47">
        <f>SUM(E8:E13)</f>
        <v>0</v>
      </c>
      <c r="F14" s="91">
        <f t="shared" si="0"/>
        <v>0</v>
      </c>
      <c r="G14" s="204">
        <f>SUM(G8:G13)</f>
        <v>0</v>
      </c>
      <c r="H14" s="47">
        <f>SUM(H8:H13)</f>
        <v>0</v>
      </c>
      <c r="I14" s="47">
        <f>SUM(I8:I13)</f>
        <v>0</v>
      </c>
      <c r="J14" s="160">
        <f t="shared" si="1"/>
        <v>0</v>
      </c>
      <c r="K14" s="115"/>
      <c r="L14" s="115"/>
      <c r="M14" s="115"/>
      <c r="N14" s="115"/>
      <c r="O14" s="115"/>
      <c r="P14" s="115"/>
      <c r="Q14" s="115"/>
      <c r="R14" s="115"/>
    </row>
    <row r="15" spans="1:18" ht="15" customHeight="1" x14ac:dyDescent="0.25">
      <c r="A15" s="5" t="s">
        <v>198</v>
      </c>
      <c r="B15" s="6" t="s">
        <v>199</v>
      </c>
      <c r="C15" s="44">
        <v>0</v>
      </c>
      <c r="D15" s="44">
        <v>0</v>
      </c>
      <c r="E15" s="44">
        <v>0</v>
      </c>
      <c r="F15" s="90">
        <f t="shared" si="0"/>
        <v>0</v>
      </c>
      <c r="G15" s="213">
        <v>0</v>
      </c>
      <c r="H15" s="44">
        <v>0</v>
      </c>
      <c r="I15" s="44">
        <v>0</v>
      </c>
      <c r="J15" s="214">
        <f t="shared" si="1"/>
        <v>0</v>
      </c>
      <c r="K15" s="133"/>
      <c r="L15" s="133"/>
      <c r="M15" s="133"/>
      <c r="N15" s="133"/>
      <c r="O15" s="133"/>
      <c r="P15" s="133"/>
      <c r="Q15" s="133"/>
      <c r="R15" s="133"/>
    </row>
    <row r="16" spans="1:18" ht="15" customHeight="1" x14ac:dyDescent="0.25">
      <c r="A16" s="5" t="s">
        <v>200</v>
      </c>
      <c r="B16" s="6" t="s">
        <v>201</v>
      </c>
      <c r="C16" s="44">
        <v>0</v>
      </c>
      <c r="D16" s="44">
        <v>0</v>
      </c>
      <c r="E16" s="44">
        <v>0</v>
      </c>
      <c r="F16" s="90">
        <f t="shared" si="0"/>
        <v>0</v>
      </c>
      <c r="G16" s="213">
        <v>0</v>
      </c>
      <c r="H16" s="44">
        <v>0</v>
      </c>
      <c r="I16" s="44">
        <v>0</v>
      </c>
      <c r="J16" s="214">
        <f t="shared" si="1"/>
        <v>0</v>
      </c>
      <c r="K16" s="133"/>
      <c r="L16" s="133"/>
      <c r="M16" s="133"/>
      <c r="N16" s="133"/>
      <c r="O16" s="133"/>
      <c r="P16" s="133"/>
      <c r="Q16" s="133"/>
      <c r="R16" s="133"/>
    </row>
    <row r="17" spans="1:18" ht="15" customHeight="1" x14ac:dyDescent="0.25">
      <c r="A17" s="5" t="s">
        <v>367</v>
      </c>
      <c r="B17" s="6" t="s">
        <v>202</v>
      </c>
      <c r="C17" s="44">
        <v>0</v>
      </c>
      <c r="D17" s="44">
        <v>0</v>
      </c>
      <c r="E17" s="44">
        <v>0</v>
      </c>
      <c r="F17" s="90">
        <f t="shared" si="0"/>
        <v>0</v>
      </c>
      <c r="G17" s="213">
        <v>0</v>
      </c>
      <c r="H17" s="44">
        <v>0</v>
      </c>
      <c r="I17" s="44">
        <v>0</v>
      </c>
      <c r="J17" s="214">
        <f t="shared" si="1"/>
        <v>0</v>
      </c>
      <c r="K17" s="133"/>
      <c r="L17" s="133"/>
      <c r="M17" s="133"/>
      <c r="N17" s="133"/>
      <c r="O17" s="133"/>
      <c r="P17" s="133"/>
      <c r="Q17" s="133"/>
      <c r="R17" s="133"/>
    </row>
    <row r="18" spans="1:18" ht="15" customHeight="1" x14ac:dyDescent="0.25">
      <c r="A18" s="5" t="s">
        <v>368</v>
      </c>
      <c r="B18" s="6" t="s">
        <v>203</v>
      </c>
      <c r="C18" s="44">
        <v>0</v>
      </c>
      <c r="D18" s="44">
        <v>0</v>
      </c>
      <c r="E18" s="44">
        <v>0</v>
      </c>
      <c r="F18" s="90">
        <f t="shared" si="0"/>
        <v>0</v>
      </c>
      <c r="G18" s="213">
        <v>0</v>
      </c>
      <c r="H18" s="44">
        <v>0</v>
      </c>
      <c r="I18" s="44">
        <v>0</v>
      </c>
      <c r="J18" s="214">
        <f t="shared" si="1"/>
        <v>0</v>
      </c>
      <c r="K18" s="133"/>
      <c r="L18" s="133"/>
      <c r="M18" s="133"/>
      <c r="N18" s="133"/>
      <c r="O18" s="133"/>
      <c r="P18" s="133"/>
      <c r="Q18" s="133"/>
      <c r="R18" s="133"/>
    </row>
    <row r="19" spans="1:18" ht="15" customHeight="1" x14ac:dyDescent="0.25">
      <c r="A19" s="5" t="s">
        <v>369</v>
      </c>
      <c r="B19" s="6" t="s">
        <v>204</v>
      </c>
      <c r="C19" s="44">
        <v>0</v>
      </c>
      <c r="D19" s="44">
        <v>0</v>
      </c>
      <c r="E19" s="44">
        <v>0</v>
      </c>
      <c r="F19" s="90">
        <f t="shared" si="0"/>
        <v>0</v>
      </c>
      <c r="G19" s="213">
        <v>0</v>
      </c>
      <c r="H19" s="44">
        <v>0</v>
      </c>
      <c r="I19" s="44">
        <v>0</v>
      </c>
      <c r="J19" s="214">
        <f t="shared" si="1"/>
        <v>0</v>
      </c>
      <c r="K19" s="133"/>
      <c r="L19" s="133"/>
      <c r="M19" s="133"/>
      <c r="N19" s="133"/>
      <c r="O19" s="133"/>
      <c r="P19" s="133"/>
      <c r="Q19" s="133"/>
      <c r="R19" s="133"/>
    </row>
    <row r="20" spans="1:18" s="46" customFormat="1" ht="15" customHeight="1" x14ac:dyDescent="0.25">
      <c r="A20" s="28" t="s">
        <v>405</v>
      </c>
      <c r="B20" s="34" t="s">
        <v>205</v>
      </c>
      <c r="C20" s="58">
        <f>SUM(C14:C19)</f>
        <v>0</v>
      </c>
      <c r="D20" s="58">
        <f>SUM(D14:D19)</f>
        <v>0</v>
      </c>
      <c r="E20" s="58">
        <f>SUM(E14:E19)</f>
        <v>0</v>
      </c>
      <c r="F20" s="91">
        <f t="shared" si="0"/>
        <v>0</v>
      </c>
      <c r="G20" s="161">
        <f>SUM(G14:G19)</f>
        <v>0</v>
      </c>
      <c r="H20" s="58">
        <f>SUM(H14:H19)</f>
        <v>0</v>
      </c>
      <c r="I20" s="58">
        <f>SUM(I14:I19)</f>
        <v>0</v>
      </c>
      <c r="J20" s="160">
        <f t="shared" si="1"/>
        <v>0</v>
      </c>
      <c r="K20" s="116"/>
      <c r="L20" s="116"/>
      <c r="M20" s="116"/>
      <c r="N20" s="115"/>
      <c r="O20" s="116"/>
      <c r="P20" s="116"/>
      <c r="Q20" s="116"/>
      <c r="R20" s="115"/>
    </row>
    <row r="21" spans="1:18" ht="15" customHeight="1" x14ac:dyDescent="0.25">
      <c r="A21" s="5" t="s">
        <v>373</v>
      </c>
      <c r="B21" s="6" t="s">
        <v>214</v>
      </c>
      <c r="C21" s="44">
        <v>0</v>
      </c>
      <c r="D21" s="44">
        <v>0</v>
      </c>
      <c r="E21" s="44">
        <v>0</v>
      </c>
      <c r="F21" s="90">
        <f t="shared" si="0"/>
        <v>0</v>
      </c>
      <c r="G21" s="213">
        <v>0</v>
      </c>
      <c r="H21" s="44">
        <v>0</v>
      </c>
      <c r="I21" s="44">
        <v>0</v>
      </c>
      <c r="J21" s="214">
        <f t="shared" si="1"/>
        <v>0</v>
      </c>
      <c r="K21" s="133"/>
      <c r="L21" s="133"/>
      <c r="M21" s="133"/>
      <c r="N21" s="133"/>
      <c r="O21" s="133"/>
      <c r="P21" s="133"/>
      <c r="Q21" s="133"/>
      <c r="R21" s="133"/>
    </row>
    <row r="22" spans="1:18" ht="15" customHeight="1" x14ac:dyDescent="0.25">
      <c r="A22" s="5" t="s">
        <v>374</v>
      </c>
      <c r="B22" s="6" t="s">
        <v>215</v>
      </c>
      <c r="C22" s="44">
        <v>0</v>
      </c>
      <c r="D22" s="44">
        <v>0</v>
      </c>
      <c r="E22" s="44">
        <v>0</v>
      </c>
      <c r="F22" s="90">
        <f t="shared" si="0"/>
        <v>0</v>
      </c>
      <c r="G22" s="213">
        <v>0</v>
      </c>
      <c r="H22" s="44">
        <v>0</v>
      </c>
      <c r="I22" s="44">
        <v>0</v>
      </c>
      <c r="J22" s="214">
        <f t="shared" si="1"/>
        <v>0</v>
      </c>
      <c r="K22" s="133"/>
      <c r="L22" s="133"/>
      <c r="M22" s="133"/>
      <c r="N22" s="133"/>
      <c r="O22" s="133"/>
      <c r="P22" s="133"/>
      <c r="Q22" s="133"/>
      <c r="R22" s="133"/>
    </row>
    <row r="23" spans="1:18" s="46" customFormat="1" ht="15" customHeight="1" x14ac:dyDescent="0.25">
      <c r="A23" s="7" t="s">
        <v>407</v>
      </c>
      <c r="B23" s="8" t="s">
        <v>216</v>
      </c>
      <c r="C23" s="47">
        <f>SUM(C21:C22)</f>
        <v>0</v>
      </c>
      <c r="D23" s="47">
        <f>SUM(D21:D22)</f>
        <v>0</v>
      </c>
      <c r="E23" s="47">
        <f>SUM(E21:E22)</f>
        <v>0</v>
      </c>
      <c r="F23" s="91">
        <f t="shared" si="0"/>
        <v>0</v>
      </c>
      <c r="G23" s="204">
        <f>SUM(G21:G22)</f>
        <v>0</v>
      </c>
      <c r="H23" s="47">
        <f>SUM(H21:H22)</f>
        <v>0</v>
      </c>
      <c r="I23" s="47">
        <f>SUM(I21:I22)</f>
        <v>0</v>
      </c>
      <c r="J23" s="160">
        <f t="shared" si="1"/>
        <v>0</v>
      </c>
      <c r="K23" s="115"/>
      <c r="L23" s="115"/>
      <c r="M23" s="115"/>
      <c r="N23" s="115"/>
      <c r="O23" s="115"/>
      <c r="P23" s="115"/>
      <c r="Q23" s="115"/>
      <c r="R23" s="115"/>
    </row>
    <row r="24" spans="1:18" ht="15" customHeight="1" x14ac:dyDescent="0.25">
      <c r="A24" s="7" t="s">
        <v>375</v>
      </c>
      <c r="B24" s="8" t="s">
        <v>217</v>
      </c>
      <c r="C24" s="47">
        <v>0</v>
      </c>
      <c r="D24" s="47">
        <v>0</v>
      </c>
      <c r="E24" s="47">
        <v>0</v>
      </c>
      <c r="F24" s="91">
        <f t="shared" si="0"/>
        <v>0</v>
      </c>
      <c r="G24" s="204">
        <v>0</v>
      </c>
      <c r="H24" s="47">
        <v>0</v>
      </c>
      <c r="I24" s="47">
        <v>0</v>
      </c>
      <c r="J24" s="160">
        <f t="shared" si="1"/>
        <v>0</v>
      </c>
      <c r="K24" s="115"/>
      <c r="L24" s="115"/>
      <c r="M24" s="115"/>
      <c r="N24" s="115"/>
      <c r="O24" s="115"/>
      <c r="P24" s="115"/>
      <c r="Q24" s="115"/>
      <c r="R24" s="115"/>
    </row>
    <row r="25" spans="1:18" ht="15" customHeight="1" x14ac:dyDescent="0.25">
      <c r="A25" s="7" t="s">
        <v>376</v>
      </c>
      <c r="B25" s="8" t="s">
        <v>218</v>
      </c>
      <c r="C25" s="47">
        <v>0</v>
      </c>
      <c r="D25" s="47">
        <v>0</v>
      </c>
      <c r="E25" s="47">
        <v>0</v>
      </c>
      <c r="F25" s="91">
        <f t="shared" si="0"/>
        <v>0</v>
      </c>
      <c r="G25" s="204">
        <v>0</v>
      </c>
      <c r="H25" s="47">
        <v>0</v>
      </c>
      <c r="I25" s="47">
        <v>0</v>
      </c>
      <c r="J25" s="160">
        <f t="shared" si="1"/>
        <v>0</v>
      </c>
      <c r="K25" s="115"/>
      <c r="L25" s="115"/>
      <c r="M25" s="115"/>
      <c r="N25" s="115"/>
      <c r="O25" s="115"/>
      <c r="P25" s="115"/>
      <c r="Q25" s="115"/>
      <c r="R25" s="115"/>
    </row>
    <row r="26" spans="1:18" ht="15" customHeight="1" x14ac:dyDescent="0.25">
      <c r="A26" s="7" t="s">
        <v>377</v>
      </c>
      <c r="B26" s="8" t="s">
        <v>219</v>
      </c>
      <c r="C26" s="47">
        <v>0</v>
      </c>
      <c r="D26" s="47">
        <v>0</v>
      </c>
      <c r="E26" s="47">
        <v>0</v>
      </c>
      <c r="F26" s="91">
        <f t="shared" si="0"/>
        <v>0</v>
      </c>
      <c r="G26" s="204">
        <v>0</v>
      </c>
      <c r="H26" s="47">
        <v>0</v>
      </c>
      <c r="I26" s="47">
        <v>0</v>
      </c>
      <c r="J26" s="160">
        <f t="shared" si="1"/>
        <v>0</v>
      </c>
      <c r="K26" s="115"/>
      <c r="L26" s="115"/>
      <c r="M26" s="115"/>
      <c r="N26" s="115"/>
      <c r="O26" s="115"/>
      <c r="P26" s="115"/>
      <c r="Q26" s="115"/>
      <c r="R26" s="115"/>
    </row>
    <row r="27" spans="1:18" ht="15" customHeight="1" x14ac:dyDescent="0.25">
      <c r="A27" s="5" t="s">
        <v>378</v>
      </c>
      <c r="B27" s="6" t="s">
        <v>220</v>
      </c>
      <c r="C27" s="44">
        <v>0</v>
      </c>
      <c r="D27" s="44">
        <v>0</v>
      </c>
      <c r="E27" s="44">
        <v>0</v>
      </c>
      <c r="F27" s="90">
        <f t="shared" si="0"/>
        <v>0</v>
      </c>
      <c r="G27" s="213">
        <v>0</v>
      </c>
      <c r="H27" s="44">
        <v>0</v>
      </c>
      <c r="I27" s="44">
        <v>0</v>
      </c>
      <c r="J27" s="214">
        <f t="shared" si="1"/>
        <v>0</v>
      </c>
      <c r="K27" s="133"/>
      <c r="L27" s="133"/>
      <c r="M27" s="133"/>
      <c r="N27" s="133"/>
      <c r="O27" s="133"/>
      <c r="P27" s="133"/>
      <c r="Q27" s="133"/>
      <c r="R27" s="133"/>
    </row>
    <row r="28" spans="1:18" ht="15" customHeight="1" x14ac:dyDescent="0.25">
      <c r="A28" s="5" t="s">
        <v>379</v>
      </c>
      <c r="B28" s="6" t="s">
        <v>223</v>
      </c>
      <c r="C28" s="44">
        <v>0</v>
      </c>
      <c r="D28" s="44">
        <v>0</v>
      </c>
      <c r="E28" s="44">
        <v>0</v>
      </c>
      <c r="F28" s="90">
        <f t="shared" si="0"/>
        <v>0</v>
      </c>
      <c r="G28" s="213">
        <v>0</v>
      </c>
      <c r="H28" s="44">
        <v>0</v>
      </c>
      <c r="I28" s="44">
        <v>0</v>
      </c>
      <c r="J28" s="214">
        <f t="shared" si="1"/>
        <v>0</v>
      </c>
      <c r="K28" s="133"/>
      <c r="L28" s="133"/>
      <c r="M28" s="133"/>
      <c r="N28" s="133"/>
      <c r="O28" s="133"/>
      <c r="P28" s="133"/>
      <c r="Q28" s="133"/>
      <c r="R28" s="133"/>
    </row>
    <row r="29" spans="1:18" ht="15" customHeight="1" x14ac:dyDescent="0.25">
      <c r="A29" s="5" t="s">
        <v>224</v>
      </c>
      <c r="B29" s="6" t="s">
        <v>225</v>
      </c>
      <c r="C29" s="44">
        <v>0</v>
      </c>
      <c r="D29" s="44">
        <v>0</v>
      </c>
      <c r="E29" s="44">
        <v>0</v>
      </c>
      <c r="F29" s="90">
        <f t="shared" si="0"/>
        <v>0</v>
      </c>
      <c r="G29" s="213">
        <v>0</v>
      </c>
      <c r="H29" s="44">
        <v>0</v>
      </c>
      <c r="I29" s="44">
        <v>0</v>
      </c>
      <c r="J29" s="214">
        <f t="shared" si="1"/>
        <v>0</v>
      </c>
      <c r="K29" s="133"/>
      <c r="L29" s="133"/>
      <c r="M29" s="133"/>
      <c r="N29" s="133"/>
      <c r="O29" s="133"/>
      <c r="P29" s="133"/>
      <c r="Q29" s="133"/>
      <c r="R29" s="133"/>
    </row>
    <row r="30" spans="1:18" ht="15" customHeight="1" x14ac:dyDescent="0.25">
      <c r="A30" s="5" t="s">
        <v>380</v>
      </c>
      <c r="B30" s="6" t="s">
        <v>226</v>
      </c>
      <c r="C30" s="44">
        <v>0</v>
      </c>
      <c r="D30" s="44">
        <v>0</v>
      </c>
      <c r="E30" s="44">
        <v>0</v>
      </c>
      <c r="F30" s="90">
        <f t="shared" si="0"/>
        <v>0</v>
      </c>
      <c r="G30" s="213">
        <v>0</v>
      </c>
      <c r="H30" s="44">
        <v>0</v>
      </c>
      <c r="I30" s="44">
        <v>0</v>
      </c>
      <c r="J30" s="214">
        <f t="shared" si="1"/>
        <v>0</v>
      </c>
      <c r="K30" s="133"/>
      <c r="L30" s="133"/>
      <c r="M30" s="133"/>
      <c r="N30" s="133"/>
      <c r="O30" s="133"/>
      <c r="P30" s="133"/>
      <c r="Q30" s="133"/>
      <c r="R30" s="133"/>
    </row>
    <row r="31" spans="1:18" ht="15" customHeight="1" x14ac:dyDescent="0.25">
      <c r="A31" s="5" t="s">
        <v>381</v>
      </c>
      <c r="B31" s="6" t="s">
        <v>231</v>
      </c>
      <c r="C31" s="44">
        <v>0</v>
      </c>
      <c r="D31" s="44">
        <v>0</v>
      </c>
      <c r="E31" s="44">
        <v>0</v>
      </c>
      <c r="F31" s="90">
        <f t="shared" si="0"/>
        <v>0</v>
      </c>
      <c r="G31" s="213">
        <v>0</v>
      </c>
      <c r="H31" s="44">
        <v>0</v>
      </c>
      <c r="I31" s="44">
        <v>0</v>
      </c>
      <c r="J31" s="214">
        <f t="shared" si="1"/>
        <v>0</v>
      </c>
      <c r="K31" s="133"/>
      <c r="L31" s="133"/>
      <c r="M31" s="133"/>
      <c r="N31" s="133"/>
      <c r="O31" s="133"/>
      <c r="P31" s="133"/>
      <c r="Q31" s="133"/>
      <c r="R31" s="133"/>
    </row>
    <row r="32" spans="1:18" s="46" customFormat="1" ht="15" customHeight="1" x14ac:dyDescent="0.25">
      <c r="A32" s="7" t="s">
        <v>408</v>
      </c>
      <c r="B32" s="8" t="s">
        <v>234</v>
      </c>
      <c r="C32" s="47">
        <f>SUM(C27:C31)</f>
        <v>0</v>
      </c>
      <c r="D32" s="47">
        <f>SUM(D27:D31)</f>
        <v>0</v>
      </c>
      <c r="E32" s="47">
        <f>SUM(E27:E31)</f>
        <v>0</v>
      </c>
      <c r="F32" s="91">
        <f t="shared" si="0"/>
        <v>0</v>
      </c>
      <c r="G32" s="204">
        <f>SUM(G27:G31)</f>
        <v>0</v>
      </c>
      <c r="H32" s="47">
        <f>SUM(H27:H31)</f>
        <v>0</v>
      </c>
      <c r="I32" s="47">
        <f>SUM(I27:I31)</f>
        <v>0</v>
      </c>
      <c r="J32" s="160">
        <f t="shared" si="1"/>
        <v>0</v>
      </c>
      <c r="K32" s="115"/>
      <c r="L32" s="115"/>
      <c r="M32" s="115"/>
      <c r="N32" s="115"/>
      <c r="O32" s="115"/>
      <c r="P32" s="115"/>
      <c r="Q32" s="115"/>
      <c r="R32" s="115"/>
    </row>
    <row r="33" spans="1:18" ht="15" customHeight="1" x14ac:dyDescent="0.25">
      <c r="A33" s="7" t="s">
        <v>382</v>
      </c>
      <c r="B33" s="8" t="s">
        <v>235</v>
      </c>
      <c r="C33" s="47">
        <v>0</v>
      </c>
      <c r="D33" s="47">
        <v>0</v>
      </c>
      <c r="E33" s="47">
        <v>0</v>
      </c>
      <c r="F33" s="91">
        <f t="shared" si="0"/>
        <v>0</v>
      </c>
      <c r="G33" s="204">
        <v>0</v>
      </c>
      <c r="H33" s="47">
        <v>0</v>
      </c>
      <c r="I33" s="47">
        <v>0</v>
      </c>
      <c r="J33" s="160">
        <f t="shared" si="1"/>
        <v>0</v>
      </c>
      <c r="K33" s="115"/>
      <c r="L33" s="115"/>
      <c r="M33" s="115"/>
      <c r="N33" s="115"/>
      <c r="O33" s="115"/>
      <c r="P33" s="115"/>
      <c r="Q33" s="115"/>
      <c r="R33" s="115"/>
    </row>
    <row r="34" spans="1:18" s="46" customFormat="1" ht="15" customHeight="1" x14ac:dyDescent="0.25">
      <c r="A34" s="28" t="s">
        <v>409</v>
      </c>
      <c r="B34" s="34" t="s">
        <v>236</v>
      </c>
      <c r="C34" s="58">
        <f>C23+C24+C25+C26+C32+C33</f>
        <v>0</v>
      </c>
      <c r="D34" s="58">
        <f>D23+D24+D25+D26+D32+D33</f>
        <v>0</v>
      </c>
      <c r="E34" s="58">
        <f>E23+E24+E25+E26+E32+E33</f>
        <v>0</v>
      </c>
      <c r="F34" s="93">
        <f t="shared" si="0"/>
        <v>0</v>
      </c>
      <c r="G34" s="161">
        <f>G23+G24+G25+G26+G32+G33</f>
        <v>0</v>
      </c>
      <c r="H34" s="58">
        <f>H23+H24+H25+H26+H32+H33</f>
        <v>0</v>
      </c>
      <c r="I34" s="58">
        <f>I23+I24+I25+I26+I32+I33</f>
        <v>0</v>
      </c>
      <c r="J34" s="205">
        <f t="shared" si="1"/>
        <v>0</v>
      </c>
      <c r="K34" s="116"/>
      <c r="L34" s="116"/>
      <c r="M34" s="116"/>
      <c r="N34" s="116"/>
      <c r="O34" s="116"/>
      <c r="P34" s="116"/>
      <c r="Q34" s="116"/>
      <c r="R34" s="116"/>
    </row>
    <row r="35" spans="1:18" ht="15" customHeight="1" x14ac:dyDescent="0.25">
      <c r="A35" s="12" t="s">
        <v>237</v>
      </c>
      <c r="B35" s="6" t="s">
        <v>238</v>
      </c>
      <c r="C35" s="44">
        <v>0</v>
      </c>
      <c r="D35" s="44">
        <v>0</v>
      </c>
      <c r="E35" s="44">
        <v>0</v>
      </c>
      <c r="F35" s="90">
        <f t="shared" si="0"/>
        <v>0</v>
      </c>
      <c r="G35" s="213">
        <v>0</v>
      </c>
      <c r="H35" s="44">
        <v>0</v>
      </c>
      <c r="I35" s="44">
        <v>0</v>
      </c>
      <c r="J35" s="214">
        <f t="shared" si="1"/>
        <v>0</v>
      </c>
      <c r="K35" s="133"/>
      <c r="L35" s="133"/>
      <c r="M35" s="133"/>
      <c r="N35" s="133"/>
      <c r="O35" s="133"/>
      <c r="P35" s="133"/>
      <c r="Q35" s="133"/>
      <c r="R35" s="133"/>
    </row>
    <row r="36" spans="1:18" ht="15" customHeight="1" x14ac:dyDescent="0.25">
      <c r="A36" s="12" t="s">
        <v>383</v>
      </c>
      <c r="B36" s="6" t="s">
        <v>239</v>
      </c>
      <c r="C36" s="44">
        <v>0</v>
      </c>
      <c r="D36" s="44">
        <v>0</v>
      </c>
      <c r="E36" s="44">
        <v>0</v>
      </c>
      <c r="F36" s="90">
        <f t="shared" si="0"/>
        <v>0</v>
      </c>
      <c r="G36" s="213">
        <v>0</v>
      </c>
      <c r="H36" s="44">
        <v>0</v>
      </c>
      <c r="I36" s="44">
        <v>0</v>
      </c>
      <c r="J36" s="214">
        <f t="shared" si="1"/>
        <v>0</v>
      </c>
      <c r="K36" s="133"/>
      <c r="L36" s="133"/>
      <c r="M36" s="133"/>
      <c r="N36" s="133"/>
      <c r="O36" s="133"/>
      <c r="P36" s="133"/>
      <c r="Q36" s="133"/>
      <c r="R36" s="133"/>
    </row>
    <row r="37" spans="1:18" ht="15" customHeight="1" x14ac:dyDescent="0.25">
      <c r="A37" s="12" t="s">
        <v>384</v>
      </c>
      <c r="B37" s="6" t="s">
        <v>240</v>
      </c>
      <c r="C37" s="44">
        <v>0</v>
      </c>
      <c r="D37" s="44">
        <v>0</v>
      </c>
      <c r="E37" s="44">
        <v>0</v>
      </c>
      <c r="F37" s="90">
        <f t="shared" si="0"/>
        <v>0</v>
      </c>
      <c r="G37" s="213">
        <v>0</v>
      </c>
      <c r="H37" s="44">
        <v>0</v>
      </c>
      <c r="I37" s="44">
        <v>0</v>
      </c>
      <c r="J37" s="214">
        <f t="shared" si="1"/>
        <v>0</v>
      </c>
      <c r="K37" s="133"/>
      <c r="L37" s="133"/>
      <c r="M37" s="133"/>
      <c r="N37" s="133"/>
      <c r="O37" s="133"/>
      <c r="P37" s="133"/>
      <c r="Q37" s="133"/>
      <c r="R37" s="133"/>
    </row>
    <row r="38" spans="1:18" ht="15" customHeight="1" x14ac:dyDescent="0.25">
      <c r="A38" s="12" t="s">
        <v>385</v>
      </c>
      <c r="B38" s="6" t="s">
        <v>241</v>
      </c>
      <c r="C38" s="44">
        <v>0</v>
      </c>
      <c r="D38" s="44">
        <v>0</v>
      </c>
      <c r="E38" s="44">
        <v>0</v>
      </c>
      <c r="F38" s="90">
        <f t="shared" si="0"/>
        <v>0</v>
      </c>
      <c r="G38" s="213">
        <v>0</v>
      </c>
      <c r="H38" s="44">
        <v>0</v>
      </c>
      <c r="I38" s="44">
        <v>0</v>
      </c>
      <c r="J38" s="214">
        <f t="shared" si="1"/>
        <v>0</v>
      </c>
      <c r="K38" s="133"/>
      <c r="L38" s="133"/>
      <c r="M38" s="133"/>
      <c r="N38" s="133"/>
      <c r="O38" s="133"/>
      <c r="P38" s="133"/>
      <c r="Q38" s="133"/>
      <c r="R38" s="133"/>
    </row>
    <row r="39" spans="1:18" ht="15" customHeight="1" x14ac:dyDescent="0.25">
      <c r="A39" s="12" t="s">
        <v>242</v>
      </c>
      <c r="B39" s="6" t="s">
        <v>243</v>
      </c>
      <c r="C39" s="44">
        <v>0</v>
      </c>
      <c r="D39" s="44">
        <v>0</v>
      </c>
      <c r="E39" s="44">
        <v>0</v>
      </c>
      <c r="F39" s="90">
        <f t="shared" si="0"/>
        <v>0</v>
      </c>
      <c r="G39" s="213">
        <v>0</v>
      </c>
      <c r="H39" s="44">
        <v>0</v>
      </c>
      <c r="I39" s="44">
        <v>0</v>
      </c>
      <c r="J39" s="214">
        <f t="shared" si="1"/>
        <v>0</v>
      </c>
      <c r="K39" s="133"/>
      <c r="L39" s="133"/>
      <c r="M39" s="133"/>
      <c r="N39" s="133"/>
      <c r="O39" s="133"/>
      <c r="P39" s="133"/>
      <c r="Q39" s="133"/>
      <c r="R39" s="133"/>
    </row>
    <row r="40" spans="1:18" ht="15" customHeight="1" x14ac:dyDescent="0.25">
      <c r="A40" s="12" t="s">
        <v>244</v>
      </c>
      <c r="B40" s="6" t="s">
        <v>245</v>
      </c>
      <c r="C40" s="44">
        <v>0</v>
      </c>
      <c r="D40" s="44">
        <v>0</v>
      </c>
      <c r="E40" s="44">
        <v>0</v>
      </c>
      <c r="F40" s="90">
        <f t="shared" ref="F40:F71" si="2">SUM(C40:E40)</f>
        <v>0</v>
      </c>
      <c r="G40" s="213">
        <v>0</v>
      </c>
      <c r="H40" s="44">
        <v>0</v>
      </c>
      <c r="I40" s="44">
        <v>0</v>
      </c>
      <c r="J40" s="214">
        <f t="shared" ref="J40:J49" si="3">SUM(G40:I40)</f>
        <v>0</v>
      </c>
      <c r="K40" s="133"/>
      <c r="L40" s="133"/>
      <c r="M40" s="133"/>
      <c r="N40" s="133"/>
      <c r="O40" s="133"/>
      <c r="P40" s="133"/>
      <c r="Q40" s="133"/>
      <c r="R40" s="133"/>
    </row>
    <row r="41" spans="1:18" ht="15" customHeight="1" x14ac:dyDescent="0.25">
      <c r="A41" s="12" t="s">
        <v>246</v>
      </c>
      <c r="B41" s="6" t="s">
        <v>247</v>
      </c>
      <c r="C41" s="44">
        <v>0</v>
      </c>
      <c r="D41" s="44">
        <v>0</v>
      </c>
      <c r="E41" s="44">
        <v>0</v>
      </c>
      <c r="F41" s="90">
        <f t="shared" si="2"/>
        <v>0</v>
      </c>
      <c r="G41" s="213">
        <v>0</v>
      </c>
      <c r="H41" s="44">
        <v>0</v>
      </c>
      <c r="I41" s="44">
        <v>0</v>
      </c>
      <c r="J41" s="214">
        <f t="shared" si="3"/>
        <v>0</v>
      </c>
      <c r="K41" s="133"/>
      <c r="L41" s="133"/>
      <c r="M41" s="133"/>
      <c r="N41" s="133"/>
      <c r="O41" s="133"/>
      <c r="P41" s="133"/>
      <c r="Q41" s="133"/>
      <c r="R41" s="133"/>
    </row>
    <row r="42" spans="1:18" ht="15" customHeight="1" x14ac:dyDescent="0.25">
      <c r="A42" s="12" t="s">
        <v>386</v>
      </c>
      <c r="B42" s="6" t="s">
        <v>248</v>
      </c>
      <c r="C42" s="44">
        <v>0</v>
      </c>
      <c r="D42" s="44">
        <v>0</v>
      </c>
      <c r="E42" s="44">
        <v>0</v>
      </c>
      <c r="F42" s="90">
        <f t="shared" si="2"/>
        <v>0</v>
      </c>
      <c r="G42" s="213">
        <v>0</v>
      </c>
      <c r="H42" s="44">
        <v>0</v>
      </c>
      <c r="I42" s="44">
        <v>0</v>
      </c>
      <c r="J42" s="214">
        <f t="shared" si="3"/>
        <v>0</v>
      </c>
      <c r="K42" s="133"/>
      <c r="L42" s="133"/>
      <c r="M42" s="133"/>
      <c r="N42" s="133"/>
      <c r="O42" s="133"/>
      <c r="P42" s="133"/>
      <c r="Q42" s="133"/>
      <c r="R42" s="133"/>
    </row>
    <row r="43" spans="1:18" ht="15" customHeight="1" x14ac:dyDescent="0.25">
      <c r="A43" s="12" t="s">
        <v>387</v>
      </c>
      <c r="B43" s="6" t="s">
        <v>249</v>
      </c>
      <c r="C43" s="44">
        <v>0</v>
      </c>
      <c r="D43" s="44">
        <v>0</v>
      </c>
      <c r="E43" s="44">
        <v>0</v>
      </c>
      <c r="F43" s="90">
        <f t="shared" si="2"/>
        <v>0</v>
      </c>
      <c r="G43" s="213">
        <v>0</v>
      </c>
      <c r="H43" s="44">
        <v>0</v>
      </c>
      <c r="I43" s="44">
        <v>0</v>
      </c>
      <c r="J43" s="214">
        <f t="shared" si="3"/>
        <v>0</v>
      </c>
      <c r="K43" s="133"/>
      <c r="L43" s="133"/>
      <c r="M43" s="133"/>
      <c r="N43" s="133"/>
      <c r="O43" s="133"/>
      <c r="P43" s="133"/>
      <c r="Q43" s="133"/>
      <c r="R43" s="133"/>
    </row>
    <row r="44" spans="1:18" ht="15" customHeight="1" x14ac:dyDescent="0.25">
      <c r="A44" s="12" t="s">
        <v>388</v>
      </c>
      <c r="B44" s="6" t="s">
        <v>484</v>
      </c>
      <c r="C44" s="44">
        <v>0</v>
      </c>
      <c r="D44" s="44">
        <v>0</v>
      </c>
      <c r="E44" s="44">
        <v>0</v>
      </c>
      <c r="F44" s="90">
        <f t="shared" si="2"/>
        <v>0</v>
      </c>
      <c r="G44" s="213">
        <v>0</v>
      </c>
      <c r="H44" s="44">
        <v>0</v>
      </c>
      <c r="I44" s="44">
        <v>0</v>
      </c>
      <c r="J44" s="214">
        <f t="shared" si="3"/>
        <v>0</v>
      </c>
      <c r="K44" s="133"/>
      <c r="L44" s="133"/>
      <c r="M44" s="133"/>
      <c r="N44" s="133"/>
      <c r="O44" s="133"/>
      <c r="P44" s="133"/>
      <c r="Q44" s="133"/>
      <c r="R44" s="133"/>
    </row>
    <row r="45" spans="1:18" s="46" customFormat="1" ht="15" customHeight="1" x14ac:dyDescent="0.25">
      <c r="A45" s="33" t="s">
        <v>410</v>
      </c>
      <c r="B45" s="34" t="s">
        <v>250</v>
      </c>
      <c r="C45" s="58">
        <f>SUM(C35:C44)</f>
        <v>0</v>
      </c>
      <c r="D45" s="58">
        <f>SUM(D35:D44)</f>
        <v>0</v>
      </c>
      <c r="E45" s="58">
        <f>SUM(E35:E44)</f>
        <v>0</v>
      </c>
      <c r="F45" s="93">
        <f t="shared" si="2"/>
        <v>0</v>
      </c>
      <c r="G45" s="161">
        <f>SUM(G35:G44)</f>
        <v>0</v>
      </c>
      <c r="H45" s="58">
        <f>SUM(H35:H44)</f>
        <v>0</v>
      </c>
      <c r="I45" s="58">
        <f>SUM(I35:I44)</f>
        <v>0</v>
      </c>
      <c r="J45" s="205">
        <f t="shared" si="3"/>
        <v>0</v>
      </c>
      <c r="K45" s="116"/>
      <c r="L45" s="116"/>
      <c r="M45" s="116"/>
      <c r="N45" s="116"/>
      <c r="O45" s="116"/>
      <c r="P45" s="116"/>
      <c r="Q45" s="116"/>
      <c r="R45" s="116"/>
    </row>
    <row r="46" spans="1:18" ht="15" customHeight="1" x14ac:dyDescent="0.25">
      <c r="A46" s="12" t="s">
        <v>259</v>
      </c>
      <c r="B46" s="6" t="s">
        <v>260</v>
      </c>
      <c r="C46" s="44">
        <v>0</v>
      </c>
      <c r="D46" s="44">
        <v>0</v>
      </c>
      <c r="E46" s="44">
        <v>0</v>
      </c>
      <c r="F46" s="90">
        <f t="shared" si="2"/>
        <v>0</v>
      </c>
      <c r="G46" s="213">
        <v>0</v>
      </c>
      <c r="H46" s="44">
        <v>0</v>
      </c>
      <c r="I46" s="44">
        <v>0</v>
      </c>
      <c r="J46" s="214">
        <f t="shared" si="3"/>
        <v>0</v>
      </c>
      <c r="K46" s="133"/>
      <c r="L46" s="133"/>
      <c r="M46" s="133"/>
      <c r="N46" s="133"/>
      <c r="O46" s="133"/>
      <c r="P46" s="133"/>
      <c r="Q46" s="133"/>
      <c r="R46" s="133"/>
    </row>
    <row r="47" spans="1:18" ht="15" customHeight="1" x14ac:dyDescent="0.25">
      <c r="A47" s="5" t="s">
        <v>392</v>
      </c>
      <c r="B47" s="6" t="s">
        <v>261</v>
      </c>
      <c r="C47" s="44">
        <v>0</v>
      </c>
      <c r="D47" s="44">
        <v>0</v>
      </c>
      <c r="E47" s="44">
        <v>0</v>
      </c>
      <c r="F47" s="90">
        <f t="shared" si="2"/>
        <v>0</v>
      </c>
      <c r="G47" s="213">
        <v>0</v>
      </c>
      <c r="H47" s="44">
        <v>0</v>
      </c>
      <c r="I47" s="44">
        <v>0</v>
      </c>
      <c r="J47" s="214">
        <f t="shared" si="3"/>
        <v>0</v>
      </c>
      <c r="K47" s="133"/>
      <c r="L47" s="133"/>
      <c r="M47" s="133"/>
      <c r="N47" s="133"/>
      <c r="O47" s="133"/>
      <c r="P47" s="133"/>
      <c r="Q47" s="133"/>
      <c r="R47" s="133"/>
    </row>
    <row r="48" spans="1:18" ht="15" customHeight="1" x14ac:dyDescent="0.25">
      <c r="A48" s="12" t="s">
        <v>393</v>
      </c>
      <c r="B48" s="6" t="s">
        <v>262</v>
      </c>
      <c r="C48" s="44">
        <v>0</v>
      </c>
      <c r="D48" s="44">
        <v>0</v>
      </c>
      <c r="E48" s="44">
        <v>0</v>
      </c>
      <c r="F48" s="90">
        <f t="shared" si="2"/>
        <v>0</v>
      </c>
      <c r="G48" s="213">
        <v>0</v>
      </c>
      <c r="H48" s="44">
        <v>0</v>
      </c>
      <c r="I48" s="44">
        <v>0</v>
      </c>
      <c r="J48" s="214">
        <f t="shared" si="3"/>
        <v>0</v>
      </c>
      <c r="K48" s="133"/>
      <c r="L48" s="133"/>
      <c r="M48" s="133"/>
      <c r="N48" s="133"/>
      <c r="O48" s="133"/>
      <c r="P48" s="133"/>
      <c r="Q48" s="133"/>
      <c r="R48" s="133"/>
    </row>
    <row r="49" spans="1:18" s="46" customFormat="1" ht="15" customHeight="1" x14ac:dyDescent="0.25">
      <c r="A49" s="28" t="s">
        <v>412</v>
      </c>
      <c r="B49" s="34" t="s">
        <v>263</v>
      </c>
      <c r="C49" s="58">
        <f>SUM(C46:C48)</f>
        <v>0</v>
      </c>
      <c r="D49" s="58">
        <f>SUM(D46:D48)</f>
        <v>0</v>
      </c>
      <c r="E49" s="58">
        <f>SUM(E46:E48)</f>
        <v>0</v>
      </c>
      <c r="F49" s="93">
        <f t="shared" si="2"/>
        <v>0</v>
      </c>
      <c r="G49" s="161">
        <f>SUM(G46:G48)</f>
        <v>0</v>
      </c>
      <c r="H49" s="58">
        <f>SUM(H46:H48)</f>
        <v>0</v>
      </c>
      <c r="I49" s="58">
        <f>SUM(I46:I48)</f>
        <v>0</v>
      </c>
      <c r="J49" s="205">
        <f t="shared" si="3"/>
        <v>0</v>
      </c>
      <c r="K49" s="116"/>
      <c r="L49" s="116"/>
      <c r="M49" s="116"/>
      <c r="N49" s="116"/>
      <c r="O49" s="116"/>
      <c r="P49" s="116"/>
      <c r="Q49" s="116"/>
      <c r="R49" s="116"/>
    </row>
    <row r="50" spans="1:18" s="46" customFormat="1" ht="15" customHeight="1" x14ac:dyDescent="0.25">
      <c r="A50" s="80" t="s">
        <v>10</v>
      </c>
      <c r="B50" s="81"/>
      <c r="C50" s="82">
        <f>C20+C34+C45+C49</f>
        <v>0</v>
      </c>
      <c r="D50" s="82">
        <f t="shared" ref="D50:F50" si="4">D20+D34+D45+D49</f>
        <v>0</v>
      </c>
      <c r="E50" s="82">
        <f t="shared" si="4"/>
        <v>0</v>
      </c>
      <c r="F50" s="139">
        <f t="shared" si="4"/>
        <v>0</v>
      </c>
      <c r="G50" s="224">
        <f>G20+G34+G45+G49</f>
        <v>0</v>
      </c>
      <c r="H50" s="82">
        <f t="shared" ref="H50:J50" si="5">H20+H34+H45+H49</f>
        <v>0</v>
      </c>
      <c r="I50" s="82">
        <f t="shared" si="5"/>
        <v>0</v>
      </c>
      <c r="J50" s="225">
        <f t="shared" si="5"/>
        <v>0</v>
      </c>
      <c r="K50" s="141"/>
      <c r="L50" s="141"/>
      <c r="M50" s="141"/>
      <c r="N50" s="141"/>
      <c r="O50" s="141"/>
      <c r="P50" s="141"/>
      <c r="Q50" s="141"/>
      <c r="R50" s="141"/>
    </row>
    <row r="51" spans="1:18" ht="15" customHeight="1" x14ac:dyDescent="0.25">
      <c r="A51" s="5" t="s">
        <v>206</v>
      </c>
      <c r="B51" s="6" t="s">
        <v>207</v>
      </c>
      <c r="C51" s="44">
        <v>0</v>
      </c>
      <c r="D51" s="44">
        <v>0</v>
      </c>
      <c r="E51" s="44">
        <v>0</v>
      </c>
      <c r="F51" s="90">
        <f t="shared" si="2"/>
        <v>0</v>
      </c>
      <c r="G51" s="213">
        <v>0</v>
      </c>
      <c r="H51" s="44">
        <v>0</v>
      </c>
      <c r="I51" s="44">
        <v>0</v>
      </c>
      <c r="J51" s="214">
        <f t="shared" ref="J51:J66" si="6">SUM(G51:I51)</f>
        <v>0</v>
      </c>
      <c r="K51" s="133"/>
      <c r="L51" s="133"/>
      <c r="M51" s="133"/>
      <c r="N51" s="133"/>
      <c r="O51" s="133"/>
      <c r="P51" s="133"/>
      <c r="Q51" s="133"/>
      <c r="R51" s="133"/>
    </row>
    <row r="52" spans="1:18" ht="15" customHeight="1" x14ac:dyDescent="0.25">
      <c r="A52" s="5" t="s">
        <v>208</v>
      </c>
      <c r="B52" s="6" t="s">
        <v>209</v>
      </c>
      <c r="C52" s="44">
        <v>0</v>
      </c>
      <c r="D52" s="44">
        <v>0</v>
      </c>
      <c r="E52" s="44">
        <v>0</v>
      </c>
      <c r="F52" s="90">
        <f t="shared" si="2"/>
        <v>0</v>
      </c>
      <c r="G52" s="213">
        <v>0</v>
      </c>
      <c r="H52" s="44">
        <v>0</v>
      </c>
      <c r="I52" s="44">
        <v>0</v>
      </c>
      <c r="J52" s="214">
        <f t="shared" si="6"/>
        <v>0</v>
      </c>
      <c r="K52" s="133"/>
      <c r="L52" s="133"/>
      <c r="M52" s="133"/>
      <c r="N52" s="133"/>
      <c r="O52" s="133"/>
      <c r="P52" s="133"/>
      <c r="Q52" s="133"/>
      <c r="R52" s="133"/>
    </row>
    <row r="53" spans="1:18" ht="15" customHeight="1" x14ac:dyDescent="0.25">
      <c r="A53" s="5" t="s">
        <v>370</v>
      </c>
      <c r="B53" s="6" t="s">
        <v>210</v>
      </c>
      <c r="C53" s="44">
        <v>0</v>
      </c>
      <c r="D53" s="44">
        <v>0</v>
      </c>
      <c r="E53" s="44">
        <v>0</v>
      </c>
      <c r="F53" s="90">
        <f t="shared" si="2"/>
        <v>0</v>
      </c>
      <c r="G53" s="213">
        <v>0</v>
      </c>
      <c r="H53" s="44">
        <v>0</v>
      </c>
      <c r="I53" s="44">
        <v>0</v>
      </c>
      <c r="J53" s="214">
        <f t="shared" si="6"/>
        <v>0</v>
      </c>
      <c r="K53" s="133"/>
      <c r="L53" s="133"/>
      <c r="M53" s="133"/>
      <c r="N53" s="133"/>
      <c r="O53" s="133"/>
      <c r="P53" s="133"/>
      <c r="Q53" s="133"/>
      <c r="R53" s="133"/>
    </row>
    <row r="54" spans="1:18" ht="15" customHeight="1" x14ac:dyDescent="0.25">
      <c r="A54" s="5" t="s">
        <v>371</v>
      </c>
      <c r="B54" s="6" t="s">
        <v>211</v>
      </c>
      <c r="C54" s="44">
        <v>0</v>
      </c>
      <c r="D54" s="44">
        <v>0</v>
      </c>
      <c r="E54" s="44">
        <v>0</v>
      </c>
      <c r="F54" s="90">
        <f t="shared" si="2"/>
        <v>0</v>
      </c>
      <c r="G54" s="213">
        <v>0</v>
      </c>
      <c r="H54" s="44">
        <v>0</v>
      </c>
      <c r="I54" s="44">
        <v>0</v>
      </c>
      <c r="J54" s="214">
        <f t="shared" si="6"/>
        <v>0</v>
      </c>
      <c r="K54" s="133"/>
      <c r="L54" s="133"/>
      <c r="M54" s="133"/>
      <c r="N54" s="133"/>
      <c r="O54" s="133"/>
      <c r="P54" s="133"/>
      <c r="Q54" s="133"/>
      <c r="R54" s="133"/>
    </row>
    <row r="55" spans="1:18" ht="15" customHeight="1" x14ac:dyDescent="0.25">
      <c r="A55" s="5" t="s">
        <v>372</v>
      </c>
      <c r="B55" s="6" t="s">
        <v>212</v>
      </c>
      <c r="C55" s="44">
        <v>0</v>
      </c>
      <c r="D55" s="44">
        <v>0</v>
      </c>
      <c r="E55" s="44">
        <v>0</v>
      </c>
      <c r="F55" s="90">
        <f t="shared" si="2"/>
        <v>0</v>
      </c>
      <c r="G55" s="213">
        <v>0</v>
      </c>
      <c r="H55" s="44">
        <v>0</v>
      </c>
      <c r="I55" s="44">
        <v>0</v>
      </c>
      <c r="J55" s="214">
        <f t="shared" si="6"/>
        <v>0</v>
      </c>
      <c r="K55" s="133"/>
      <c r="L55" s="133"/>
      <c r="M55" s="133"/>
      <c r="N55" s="133"/>
      <c r="O55" s="133"/>
      <c r="P55" s="133"/>
      <c r="Q55" s="133"/>
      <c r="R55" s="133"/>
    </row>
    <row r="56" spans="1:18" s="46" customFormat="1" ht="15" customHeight="1" x14ac:dyDescent="0.25">
      <c r="A56" s="28" t="s">
        <v>406</v>
      </c>
      <c r="B56" s="34" t="s">
        <v>213</v>
      </c>
      <c r="C56" s="47">
        <f>SUM(C51:C55)</f>
        <v>0</v>
      </c>
      <c r="D56" s="47">
        <f>SUM(D51:D55)</f>
        <v>0</v>
      </c>
      <c r="E56" s="47">
        <f>SUM(E51:E55)</f>
        <v>0</v>
      </c>
      <c r="F56" s="91">
        <f t="shared" si="2"/>
        <v>0</v>
      </c>
      <c r="G56" s="204">
        <f>SUM(G51:G55)</f>
        <v>0</v>
      </c>
      <c r="H56" s="47">
        <f>SUM(H51:H55)</f>
        <v>0</v>
      </c>
      <c r="I56" s="47">
        <f>SUM(I51:I55)</f>
        <v>0</v>
      </c>
      <c r="J56" s="160">
        <f t="shared" si="6"/>
        <v>0</v>
      </c>
      <c r="K56" s="115"/>
      <c r="L56" s="115"/>
      <c r="M56" s="115"/>
      <c r="N56" s="115"/>
      <c r="O56" s="115"/>
      <c r="P56" s="115"/>
      <c r="Q56" s="115"/>
      <c r="R56" s="115"/>
    </row>
    <row r="57" spans="1:18" ht="15" customHeight="1" x14ac:dyDescent="0.25">
      <c r="A57" s="12" t="s">
        <v>389</v>
      </c>
      <c r="B57" s="6" t="s">
        <v>251</v>
      </c>
      <c r="C57" s="44">
        <v>0</v>
      </c>
      <c r="D57" s="44">
        <v>0</v>
      </c>
      <c r="E57" s="44">
        <v>0</v>
      </c>
      <c r="F57" s="90">
        <f t="shared" si="2"/>
        <v>0</v>
      </c>
      <c r="G57" s="213">
        <v>0</v>
      </c>
      <c r="H57" s="44">
        <v>0</v>
      </c>
      <c r="I57" s="44">
        <v>0</v>
      </c>
      <c r="J57" s="214">
        <f t="shared" si="6"/>
        <v>0</v>
      </c>
      <c r="K57" s="133"/>
      <c r="L57" s="133"/>
      <c r="M57" s="133"/>
      <c r="N57" s="133"/>
      <c r="O57" s="133"/>
      <c r="P57" s="133"/>
      <c r="Q57" s="133"/>
      <c r="R57" s="133"/>
    </row>
    <row r="58" spans="1:18" ht="15" customHeight="1" x14ac:dyDescent="0.25">
      <c r="A58" s="12" t="s">
        <v>390</v>
      </c>
      <c r="B58" s="6" t="s">
        <v>252</v>
      </c>
      <c r="C58" s="44">
        <v>0</v>
      </c>
      <c r="D58" s="44">
        <v>0</v>
      </c>
      <c r="E58" s="44">
        <v>0</v>
      </c>
      <c r="F58" s="90">
        <f t="shared" si="2"/>
        <v>0</v>
      </c>
      <c r="G58" s="213">
        <v>0</v>
      </c>
      <c r="H58" s="44">
        <v>0</v>
      </c>
      <c r="I58" s="44">
        <v>0</v>
      </c>
      <c r="J58" s="214">
        <f t="shared" si="6"/>
        <v>0</v>
      </c>
      <c r="K58" s="133"/>
      <c r="L58" s="133"/>
      <c r="M58" s="133"/>
      <c r="N58" s="133"/>
      <c r="O58" s="133"/>
      <c r="P58" s="133"/>
      <c r="Q58" s="133"/>
      <c r="R58" s="133"/>
    </row>
    <row r="59" spans="1:18" ht="15" customHeight="1" x14ac:dyDescent="0.25">
      <c r="A59" s="12" t="s">
        <v>253</v>
      </c>
      <c r="B59" s="6" t="s">
        <v>254</v>
      </c>
      <c r="C59" s="44">
        <v>0</v>
      </c>
      <c r="D59" s="44">
        <v>0</v>
      </c>
      <c r="E59" s="44">
        <v>0</v>
      </c>
      <c r="F59" s="90">
        <f t="shared" si="2"/>
        <v>0</v>
      </c>
      <c r="G59" s="213">
        <v>0</v>
      </c>
      <c r="H59" s="44">
        <v>0</v>
      </c>
      <c r="I59" s="44">
        <v>0</v>
      </c>
      <c r="J59" s="214">
        <f t="shared" si="6"/>
        <v>0</v>
      </c>
      <c r="K59" s="133"/>
      <c r="L59" s="133"/>
      <c r="M59" s="133"/>
      <c r="N59" s="133"/>
      <c r="O59" s="133"/>
      <c r="P59" s="133"/>
      <c r="Q59" s="133"/>
      <c r="R59" s="133"/>
    </row>
    <row r="60" spans="1:18" ht="15" customHeight="1" x14ac:dyDescent="0.25">
      <c r="A60" s="12" t="s">
        <v>391</v>
      </c>
      <c r="B60" s="6" t="s">
        <v>255</v>
      </c>
      <c r="C60" s="44">
        <v>0</v>
      </c>
      <c r="D60" s="44">
        <v>0</v>
      </c>
      <c r="E60" s="44">
        <v>0</v>
      </c>
      <c r="F60" s="90">
        <f t="shared" si="2"/>
        <v>0</v>
      </c>
      <c r="G60" s="213">
        <v>0</v>
      </c>
      <c r="H60" s="44">
        <v>0</v>
      </c>
      <c r="I60" s="44">
        <v>0</v>
      </c>
      <c r="J60" s="214">
        <f t="shared" si="6"/>
        <v>0</v>
      </c>
      <c r="K60" s="133"/>
      <c r="L60" s="133"/>
      <c r="M60" s="133"/>
      <c r="N60" s="133"/>
      <c r="O60" s="133"/>
      <c r="P60" s="133"/>
      <c r="Q60" s="133"/>
      <c r="R60" s="133"/>
    </row>
    <row r="61" spans="1:18" ht="15" customHeight="1" x14ac:dyDescent="0.25">
      <c r="A61" s="12" t="s">
        <v>256</v>
      </c>
      <c r="B61" s="6" t="s">
        <v>257</v>
      </c>
      <c r="C61" s="44">
        <v>0</v>
      </c>
      <c r="D61" s="44">
        <v>0</v>
      </c>
      <c r="E61" s="44">
        <v>0</v>
      </c>
      <c r="F61" s="90">
        <f t="shared" si="2"/>
        <v>0</v>
      </c>
      <c r="G61" s="213">
        <v>0</v>
      </c>
      <c r="H61" s="44">
        <v>0</v>
      </c>
      <c r="I61" s="44">
        <v>0</v>
      </c>
      <c r="J61" s="214">
        <f t="shared" si="6"/>
        <v>0</v>
      </c>
      <c r="K61" s="133"/>
      <c r="L61" s="133"/>
      <c r="M61" s="133"/>
      <c r="N61" s="133"/>
      <c r="O61" s="133"/>
      <c r="P61" s="133"/>
      <c r="Q61" s="133"/>
      <c r="R61" s="133"/>
    </row>
    <row r="62" spans="1:18" s="46" customFormat="1" ht="15" customHeight="1" x14ac:dyDescent="0.25">
      <c r="A62" s="28" t="s">
        <v>411</v>
      </c>
      <c r="B62" s="34" t="s">
        <v>258</v>
      </c>
      <c r="C62" s="47">
        <f>SUM(C57:C61)</f>
        <v>0</v>
      </c>
      <c r="D62" s="47">
        <f>SUM(D57:D61)</f>
        <v>0</v>
      </c>
      <c r="E62" s="47">
        <f>SUM(E57:E61)</f>
        <v>0</v>
      </c>
      <c r="F62" s="91">
        <f t="shared" si="2"/>
        <v>0</v>
      </c>
      <c r="G62" s="204">
        <f>SUM(G57:G61)</f>
        <v>0</v>
      </c>
      <c r="H62" s="47">
        <f>SUM(H57:H61)</f>
        <v>0</v>
      </c>
      <c r="I62" s="47">
        <f>SUM(I57:I61)</f>
        <v>0</v>
      </c>
      <c r="J62" s="160">
        <f t="shared" si="6"/>
        <v>0</v>
      </c>
      <c r="K62" s="115"/>
      <c r="L62" s="115"/>
      <c r="M62" s="115"/>
      <c r="N62" s="115"/>
      <c r="O62" s="115"/>
      <c r="P62" s="115"/>
      <c r="Q62" s="115"/>
      <c r="R62" s="115"/>
    </row>
    <row r="63" spans="1:18" ht="15" customHeight="1" x14ac:dyDescent="0.25">
      <c r="A63" s="12" t="s">
        <v>264</v>
      </c>
      <c r="B63" s="6" t="s">
        <v>265</v>
      </c>
      <c r="C63" s="44">
        <v>0</v>
      </c>
      <c r="D63" s="44">
        <v>0</v>
      </c>
      <c r="E63" s="44">
        <v>0</v>
      </c>
      <c r="F63" s="90">
        <f t="shared" si="2"/>
        <v>0</v>
      </c>
      <c r="G63" s="213">
        <v>0</v>
      </c>
      <c r="H63" s="44">
        <v>0</v>
      </c>
      <c r="I63" s="44">
        <v>0</v>
      </c>
      <c r="J63" s="214">
        <f t="shared" si="6"/>
        <v>0</v>
      </c>
      <c r="K63" s="133"/>
      <c r="L63" s="133"/>
      <c r="M63" s="133"/>
      <c r="N63" s="133"/>
      <c r="O63" s="133"/>
      <c r="P63" s="133"/>
      <c r="Q63" s="133"/>
      <c r="R63" s="133"/>
    </row>
    <row r="64" spans="1:18" ht="15" customHeight="1" x14ac:dyDescent="0.25">
      <c r="A64" s="5" t="s">
        <v>394</v>
      </c>
      <c r="B64" s="6" t="s">
        <v>266</v>
      </c>
      <c r="C64" s="44">
        <v>0</v>
      </c>
      <c r="D64" s="44">
        <v>0</v>
      </c>
      <c r="E64" s="44">
        <v>0</v>
      </c>
      <c r="F64" s="90">
        <f t="shared" si="2"/>
        <v>0</v>
      </c>
      <c r="G64" s="213">
        <v>0</v>
      </c>
      <c r="H64" s="44">
        <v>0</v>
      </c>
      <c r="I64" s="44">
        <v>0</v>
      </c>
      <c r="J64" s="214">
        <f t="shared" si="6"/>
        <v>0</v>
      </c>
      <c r="K64" s="133"/>
      <c r="L64" s="133"/>
      <c r="M64" s="133"/>
      <c r="N64" s="133"/>
      <c r="O64" s="133"/>
      <c r="P64" s="133"/>
      <c r="Q64" s="133"/>
      <c r="R64" s="133"/>
    </row>
    <row r="65" spans="1:18" ht="15" customHeight="1" x14ac:dyDescent="0.25">
      <c r="A65" s="12" t="s">
        <v>395</v>
      </c>
      <c r="B65" s="6" t="s">
        <v>267</v>
      </c>
      <c r="C65" s="44">
        <v>0</v>
      </c>
      <c r="D65" s="44">
        <v>0</v>
      </c>
      <c r="E65" s="44">
        <v>0</v>
      </c>
      <c r="F65" s="90">
        <f t="shared" si="2"/>
        <v>0</v>
      </c>
      <c r="G65" s="213">
        <v>0</v>
      </c>
      <c r="H65" s="44">
        <v>0</v>
      </c>
      <c r="I65" s="44">
        <v>0</v>
      </c>
      <c r="J65" s="214">
        <f t="shared" si="6"/>
        <v>0</v>
      </c>
      <c r="K65" s="133"/>
      <c r="L65" s="133"/>
      <c r="M65" s="133"/>
      <c r="N65" s="133"/>
      <c r="O65" s="133"/>
      <c r="P65" s="133"/>
      <c r="Q65" s="133"/>
      <c r="R65" s="133"/>
    </row>
    <row r="66" spans="1:18" s="46" customFormat="1" ht="15" customHeight="1" x14ac:dyDescent="0.25">
      <c r="A66" s="28" t="s">
        <v>414</v>
      </c>
      <c r="B66" s="34" t="s">
        <v>268</v>
      </c>
      <c r="C66" s="47">
        <f>SUM(C63:C65)</f>
        <v>0</v>
      </c>
      <c r="D66" s="47">
        <f>SUM(D63:D65)</f>
        <v>0</v>
      </c>
      <c r="E66" s="47">
        <f>SUM(E63:E65)</f>
        <v>0</v>
      </c>
      <c r="F66" s="91">
        <f t="shared" si="2"/>
        <v>0</v>
      </c>
      <c r="G66" s="204">
        <f>SUM(G63:G65)</f>
        <v>0</v>
      </c>
      <c r="H66" s="47">
        <f>SUM(H63:H65)</f>
        <v>0</v>
      </c>
      <c r="I66" s="47">
        <f>SUM(I63:I65)</f>
        <v>0</v>
      </c>
      <c r="J66" s="160">
        <f t="shared" si="6"/>
        <v>0</v>
      </c>
      <c r="K66" s="115"/>
      <c r="L66" s="115"/>
      <c r="M66" s="115"/>
      <c r="N66" s="115"/>
      <c r="O66" s="115"/>
      <c r="P66" s="115"/>
      <c r="Q66" s="115"/>
      <c r="R66" s="115"/>
    </row>
    <row r="67" spans="1:18" s="46" customFormat="1" ht="15" customHeight="1" x14ac:dyDescent="0.25">
      <c r="A67" s="80" t="s">
        <v>11</v>
      </c>
      <c r="B67" s="81"/>
      <c r="C67" s="82">
        <f>C56+C62+C66</f>
        <v>0</v>
      </c>
      <c r="D67" s="82">
        <f t="shared" ref="D67:F67" si="7">D56+D62+D66</f>
        <v>0</v>
      </c>
      <c r="E67" s="82">
        <f t="shared" si="7"/>
        <v>0</v>
      </c>
      <c r="F67" s="139">
        <f t="shared" si="7"/>
        <v>0</v>
      </c>
      <c r="G67" s="224">
        <f>G56+G62+G66</f>
        <v>0</v>
      </c>
      <c r="H67" s="82">
        <f t="shared" ref="H67:J67" si="8">H56+H62+H66</f>
        <v>0</v>
      </c>
      <c r="I67" s="82">
        <f t="shared" si="8"/>
        <v>0</v>
      </c>
      <c r="J67" s="225">
        <f t="shared" si="8"/>
        <v>0</v>
      </c>
      <c r="K67" s="141"/>
      <c r="L67" s="141"/>
      <c r="M67" s="141"/>
      <c r="N67" s="141"/>
      <c r="O67" s="141"/>
      <c r="P67" s="141"/>
      <c r="Q67" s="141"/>
      <c r="R67" s="141"/>
    </row>
    <row r="68" spans="1:18" s="46" customFormat="1" ht="15.75" x14ac:dyDescent="0.25">
      <c r="A68" s="85" t="s">
        <v>413</v>
      </c>
      <c r="B68" s="70" t="s">
        <v>269</v>
      </c>
      <c r="C68" s="74">
        <f>C20+C34+C45+C49+C56+C62+C66</f>
        <v>0</v>
      </c>
      <c r="D68" s="74">
        <f>D20+D34+D45+D49+D56+D62+D66</f>
        <v>0</v>
      </c>
      <c r="E68" s="74">
        <f>E20+E34+E45+E49+E56+E62+E66</f>
        <v>0</v>
      </c>
      <c r="F68" s="95">
        <f t="shared" si="2"/>
        <v>0</v>
      </c>
      <c r="G68" s="226">
        <f>G20+G34+G45+G49+G56+G62+G66</f>
        <v>0</v>
      </c>
      <c r="H68" s="74">
        <f>H20+H34+H45+H49+H56+H62+H66</f>
        <v>0</v>
      </c>
      <c r="I68" s="74">
        <f>I20+I34+I45+I49+I56+I62+I66</f>
        <v>0</v>
      </c>
      <c r="J68" s="206">
        <f t="shared" ref="J68" si="9">SUM(G68:I68)</f>
        <v>0</v>
      </c>
      <c r="K68" s="122"/>
      <c r="L68" s="122"/>
      <c r="M68" s="122"/>
      <c r="N68" s="122"/>
      <c r="O68" s="122"/>
      <c r="P68" s="122"/>
      <c r="Q68" s="122"/>
      <c r="R68" s="122"/>
    </row>
    <row r="69" spans="1:18" s="46" customFormat="1" ht="15.75" x14ac:dyDescent="0.25">
      <c r="A69" s="97" t="s">
        <v>12</v>
      </c>
      <c r="B69" s="98"/>
      <c r="C69" s="99">
        <f>C50-'2. melléklet'!C76</f>
        <v>-23297854</v>
      </c>
      <c r="D69" s="99">
        <f>D50-'2. melléklet'!D76</f>
        <v>0</v>
      </c>
      <c r="E69" s="99">
        <f>E50-'2. melléklet'!E76</f>
        <v>0</v>
      </c>
      <c r="F69" s="140">
        <f>F50-'2. melléklet'!F76</f>
        <v>-23297854</v>
      </c>
      <c r="G69" s="227">
        <f>G50-'2. melléklet'!G76</f>
        <v>-22936554</v>
      </c>
      <c r="H69" s="99">
        <f>H50-'2. melléklet'!H76</f>
        <v>0</v>
      </c>
      <c r="I69" s="99">
        <f>I50-'2. melléklet'!I76</f>
        <v>0</v>
      </c>
      <c r="J69" s="228">
        <f>J50-'2. melléklet'!J76</f>
        <v>-22936554</v>
      </c>
      <c r="K69" s="142"/>
      <c r="L69" s="142"/>
      <c r="M69" s="142"/>
      <c r="N69" s="142"/>
      <c r="O69" s="142"/>
      <c r="P69" s="142"/>
      <c r="Q69" s="142"/>
      <c r="R69" s="142"/>
    </row>
    <row r="70" spans="1:18" s="46" customFormat="1" ht="15.75" x14ac:dyDescent="0.25">
      <c r="A70" s="97" t="s">
        <v>13</v>
      </c>
      <c r="B70" s="98"/>
      <c r="C70" s="99">
        <f>C67-'2. melléklet'!C100</f>
        <v>-100330</v>
      </c>
      <c r="D70" s="99">
        <f>D67-'2. melléklet'!D100</f>
        <v>0</v>
      </c>
      <c r="E70" s="99">
        <f>E67-'2. melléklet'!E100</f>
        <v>0</v>
      </c>
      <c r="F70" s="140">
        <f>F67-'2. melléklet'!F100</f>
        <v>-100330</v>
      </c>
      <c r="G70" s="227">
        <f>G67-'2. melléklet'!G100</f>
        <v>-100330</v>
      </c>
      <c r="H70" s="99">
        <f>H67-'2. melléklet'!H100</f>
        <v>0</v>
      </c>
      <c r="I70" s="99">
        <f>I67-'2. melléklet'!I100</f>
        <v>0</v>
      </c>
      <c r="J70" s="228">
        <f>J67-'2. melléklet'!J100</f>
        <v>-100330</v>
      </c>
      <c r="K70" s="142"/>
      <c r="L70" s="142"/>
      <c r="M70" s="142"/>
      <c r="N70" s="142"/>
      <c r="O70" s="142"/>
      <c r="P70" s="142"/>
      <c r="Q70" s="142"/>
      <c r="R70" s="142"/>
    </row>
    <row r="71" spans="1:18" x14ac:dyDescent="0.25">
      <c r="A71" s="26" t="s">
        <v>396</v>
      </c>
      <c r="B71" s="5" t="s">
        <v>270</v>
      </c>
      <c r="C71" s="44">
        <v>0</v>
      </c>
      <c r="D71" s="44">
        <v>0</v>
      </c>
      <c r="E71" s="44">
        <v>0</v>
      </c>
      <c r="F71" s="90">
        <f t="shared" si="2"/>
        <v>0</v>
      </c>
      <c r="G71" s="213">
        <v>0</v>
      </c>
      <c r="H71" s="44">
        <v>0</v>
      </c>
      <c r="I71" s="44">
        <v>0</v>
      </c>
      <c r="J71" s="214">
        <f t="shared" ref="J71" si="10">SUM(G71:I71)</f>
        <v>0</v>
      </c>
      <c r="K71" s="133"/>
      <c r="L71" s="133"/>
      <c r="M71" s="133"/>
      <c r="N71" s="133"/>
      <c r="O71" s="133"/>
      <c r="P71" s="133"/>
      <c r="Q71" s="133"/>
      <c r="R71" s="133"/>
    </row>
    <row r="72" spans="1:18" x14ac:dyDescent="0.25">
      <c r="A72" s="12" t="s">
        <v>271</v>
      </c>
      <c r="B72" s="5" t="s">
        <v>272</v>
      </c>
      <c r="C72" s="44">
        <v>0</v>
      </c>
      <c r="D72" s="44">
        <v>0</v>
      </c>
      <c r="E72" s="44">
        <v>0</v>
      </c>
      <c r="F72" s="90">
        <f t="shared" ref="F72:F98" si="11">SUM(C72:E72)</f>
        <v>0</v>
      </c>
      <c r="G72" s="213">
        <v>0</v>
      </c>
      <c r="H72" s="44">
        <v>0</v>
      </c>
      <c r="I72" s="44">
        <v>0</v>
      </c>
      <c r="J72" s="214">
        <f t="shared" ref="J72:J98" si="12">SUM(G72:I72)</f>
        <v>0</v>
      </c>
      <c r="K72" s="133"/>
      <c r="L72" s="133"/>
      <c r="M72" s="133"/>
      <c r="N72" s="133"/>
      <c r="O72" s="133"/>
      <c r="P72" s="133"/>
      <c r="Q72" s="133"/>
      <c r="R72" s="133"/>
    </row>
    <row r="73" spans="1:18" x14ac:dyDescent="0.25">
      <c r="A73" s="26" t="s">
        <v>397</v>
      </c>
      <c r="B73" s="5" t="s">
        <v>273</v>
      </c>
      <c r="C73" s="44">
        <v>0</v>
      </c>
      <c r="D73" s="44">
        <v>0</v>
      </c>
      <c r="E73" s="44">
        <v>0</v>
      </c>
      <c r="F73" s="90">
        <f t="shared" si="11"/>
        <v>0</v>
      </c>
      <c r="G73" s="213">
        <v>0</v>
      </c>
      <c r="H73" s="44">
        <v>0</v>
      </c>
      <c r="I73" s="44">
        <v>0</v>
      </c>
      <c r="J73" s="214">
        <f t="shared" si="12"/>
        <v>0</v>
      </c>
      <c r="K73" s="133"/>
      <c r="L73" s="133"/>
      <c r="M73" s="133"/>
      <c r="N73" s="133"/>
      <c r="O73" s="133"/>
      <c r="P73" s="133"/>
      <c r="Q73" s="133"/>
      <c r="R73" s="133"/>
    </row>
    <row r="74" spans="1:18" s="46" customFormat="1" x14ac:dyDescent="0.25">
      <c r="A74" s="14" t="s">
        <v>415</v>
      </c>
      <c r="B74" s="7" t="s">
        <v>274</v>
      </c>
      <c r="C74" s="47">
        <f>SUM(C71:C73)</f>
        <v>0</v>
      </c>
      <c r="D74" s="47">
        <f>SUM(D71:D73)</f>
        <v>0</v>
      </c>
      <c r="E74" s="47">
        <f>SUM(E71:E73)</f>
        <v>0</v>
      </c>
      <c r="F74" s="91">
        <f t="shared" si="11"/>
        <v>0</v>
      </c>
      <c r="G74" s="204">
        <f>SUM(G71:G73)</f>
        <v>0</v>
      </c>
      <c r="H74" s="47">
        <f>SUM(H71:H73)</f>
        <v>0</v>
      </c>
      <c r="I74" s="47">
        <f>SUM(I71:I73)</f>
        <v>0</v>
      </c>
      <c r="J74" s="160">
        <f t="shared" si="12"/>
        <v>0</v>
      </c>
      <c r="K74" s="115"/>
      <c r="L74" s="115"/>
      <c r="M74" s="115"/>
      <c r="N74" s="115"/>
      <c r="O74" s="115"/>
      <c r="P74" s="115"/>
      <c r="Q74" s="115"/>
      <c r="R74" s="115"/>
    </row>
    <row r="75" spans="1:18" x14ac:dyDescent="0.25">
      <c r="A75" s="12" t="s">
        <v>398</v>
      </c>
      <c r="B75" s="5" t="s">
        <v>275</v>
      </c>
      <c r="C75" s="44">
        <v>0</v>
      </c>
      <c r="D75" s="44">
        <v>0</v>
      </c>
      <c r="E75" s="44">
        <v>0</v>
      </c>
      <c r="F75" s="90">
        <f t="shared" si="11"/>
        <v>0</v>
      </c>
      <c r="G75" s="213">
        <v>0</v>
      </c>
      <c r="H75" s="44">
        <v>0</v>
      </c>
      <c r="I75" s="44">
        <v>0</v>
      </c>
      <c r="J75" s="214">
        <f t="shared" si="12"/>
        <v>0</v>
      </c>
      <c r="K75" s="133"/>
      <c r="L75" s="133"/>
      <c r="M75" s="133"/>
      <c r="N75" s="133"/>
      <c r="O75" s="133"/>
      <c r="P75" s="133"/>
      <c r="Q75" s="133"/>
      <c r="R75" s="133"/>
    </row>
    <row r="76" spans="1:18" x14ac:dyDescent="0.25">
      <c r="A76" s="26" t="s">
        <v>276</v>
      </c>
      <c r="B76" s="5" t="s">
        <v>277</v>
      </c>
      <c r="C76" s="44">
        <v>0</v>
      </c>
      <c r="D76" s="44">
        <v>0</v>
      </c>
      <c r="E76" s="44">
        <v>0</v>
      </c>
      <c r="F76" s="90">
        <f t="shared" si="11"/>
        <v>0</v>
      </c>
      <c r="G76" s="213">
        <v>0</v>
      </c>
      <c r="H76" s="44">
        <v>0</v>
      </c>
      <c r="I76" s="44">
        <v>0</v>
      </c>
      <c r="J76" s="214">
        <f t="shared" si="12"/>
        <v>0</v>
      </c>
      <c r="K76" s="133"/>
      <c r="L76" s="133"/>
      <c r="M76" s="133"/>
      <c r="N76" s="133"/>
      <c r="O76" s="133"/>
      <c r="P76" s="133"/>
      <c r="Q76" s="133"/>
      <c r="R76" s="133"/>
    </row>
    <row r="77" spans="1:18" x14ac:dyDescent="0.25">
      <c r="A77" s="12" t="s">
        <v>399</v>
      </c>
      <c r="B77" s="5" t="s">
        <v>278</v>
      </c>
      <c r="C77" s="44">
        <v>0</v>
      </c>
      <c r="D77" s="44">
        <v>0</v>
      </c>
      <c r="E77" s="44">
        <v>0</v>
      </c>
      <c r="F77" s="90">
        <f t="shared" si="11"/>
        <v>0</v>
      </c>
      <c r="G77" s="213">
        <v>0</v>
      </c>
      <c r="H77" s="44">
        <v>0</v>
      </c>
      <c r="I77" s="44">
        <v>0</v>
      </c>
      <c r="J77" s="214">
        <f t="shared" si="12"/>
        <v>0</v>
      </c>
      <c r="K77" s="133"/>
      <c r="L77" s="133"/>
      <c r="M77" s="133"/>
      <c r="N77" s="133"/>
      <c r="O77" s="133"/>
      <c r="P77" s="133"/>
      <c r="Q77" s="133"/>
      <c r="R77" s="133"/>
    </row>
    <row r="78" spans="1:18" x14ac:dyDescent="0.25">
      <c r="A78" s="26" t="s">
        <v>279</v>
      </c>
      <c r="B78" s="5" t="s">
        <v>280</v>
      </c>
      <c r="C78" s="44">
        <v>0</v>
      </c>
      <c r="D78" s="44">
        <v>0</v>
      </c>
      <c r="E78" s="44">
        <v>0</v>
      </c>
      <c r="F78" s="90">
        <f t="shared" si="11"/>
        <v>0</v>
      </c>
      <c r="G78" s="213">
        <v>0</v>
      </c>
      <c r="H78" s="44">
        <v>0</v>
      </c>
      <c r="I78" s="44">
        <v>0</v>
      </c>
      <c r="J78" s="214">
        <f t="shared" si="12"/>
        <v>0</v>
      </c>
      <c r="K78" s="133"/>
      <c r="L78" s="133"/>
      <c r="M78" s="133"/>
      <c r="N78" s="133"/>
      <c r="O78" s="133"/>
      <c r="P78" s="133"/>
      <c r="Q78" s="133"/>
      <c r="R78" s="133"/>
    </row>
    <row r="79" spans="1:18" s="46" customFormat="1" x14ac:dyDescent="0.25">
      <c r="A79" s="13" t="s">
        <v>416</v>
      </c>
      <c r="B79" s="7" t="s">
        <v>281</v>
      </c>
      <c r="C79" s="47">
        <f>SUM(C75:C78)</f>
        <v>0</v>
      </c>
      <c r="D79" s="47">
        <f>SUM(D75:D78)</f>
        <v>0</v>
      </c>
      <c r="E79" s="47">
        <f>SUM(E75:E78)</f>
        <v>0</v>
      </c>
      <c r="F79" s="91">
        <f t="shared" si="11"/>
        <v>0</v>
      </c>
      <c r="G79" s="204">
        <f>SUM(G75:G78)</f>
        <v>0</v>
      </c>
      <c r="H79" s="47">
        <f>SUM(H75:H78)</f>
        <v>0</v>
      </c>
      <c r="I79" s="47">
        <f>SUM(I75:I78)</f>
        <v>0</v>
      </c>
      <c r="J79" s="160">
        <f t="shared" si="12"/>
        <v>0</v>
      </c>
      <c r="K79" s="115"/>
      <c r="L79" s="115"/>
      <c r="M79" s="115"/>
      <c r="N79" s="115"/>
      <c r="O79" s="115"/>
      <c r="P79" s="115"/>
      <c r="Q79" s="115"/>
      <c r="R79" s="115"/>
    </row>
    <row r="80" spans="1:18" x14ac:dyDescent="0.25">
      <c r="A80" s="5" t="s">
        <v>460</v>
      </c>
      <c r="B80" s="5" t="s">
        <v>282</v>
      </c>
      <c r="C80" s="44">
        <v>0</v>
      </c>
      <c r="D80" s="44">
        <v>0</v>
      </c>
      <c r="E80" s="44">
        <v>0</v>
      </c>
      <c r="F80" s="90">
        <f t="shared" si="11"/>
        <v>0</v>
      </c>
      <c r="G80" s="223">
        <v>42714</v>
      </c>
      <c r="H80" s="44">
        <v>0</v>
      </c>
      <c r="I80" s="44">
        <v>0</v>
      </c>
      <c r="J80" s="214">
        <f t="shared" si="12"/>
        <v>42714</v>
      </c>
      <c r="K80" s="113"/>
      <c r="L80" s="133"/>
      <c r="M80" s="133"/>
      <c r="N80" s="133"/>
      <c r="O80" s="113"/>
      <c r="P80" s="133"/>
      <c r="Q80" s="133"/>
      <c r="R80" s="133"/>
    </row>
    <row r="81" spans="1:18" x14ac:dyDescent="0.25">
      <c r="A81" s="5" t="s">
        <v>461</v>
      </c>
      <c r="B81" s="5" t="s">
        <v>282</v>
      </c>
      <c r="C81" s="44">
        <v>0</v>
      </c>
      <c r="D81" s="44">
        <v>0</v>
      </c>
      <c r="E81" s="44">
        <v>0</v>
      </c>
      <c r="F81" s="90">
        <f t="shared" si="11"/>
        <v>0</v>
      </c>
      <c r="G81" s="213">
        <v>0</v>
      </c>
      <c r="H81" s="44">
        <v>0</v>
      </c>
      <c r="I81" s="44">
        <v>0</v>
      </c>
      <c r="J81" s="214">
        <f t="shared" si="12"/>
        <v>0</v>
      </c>
      <c r="K81" s="133"/>
      <c r="L81" s="133"/>
      <c r="M81" s="133"/>
      <c r="N81" s="133"/>
      <c r="O81" s="133"/>
      <c r="P81" s="133"/>
      <c r="Q81" s="133"/>
      <c r="R81" s="133"/>
    </row>
    <row r="82" spans="1:18" x14ac:dyDescent="0.25">
      <c r="A82" s="5" t="s">
        <v>458</v>
      </c>
      <c r="B82" s="5" t="s">
        <v>283</v>
      </c>
      <c r="C82" s="44">
        <v>0</v>
      </c>
      <c r="D82" s="44">
        <v>0</v>
      </c>
      <c r="E82" s="44">
        <v>0</v>
      </c>
      <c r="F82" s="90">
        <f t="shared" si="11"/>
        <v>0</v>
      </c>
      <c r="G82" s="213">
        <v>0</v>
      </c>
      <c r="H82" s="44">
        <v>0</v>
      </c>
      <c r="I82" s="44">
        <v>0</v>
      </c>
      <c r="J82" s="214">
        <f t="shared" si="12"/>
        <v>0</v>
      </c>
      <c r="K82" s="133"/>
      <c r="L82" s="133"/>
      <c r="M82" s="133"/>
      <c r="N82" s="133"/>
      <c r="O82" s="133"/>
      <c r="P82" s="133"/>
      <c r="Q82" s="133"/>
      <c r="R82" s="133"/>
    </row>
    <row r="83" spans="1:18" x14ac:dyDescent="0.25">
      <c r="A83" s="5" t="s">
        <v>459</v>
      </c>
      <c r="B83" s="5" t="s">
        <v>283</v>
      </c>
      <c r="C83" s="44">
        <v>0</v>
      </c>
      <c r="D83" s="44">
        <v>0</v>
      </c>
      <c r="E83" s="44">
        <v>0</v>
      </c>
      <c r="F83" s="90">
        <f t="shared" si="11"/>
        <v>0</v>
      </c>
      <c r="G83" s="213">
        <v>0</v>
      </c>
      <c r="H83" s="44">
        <v>0</v>
      </c>
      <c r="I83" s="44">
        <v>0</v>
      </c>
      <c r="J83" s="214">
        <f t="shared" si="12"/>
        <v>0</v>
      </c>
      <c r="K83" s="133"/>
      <c r="L83" s="133"/>
      <c r="M83" s="133"/>
      <c r="N83" s="133"/>
      <c r="O83" s="133"/>
      <c r="P83" s="133"/>
      <c r="Q83" s="133"/>
      <c r="R83" s="133"/>
    </row>
    <row r="84" spans="1:18" s="46" customFormat="1" x14ac:dyDescent="0.25">
      <c r="A84" s="7" t="s">
        <v>417</v>
      </c>
      <c r="B84" s="7" t="s">
        <v>284</v>
      </c>
      <c r="C84" s="47">
        <v>54883</v>
      </c>
      <c r="D84" s="47">
        <f>SUM(D80:D83)</f>
        <v>0</v>
      </c>
      <c r="E84" s="47">
        <f>SUM(E80:E83)</f>
        <v>0</v>
      </c>
      <c r="F84" s="91">
        <f t="shared" si="11"/>
        <v>54883</v>
      </c>
      <c r="G84" s="203">
        <v>42714</v>
      </c>
      <c r="H84" s="47">
        <f>SUM(H80:H83)</f>
        <v>0</v>
      </c>
      <c r="I84" s="47">
        <f>SUM(I80:I83)</f>
        <v>0</v>
      </c>
      <c r="J84" s="160">
        <f t="shared" si="12"/>
        <v>42714</v>
      </c>
      <c r="K84" s="115"/>
      <c r="L84" s="115"/>
      <c r="M84" s="115"/>
      <c r="N84" s="115"/>
      <c r="O84" s="115"/>
      <c r="P84" s="115"/>
      <c r="Q84" s="115"/>
      <c r="R84" s="115"/>
    </row>
    <row r="85" spans="1:18" s="46" customFormat="1" x14ac:dyDescent="0.25">
      <c r="A85" s="13" t="s">
        <v>285</v>
      </c>
      <c r="B85" s="7" t="s">
        <v>286</v>
      </c>
      <c r="C85" s="47">
        <v>0</v>
      </c>
      <c r="D85" s="47">
        <v>0</v>
      </c>
      <c r="E85" s="47">
        <v>0</v>
      </c>
      <c r="F85" s="91">
        <f t="shared" si="11"/>
        <v>0</v>
      </c>
      <c r="G85" s="204">
        <v>0</v>
      </c>
      <c r="H85" s="47">
        <v>0</v>
      </c>
      <c r="I85" s="47">
        <v>0</v>
      </c>
      <c r="J85" s="160">
        <f t="shared" si="12"/>
        <v>0</v>
      </c>
      <c r="K85" s="115"/>
      <c r="L85" s="115"/>
      <c r="M85" s="115"/>
      <c r="N85" s="115"/>
      <c r="O85" s="115"/>
      <c r="P85" s="115"/>
      <c r="Q85" s="115"/>
      <c r="R85" s="115"/>
    </row>
    <row r="86" spans="1:18" s="46" customFormat="1" x14ac:dyDescent="0.25">
      <c r="A86" s="13" t="s">
        <v>287</v>
      </c>
      <c r="B86" s="7" t="s">
        <v>288</v>
      </c>
      <c r="C86" s="47">
        <v>0</v>
      </c>
      <c r="D86" s="47">
        <v>0</v>
      </c>
      <c r="E86" s="47">
        <v>0</v>
      </c>
      <c r="F86" s="91">
        <f t="shared" si="11"/>
        <v>0</v>
      </c>
      <c r="G86" s="204">
        <v>0</v>
      </c>
      <c r="H86" s="47">
        <v>0</v>
      </c>
      <c r="I86" s="47">
        <v>0</v>
      </c>
      <c r="J86" s="160">
        <f t="shared" si="12"/>
        <v>0</v>
      </c>
      <c r="K86" s="115"/>
      <c r="L86" s="115"/>
      <c r="M86" s="115"/>
      <c r="N86" s="115"/>
      <c r="O86" s="115"/>
      <c r="P86" s="115"/>
      <c r="Q86" s="115"/>
      <c r="R86" s="115"/>
    </row>
    <row r="87" spans="1:18" s="46" customFormat="1" x14ac:dyDescent="0.25">
      <c r="A87" s="13" t="s">
        <v>289</v>
      </c>
      <c r="B87" s="7" t="s">
        <v>290</v>
      </c>
      <c r="C87" s="47">
        <v>23343301</v>
      </c>
      <c r="D87" s="47">
        <v>0</v>
      </c>
      <c r="E87" s="47">
        <v>0</v>
      </c>
      <c r="F87" s="91">
        <f t="shared" si="11"/>
        <v>23343301</v>
      </c>
      <c r="G87" s="203">
        <v>22994170</v>
      </c>
      <c r="H87" s="47">
        <v>0</v>
      </c>
      <c r="I87" s="47">
        <v>0</v>
      </c>
      <c r="J87" s="160">
        <f t="shared" si="12"/>
        <v>22994170</v>
      </c>
      <c r="K87" s="123"/>
      <c r="L87" s="115"/>
      <c r="M87" s="115"/>
      <c r="N87" s="123"/>
      <c r="O87" s="124"/>
      <c r="P87" s="124"/>
      <c r="Q87" s="124"/>
      <c r="R87" s="124"/>
    </row>
    <row r="88" spans="1:18" s="46" customFormat="1" x14ac:dyDescent="0.25">
      <c r="A88" s="13" t="s">
        <v>291</v>
      </c>
      <c r="B88" s="7" t="s">
        <v>292</v>
      </c>
      <c r="C88" s="47">
        <v>0</v>
      </c>
      <c r="D88" s="47">
        <v>0</v>
      </c>
      <c r="E88" s="47">
        <v>0</v>
      </c>
      <c r="F88" s="91">
        <f t="shared" si="11"/>
        <v>0</v>
      </c>
      <c r="G88" s="204">
        <v>0</v>
      </c>
      <c r="H88" s="47">
        <v>0</v>
      </c>
      <c r="I88" s="47">
        <v>0</v>
      </c>
      <c r="J88" s="160">
        <f t="shared" si="12"/>
        <v>0</v>
      </c>
      <c r="K88" s="115"/>
      <c r="L88" s="115"/>
      <c r="M88" s="115"/>
      <c r="N88" s="115"/>
      <c r="O88" s="115"/>
      <c r="P88" s="115"/>
      <c r="Q88" s="115"/>
      <c r="R88" s="115"/>
    </row>
    <row r="89" spans="1:18" s="46" customFormat="1" x14ac:dyDescent="0.25">
      <c r="A89" s="14" t="s">
        <v>400</v>
      </c>
      <c r="B89" s="7" t="s">
        <v>293</v>
      </c>
      <c r="C89" s="47">
        <v>0</v>
      </c>
      <c r="D89" s="47">
        <v>0</v>
      </c>
      <c r="E89" s="47">
        <v>0</v>
      </c>
      <c r="F89" s="91">
        <f t="shared" si="11"/>
        <v>0</v>
      </c>
      <c r="G89" s="204">
        <v>0</v>
      </c>
      <c r="H89" s="47">
        <v>0</v>
      </c>
      <c r="I89" s="47">
        <v>0</v>
      </c>
      <c r="J89" s="160">
        <f t="shared" si="12"/>
        <v>0</v>
      </c>
      <c r="K89" s="115"/>
      <c r="L89" s="115"/>
      <c r="M89" s="115"/>
      <c r="N89" s="115"/>
      <c r="O89" s="115"/>
      <c r="P89" s="115"/>
      <c r="Q89" s="115"/>
      <c r="R89" s="115"/>
    </row>
    <row r="90" spans="1:18" s="46" customFormat="1" ht="15.75" x14ac:dyDescent="0.25">
      <c r="A90" s="33" t="s">
        <v>418</v>
      </c>
      <c r="B90" s="28" t="s">
        <v>294</v>
      </c>
      <c r="C90" s="58">
        <f>C74+C79+C84+C85+C87+C86+C88+C89</f>
        <v>23398184</v>
      </c>
      <c r="D90" s="58">
        <f>D74+D79+D84+D85+D87+D86+D88+D89</f>
        <v>0</v>
      </c>
      <c r="E90" s="58">
        <f>E74+E79+E84+E85+E87+E86+E88+E89</f>
        <v>0</v>
      </c>
      <c r="F90" s="93">
        <f t="shared" si="11"/>
        <v>23398184</v>
      </c>
      <c r="G90" s="161">
        <f>G74+G79+G84+G85+G87+G86+G88+G89</f>
        <v>23036884</v>
      </c>
      <c r="H90" s="58">
        <f>H74+H79+H84+H85+H87+H86+H88+H89</f>
        <v>0</v>
      </c>
      <c r="I90" s="58">
        <f>I74+I79+I84+I85+I87+I86+I88+I89</f>
        <v>0</v>
      </c>
      <c r="J90" s="205">
        <f t="shared" si="12"/>
        <v>23036884</v>
      </c>
      <c r="K90" s="116"/>
      <c r="L90" s="116"/>
      <c r="M90" s="116"/>
      <c r="N90" s="116"/>
      <c r="O90" s="116"/>
      <c r="P90" s="116"/>
      <c r="Q90" s="116"/>
      <c r="R90" s="116"/>
    </row>
    <row r="91" spans="1:18" x14ac:dyDescent="0.25">
      <c r="A91" s="12" t="s">
        <v>295</v>
      </c>
      <c r="B91" s="5" t="s">
        <v>296</v>
      </c>
      <c r="C91" s="44">
        <v>0</v>
      </c>
      <c r="D91" s="44">
        <v>0</v>
      </c>
      <c r="E91" s="44">
        <v>0</v>
      </c>
      <c r="F91" s="90">
        <f t="shared" si="11"/>
        <v>0</v>
      </c>
      <c r="G91" s="213">
        <v>0</v>
      </c>
      <c r="H91" s="44">
        <v>0</v>
      </c>
      <c r="I91" s="44">
        <v>0</v>
      </c>
      <c r="J91" s="214">
        <f t="shared" si="12"/>
        <v>0</v>
      </c>
      <c r="K91" s="133"/>
      <c r="L91" s="133"/>
      <c r="M91" s="133"/>
      <c r="N91" s="133"/>
      <c r="O91" s="133"/>
      <c r="P91" s="133"/>
      <c r="Q91" s="133"/>
      <c r="R91" s="133"/>
    </row>
    <row r="92" spans="1:18" x14ac:dyDescent="0.25">
      <c r="A92" s="12" t="s">
        <v>297</v>
      </c>
      <c r="B92" s="5" t="s">
        <v>298</v>
      </c>
      <c r="C92" s="44">
        <v>0</v>
      </c>
      <c r="D92" s="44">
        <v>0</v>
      </c>
      <c r="E92" s="44">
        <v>0</v>
      </c>
      <c r="F92" s="90">
        <f t="shared" si="11"/>
        <v>0</v>
      </c>
      <c r="G92" s="213">
        <v>0</v>
      </c>
      <c r="H92" s="44">
        <v>0</v>
      </c>
      <c r="I92" s="44">
        <v>0</v>
      </c>
      <c r="J92" s="214">
        <f t="shared" si="12"/>
        <v>0</v>
      </c>
      <c r="K92" s="133"/>
      <c r="L92" s="133"/>
      <c r="M92" s="133"/>
      <c r="N92" s="133"/>
      <c r="O92" s="133"/>
      <c r="P92" s="133"/>
      <c r="Q92" s="133"/>
      <c r="R92" s="133"/>
    </row>
    <row r="93" spans="1:18" x14ac:dyDescent="0.25">
      <c r="A93" s="26" t="s">
        <v>299</v>
      </c>
      <c r="B93" s="5" t="s">
        <v>300</v>
      </c>
      <c r="C93" s="44">
        <v>0</v>
      </c>
      <c r="D93" s="44">
        <v>0</v>
      </c>
      <c r="E93" s="44">
        <v>0</v>
      </c>
      <c r="F93" s="90">
        <f t="shared" si="11"/>
        <v>0</v>
      </c>
      <c r="G93" s="213">
        <v>0</v>
      </c>
      <c r="H93" s="44">
        <v>0</v>
      </c>
      <c r="I93" s="44">
        <v>0</v>
      </c>
      <c r="J93" s="214">
        <f t="shared" si="12"/>
        <v>0</v>
      </c>
      <c r="K93" s="133"/>
      <c r="L93" s="133"/>
      <c r="M93" s="133"/>
      <c r="N93" s="133"/>
      <c r="O93" s="133"/>
      <c r="P93" s="133"/>
      <c r="Q93" s="133"/>
      <c r="R93" s="133"/>
    </row>
    <row r="94" spans="1:18" x14ac:dyDescent="0.25">
      <c r="A94" s="26" t="s">
        <v>401</v>
      </c>
      <c r="B94" s="5" t="s">
        <v>301</v>
      </c>
      <c r="C94" s="44">
        <v>0</v>
      </c>
      <c r="D94" s="44">
        <v>0</v>
      </c>
      <c r="E94" s="44">
        <v>0</v>
      </c>
      <c r="F94" s="90">
        <f t="shared" si="11"/>
        <v>0</v>
      </c>
      <c r="G94" s="213">
        <v>0</v>
      </c>
      <c r="H94" s="44">
        <v>0</v>
      </c>
      <c r="I94" s="44">
        <v>0</v>
      </c>
      <c r="J94" s="214">
        <f t="shared" si="12"/>
        <v>0</v>
      </c>
      <c r="K94" s="133"/>
      <c r="L94" s="133"/>
      <c r="M94" s="133"/>
      <c r="N94" s="133"/>
      <c r="O94" s="133"/>
      <c r="P94" s="133"/>
      <c r="Q94" s="133"/>
      <c r="R94" s="133"/>
    </row>
    <row r="95" spans="1:18" s="46" customFormat="1" x14ac:dyDescent="0.25">
      <c r="A95" s="13" t="s">
        <v>419</v>
      </c>
      <c r="B95" s="7" t="s">
        <v>302</v>
      </c>
      <c r="C95" s="47">
        <v>0</v>
      </c>
      <c r="D95" s="47">
        <v>0</v>
      </c>
      <c r="E95" s="47">
        <v>0</v>
      </c>
      <c r="F95" s="91">
        <f t="shared" si="11"/>
        <v>0</v>
      </c>
      <c r="G95" s="204">
        <v>0</v>
      </c>
      <c r="H95" s="47">
        <v>0</v>
      </c>
      <c r="I95" s="47">
        <v>0</v>
      </c>
      <c r="J95" s="160">
        <f t="shared" si="12"/>
        <v>0</v>
      </c>
      <c r="K95" s="115"/>
      <c r="L95" s="115"/>
      <c r="M95" s="115"/>
      <c r="N95" s="115"/>
      <c r="O95" s="115"/>
      <c r="P95" s="115"/>
      <c r="Q95" s="115"/>
      <c r="R95" s="115"/>
    </row>
    <row r="96" spans="1:18" s="46" customFormat="1" x14ac:dyDescent="0.25">
      <c r="A96" s="14" t="s">
        <v>303</v>
      </c>
      <c r="B96" s="7" t="s">
        <v>304</v>
      </c>
      <c r="C96" s="47">
        <v>0</v>
      </c>
      <c r="D96" s="47">
        <v>0</v>
      </c>
      <c r="E96" s="47">
        <v>0</v>
      </c>
      <c r="F96" s="91">
        <f t="shared" si="11"/>
        <v>0</v>
      </c>
      <c r="G96" s="204">
        <v>0</v>
      </c>
      <c r="H96" s="47">
        <v>0</v>
      </c>
      <c r="I96" s="47">
        <v>0</v>
      </c>
      <c r="J96" s="160">
        <f t="shared" si="12"/>
        <v>0</v>
      </c>
      <c r="K96" s="115"/>
      <c r="L96" s="115"/>
      <c r="M96" s="115"/>
      <c r="N96" s="115"/>
      <c r="O96" s="115"/>
      <c r="P96" s="115"/>
      <c r="Q96" s="115"/>
      <c r="R96" s="115"/>
    </row>
    <row r="97" spans="1:18" s="46" customFormat="1" ht="15.75" x14ac:dyDescent="0.25">
      <c r="A97" s="29" t="s">
        <v>420</v>
      </c>
      <c r="B97" s="30" t="s">
        <v>305</v>
      </c>
      <c r="C97" s="58">
        <f>C90+C95+C96</f>
        <v>23398184</v>
      </c>
      <c r="D97" s="58">
        <f>D90+D95+D96</f>
        <v>0</v>
      </c>
      <c r="E97" s="58">
        <f>E90+E95+E96</f>
        <v>0</v>
      </c>
      <c r="F97" s="93">
        <f t="shared" si="11"/>
        <v>23398184</v>
      </c>
      <c r="G97" s="161">
        <f>G90+G95+G96</f>
        <v>23036884</v>
      </c>
      <c r="H97" s="58">
        <f>H90+H95+H96</f>
        <v>0</v>
      </c>
      <c r="I97" s="58">
        <f>I90+I95+I96</f>
        <v>0</v>
      </c>
      <c r="J97" s="205">
        <f t="shared" si="12"/>
        <v>23036884</v>
      </c>
      <c r="K97" s="116"/>
      <c r="L97" s="116"/>
      <c r="M97" s="116"/>
      <c r="N97" s="116"/>
      <c r="O97" s="116"/>
      <c r="P97" s="116"/>
      <c r="Q97" s="116"/>
      <c r="R97" s="116"/>
    </row>
    <row r="98" spans="1:18" s="46" customFormat="1" ht="17.25" x14ac:dyDescent="0.3">
      <c r="A98" s="48" t="s">
        <v>403</v>
      </c>
      <c r="B98" s="48"/>
      <c r="C98" s="60">
        <f>C68+C97</f>
        <v>23398184</v>
      </c>
      <c r="D98" s="60">
        <f>D68+D97</f>
        <v>0</v>
      </c>
      <c r="E98" s="60">
        <f>E68+E97</f>
        <v>0</v>
      </c>
      <c r="F98" s="96">
        <f t="shared" si="11"/>
        <v>23398184</v>
      </c>
      <c r="G98" s="229">
        <f>G68+G97</f>
        <v>23036884</v>
      </c>
      <c r="H98" s="60">
        <f>H68+H97</f>
        <v>0</v>
      </c>
      <c r="I98" s="60">
        <f>I68+I97</f>
        <v>0</v>
      </c>
      <c r="J98" s="222">
        <f t="shared" si="12"/>
        <v>23036884</v>
      </c>
      <c r="K98" s="137"/>
      <c r="L98" s="137"/>
      <c r="M98" s="137"/>
      <c r="N98" s="138"/>
      <c r="O98" s="137"/>
      <c r="P98" s="137"/>
      <c r="Q98" s="137"/>
      <c r="R98" s="13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2" t="s">
        <v>506</v>
      </c>
      <c r="C1" s="252"/>
      <c r="D1" s="252"/>
      <c r="E1" s="252"/>
      <c r="F1" s="252"/>
      <c r="G1" s="1"/>
      <c r="H1" s="1"/>
      <c r="I1" s="1"/>
      <c r="J1" s="1"/>
    </row>
    <row r="3" spans="1:18" ht="24" customHeight="1" x14ac:dyDescent="0.25">
      <c r="A3" s="258" t="s">
        <v>497</v>
      </c>
      <c r="B3" s="264"/>
      <c r="C3" s="264"/>
      <c r="D3" s="264"/>
      <c r="E3" s="264"/>
      <c r="F3" s="260"/>
    </row>
    <row r="4" spans="1:18" ht="24" customHeight="1" x14ac:dyDescent="0.25">
      <c r="A4" s="261" t="s">
        <v>480</v>
      </c>
      <c r="B4" s="259"/>
      <c r="C4" s="259"/>
      <c r="D4" s="259"/>
      <c r="E4" s="259"/>
      <c r="F4" s="260"/>
      <c r="H4" s="41"/>
    </row>
    <row r="5" spans="1:18" ht="18" x14ac:dyDescent="0.25">
      <c r="A5" s="50"/>
    </row>
    <row r="6" spans="1:18" x14ac:dyDescent="0.25">
      <c r="A6" s="45" t="s">
        <v>478</v>
      </c>
      <c r="C6" s="254" t="s">
        <v>464</v>
      </c>
      <c r="D6" s="254"/>
      <c r="E6" s="254"/>
      <c r="F6" s="257"/>
      <c r="G6" s="253" t="s">
        <v>499</v>
      </c>
      <c r="H6" s="254"/>
      <c r="I6" s="254"/>
      <c r="J6" s="255"/>
      <c r="K6" s="256"/>
      <c r="L6" s="256"/>
      <c r="M6" s="256"/>
      <c r="N6" s="256"/>
      <c r="O6" s="256"/>
      <c r="P6" s="256"/>
      <c r="Q6" s="256"/>
      <c r="R6" s="256"/>
    </row>
    <row r="7" spans="1:18" ht="45" x14ac:dyDescent="0.3">
      <c r="A7" s="2" t="s">
        <v>14</v>
      </c>
      <c r="B7" s="3" t="s">
        <v>6</v>
      </c>
      <c r="C7" s="51" t="s">
        <v>435</v>
      </c>
      <c r="D7" s="51" t="s">
        <v>436</v>
      </c>
      <c r="E7" s="51" t="s">
        <v>9</v>
      </c>
      <c r="F7" s="89" t="s">
        <v>3</v>
      </c>
      <c r="G7" s="155" t="s">
        <v>435</v>
      </c>
      <c r="H7" s="51" t="s">
        <v>436</v>
      </c>
      <c r="I7" s="51" t="s">
        <v>9</v>
      </c>
      <c r="J7" s="156" t="s">
        <v>3</v>
      </c>
      <c r="K7" s="107"/>
      <c r="L7" s="107"/>
      <c r="M7" s="107"/>
      <c r="N7" s="108"/>
      <c r="O7" s="107"/>
      <c r="P7" s="107"/>
      <c r="Q7" s="107"/>
      <c r="R7" s="108"/>
    </row>
    <row r="8" spans="1:18" ht="15" customHeight="1" x14ac:dyDescent="0.25">
      <c r="A8" s="22" t="s">
        <v>186</v>
      </c>
      <c r="B8" s="6" t="s">
        <v>187</v>
      </c>
      <c r="C8" s="44">
        <f>SUM('4. melléklet'!C8)</f>
        <v>15422082</v>
      </c>
      <c r="D8" s="44">
        <f>'[1]4. melléklet'!D8+'[1]5. melléklet '!D8</f>
        <v>0</v>
      </c>
      <c r="E8" s="44">
        <f>'[1]4. melléklet'!E8+'[1]5. melléklet '!E8</f>
        <v>0</v>
      </c>
      <c r="F8" s="90">
        <f t="shared" ref="F8:F71" si="0">SUM(C8:E8)</f>
        <v>15422082</v>
      </c>
      <c r="G8" s="213">
        <f>SUM('4. melléklet'!G8)</f>
        <v>15422082</v>
      </c>
      <c r="H8" s="44">
        <v>0</v>
      </c>
      <c r="I8" s="44">
        <v>0</v>
      </c>
      <c r="J8" s="214">
        <f t="shared" ref="J8:J44" si="1">SUM(G8:I8)</f>
        <v>15422082</v>
      </c>
      <c r="K8" s="133"/>
      <c r="L8" s="133"/>
      <c r="M8" s="133"/>
      <c r="N8" s="133"/>
      <c r="O8" s="133"/>
      <c r="P8" s="133"/>
      <c r="Q8" s="133"/>
      <c r="R8" s="133"/>
    </row>
    <row r="9" spans="1:18" ht="15" customHeight="1" x14ac:dyDescent="0.25">
      <c r="A9" s="5" t="s">
        <v>188</v>
      </c>
      <c r="B9" s="6" t="s">
        <v>189</v>
      </c>
      <c r="C9" s="44">
        <f>SUM('4. melléklet'!C9)</f>
        <v>16402800</v>
      </c>
      <c r="D9" s="44">
        <f>'[1]4. melléklet'!D9+'[1]5. melléklet '!D9</f>
        <v>0</v>
      </c>
      <c r="E9" s="44">
        <f>'[1]4. melléklet'!E9+'[1]5. melléklet '!E9</f>
        <v>0</v>
      </c>
      <c r="F9" s="90">
        <f t="shared" si="0"/>
        <v>16402800</v>
      </c>
      <c r="G9" s="213">
        <f>SUM('4. melléklet'!G9)</f>
        <v>16402800</v>
      </c>
      <c r="H9" s="44">
        <v>0</v>
      </c>
      <c r="I9" s="44">
        <v>0</v>
      </c>
      <c r="J9" s="214">
        <f t="shared" si="1"/>
        <v>16402800</v>
      </c>
      <c r="K9" s="133"/>
      <c r="L9" s="133"/>
      <c r="M9" s="133"/>
      <c r="N9" s="133"/>
      <c r="O9" s="133"/>
      <c r="P9" s="133"/>
      <c r="Q9" s="133"/>
      <c r="R9" s="133"/>
    </row>
    <row r="10" spans="1:18" ht="15" customHeight="1" x14ac:dyDescent="0.25">
      <c r="A10" s="5" t="s">
        <v>190</v>
      </c>
      <c r="B10" s="6" t="s">
        <v>191</v>
      </c>
      <c r="C10" s="44">
        <f>SUM('4. melléklet'!C10)</f>
        <v>8344260</v>
      </c>
      <c r="D10" s="44">
        <f>'[1]4. melléklet'!D10+'[1]5. melléklet '!D10</f>
        <v>0</v>
      </c>
      <c r="E10" s="44">
        <f>'[1]4. melléklet'!E10+'[1]5. melléklet '!E10</f>
        <v>0</v>
      </c>
      <c r="F10" s="90">
        <f t="shared" si="0"/>
        <v>8344260</v>
      </c>
      <c r="G10" s="213">
        <f>SUM('4. melléklet'!G10)</f>
        <v>8344260</v>
      </c>
      <c r="H10" s="44">
        <v>0</v>
      </c>
      <c r="I10" s="44">
        <v>0</v>
      </c>
      <c r="J10" s="214">
        <f t="shared" si="1"/>
        <v>8344260</v>
      </c>
      <c r="K10" s="133"/>
      <c r="L10" s="133"/>
      <c r="M10" s="133"/>
      <c r="N10" s="133"/>
      <c r="O10" s="133"/>
      <c r="P10" s="133"/>
      <c r="Q10" s="133"/>
      <c r="R10" s="133"/>
    </row>
    <row r="11" spans="1:18" ht="15" customHeight="1" x14ac:dyDescent="0.25">
      <c r="A11" s="5" t="s">
        <v>192</v>
      </c>
      <c r="B11" s="6" t="s">
        <v>193</v>
      </c>
      <c r="C11" s="44">
        <f>SUM('4. melléklet'!C11)</f>
        <v>1800000</v>
      </c>
      <c r="D11" s="44">
        <f>'[1]4. melléklet'!D11+'[1]5. melléklet '!D11</f>
        <v>0</v>
      </c>
      <c r="E11" s="44">
        <f>'[1]4. melléklet'!E11+'[1]5. melléklet '!E11</f>
        <v>0</v>
      </c>
      <c r="F11" s="90">
        <f t="shared" si="0"/>
        <v>1800000</v>
      </c>
      <c r="G11" s="213">
        <f>SUM('4. melléklet'!G11)</f>
        <v>1800000</v>
      </c>
      <c r="H11" s="44">
        <v>0</v>
      </c>
      <c r="I11" s="44">
        <v>0</v>
      </c>
      <c r="J11" s="214">
        <f t="shared" si="1"/>
        <v>1800000</v>
      </c>
      <c r="K11" s="133"/>
      <c r="L11" s="133"/>
      <c r="M11" s="133"/>
      <c r="N11" s="133"/>
      <c r="O11" s="133"/>
      <c r="P11" s="133"/>
      <c r="Q11" s="133"/>
      <c r="R11" s="133"/>
    </row>
    <row r="12" spans="1:18" ht="15" customHeight="1" x14ac:dyDescent="0.25">
      <c r="A12" s="5" t="s">
        <v>194</v>
      </c>
      <c r="B12" s="6" t="s">
        <v>195</v>
      </c>
      <c r="C12" s="44">
        <f>SUM('4. melléklet'!C12)</f>
        <v>0</v>
      </c>
      <c r="D12" s="44">
        <f>'[1]4. melléklet'!D12+'[1]5. melléklet '!D12</f>
        <v>0</v>
      </c>
      <c r="E12" s="44">
        <f>'[1]4. melléklet'!E12+'[1]5. melléklet '!E12</f>
        <v>0</v>
      </c>
      <c r="F12" s="90">
        <f t="shared" si="0"/>
        <v>0</v>
      </c>
      <c r="G12" s="213">
        <f>SUM('4. melléklet'!G12)</f>
        <v>0</v>
      </c>
      <c r="H12" s="44">
        <v>0</v>
      </c>
      <c r="I12" s="44">
        <v>0</v>
      </c>
      <c r="J12" s="214">
        <f t="shared" si="1"/>
        <v>0</v>
      </c>
      <c r="K12" s="133"/>
      <c r="L12" s="133"/>
      <c r="M12" s="133"/>
      <c r="N12" s="133"/>
      <c r="O12" s="133"/>
      <c r="P12" s="133"/>
      <c r="Q12" s="133"/>
      <c r="R12" s="133"/>
    </row>
    <row r="13" spans="1:18" ht="15" customHeight="1" x14ac:dyDescent="0.25">
      <c r="A13" s="5" t="s">
        <v>474</v>
      </c>
      <c r="B13" s="6" t="s">
        <v>196</v>
      </c>
      <c r="C13" s="44">
        <f>SUM('4. melléklet'!C13)</f>
        <v>0</v>
      </c>
      <c r="D13" s="44">
        <f>'[1]4. melléklet'!D13+'[1]5. melléklet '!D13</f>
        <v>0</v>
      </c>
      <c r="E13" s="44">
        <f>'[1]4. melléklet'!E13+'[1]5. melléklet '!E13</f>
        <v>0</v>
      </c>
      <c r="F13" s="90">
        <f t="shared" si="0"/>
        <v>0</v>
      </c>
      <c r="G13" s="213">
        <f>SUM('4. melléklet'!G13)</f>
        <v>0</v>
      </c>
      <c r="H13" s="44">
        <v>0</v>
      </c>
      <c r="I13" s="44">
        <v>0</v>
      </c>
      <c r="J13" s="214">
        <f t="shared" si="1"/>
        <v>0</v>
      </c>
      <c r="K13" s="133"/>
      <c r="L13" s="133"/>
      <c r="M13" s="133"/>
      <c r="N13" s="133"/>
      <c r="O13" s="133"/>
      <c r="P13" s="133"/>
      <c r="Q13" s="133"/>
      <c r="R13" s="133"/>
    </row>
    <row r="14" spans="1:18" s="46" customFormat="1" ht="15" customHeight="1" x14ac:dyDescent="0.25">
      <c r="A14" s="7" t="s">
        <v>404</v>
      </c>
      <c r="B14" s="8" t="s">
        <v>197</v>
      </c>
      <c r="C14" s="47">
        <f>SUM(C8:C13)</f>
        <v>41969142</v>
      </c>
      <c r="D14" s="47">
        <f>'[1]4. melléklet'!D14+'[1]5. melléklet '!D14</f>
        <v>0</v>
      </c>
      <c r="E14" s="47">
        <f>'[1]4. melléklet'!E14+'[1]5. melléklet '!E14</f>
        <v>0</v>
      </c>
      <c r="F14" s="91">
        <f t="shared" si="0"/>
        <v>41969142</v>
      </c>
      <c r="G14" s="204">
        <f>SUM(G8:G13)</f>
        <v>41969142</v>
      </c>
      <c r="H14" s="47">
        <v>0</v>
      </c>
      <c r="I14" s="47">
        <v>0</v>
      </c>
      <c r="J14" s="160">
        <f t="shared" si="1"/>
        <v>41969142</v>
      </c>
      <c r="K14" s="143"/>
      <c r="L14" s="143"/>
      <c r="M14" s="143"/>
      <c r="N14" s="143"/>
      <c r="O14" s="143"/>
      <c r="P14" s="143"/>
      <c r="Q14" s="143"/>
      <c r="R14" s="143"/>
    </row>
    <row r="15" spans="1:18" ht="15" customHeight="1" x14ac:dyDescent="0.25">
      <c r="A15" s="5" t="s">
        <v>198</v>
      </c>
      <c r="B15" s="6" t="s">
        <v>199</v>
      </c>
      <c r="C15" s="44">
        <f>'[1]4. melléklet'!C15+'[1]5. melléklet '!C15</f>
        <v>0</v>
      </c>
      <c r="D15" s="44">
        <f>'[1]4. melléklet'!D15+'[1]5. melléklet '!D15</f>
        <v>0</v>
      </c>
      <c r="E15" s="44">
        <f>'[1]4. melléklet'!E15+'[1]5. melléklet '!E15</f>
        <v>0</v>
      </c>
      <c r="F15" s="90">
        <f t="shared" si="0"/>
        <v>0</v>
      </c>
      <c r="G15" s="213">
        <v>0</v>
      </c>
      <c r="H15" s="44">
        <v>0</v>
      </c>
      <c r="I15" s="44">
        <v>0</v>
      </c>
      <c r="J15" s="214">
        <f t="shared" si="1"/>
        <v>0</v>
      </c>
      <c r="K15" s="133"/>
      <c r="L15" s="133"/>
      <c r="M15" s="133"/>
      <c r="N15" s="133"/>
      <c r="O15" s="133"/>
      <c r="P15" s="133"/>
      <c r="Q15" s="133"/>
      <c r="R15" s="133"/>
    </row>
    <row r="16" spans="1:18" ht="15" customHeight="1" x14ac:dyDescent="0.25">
      <c r="A16" s="5" t="s">
        <v>200</v>
      </c>
      <c r="B16" s="6" t="s">
        <v>201</v>
      </c>
      <c r="C16" s="44">
        <f>'[1]4. melléklet'!C16+'[1]5. melléklet '!C16</f>
        <v>0</v>
      </c>
      <c r="D16" s="44">
        <f>'[1]4. melléklet'!D16+'[1]5. melléklet '!D16</f>
        <v>0</v>
      </c>
      <c r="E16" s="44">
        <f>'[1]4. melléklet'!E16+'[1]5. melléklet '!E16</f>
        <v>0</v>
      </c>
      <c r="F16" s="90">
        <f t="shared" si="0"/>
        <v>0</v>
      </c>
      <c r="G16" s="213">
        <v>0</v>
      </c>
      <c r="H16" s="44">
        <v>0</v>
      </c>
      <c r="I16" s="44">
        <v>0</v>
      </c>
      <c r="J16" s="214">
        <f t="shared" si="1"/>
        <v>0</v>
      </c>
      <c r="K16" s="133"/>
      <c r="L16" s="133"/>
      <c r="M16" s="133"/>
      <c r="N16" s="133"/>
      <c r="O16" s="133"/>
      <c r="P16" s="133"/>
      <c r="Q16" s="133"/>
      <c r="R16" s="133"/>
    </row>
    <row r="17" spans="1:18" ht="15" customHeight="1" x14ac:dyDescent="0.25">
      <c r="A17" s="5" t="s">
        <v>367</v>
      </c>
      <c r="B17" s="6" t="s">
        <v>202</v>
      </c>
      <c r="C17" s="44">
        <f>'[1]4. melléklet'!C17+'[1]5. melléklet '!C17</f>
        <v>0</v>
      </c>
      <c r="D17" s="44">
        <f>'[1]4. melléklet'!D17+'[1]5. melléklet '!D17</f>
        <v>0</v>
      </c>
      <c r="E17" s="44">
        <f>'[1]4. melléklet'!E17+'[1]5. melléklet '!E17</f>
        <v>0</v>
      </c>
      <c r="F17" s="90">
        <f t="shared" si="0"/>
        <v>0</v>
      </c>
      <c r="G17" s="213">
        <v>0</v>
      </c>
      <c r="H17" s="44">
        <v>0</v>
      </c>
      <c r="I17" s="44">
        <v>0</v>
      </c>
      <c r="J17" s="214">
        <f t="shared" si="1"/>
        <v>0</v>
      </c>
      <c r="K17" s="133"/>
      <c r="L17" s="133"/>
      <c r="M17" s="133"/>
      <c r="N17" s="133"/>
      <c r="O17" s="133"/>
      <c r="P17" s="133"/>
      <c r="Q17" s="133"/>
      <c r="R17" s="133"/>
    </row>
    <row r="18" spans="1:18" ht="15" customHeight="1" x14ac:dyDescent="0.25">
      <c r="A18" s="5" t="s">
        <v>368</v>
      </c>
      <c r="B18" s="6" t="s">
        <v>203</v>
      </c>
      <c r="C18" s="44">
        <f>'[1]4. melléklet'!C18+'[1]5. melléklet '!C18</f>
        <v>0</v>
      </c>
      <c r="D18" s="44">
        <f>'[1]4. melléklet'!D18+'[1]5. melléklet '!D18</f>
        <v>0</v>
      </c>
      <c r="E18" s="44">
        <f>'[1]4. melléklet'!E18+'[1]5. melléklet '!E18</f>
        <v>0</v>
      </c>
      <c r="F18" s="90">
        <f t="shared" si="0"/>
        <v>0</v>
      </c>
      <c r="G18" s="213">
        <v>0</v>
      </c>
      <c r="H18" s="44">
        <v>0</v>
      </c>
      <c r="I18" s="44">
        <v>0</v>
      </c>
      <c r="J18" s="214">
        <f t="shared" si="1"/>
        <v>0</v>
      </c>
      <c r="K18" s="133"/>
      <c r="L18" s="133"/>
      <c r="M18" s="133"/>
      <c r="N18" s="133"/>
      <c r="O18" s="133"/>
      <c r="P18" s="133"/>
      <c r="Q18" s="133"/>
      <c r="R18" s="133"/>
    </row>
    <row r="19" spans="1:18" ht="15" customHeight="1" x14ac:dyDescent="0.25">
      <c r="A19" s="5" t="s">
        <v>369</v>
      </c>
      <c r="B19" s="6" t="s">
        <v>204</v>
      </c>
      <c r="C19" s="44">
        <f>'[1]4. melléklet'!C19+'[1]5. melléklet '!C19</f>
        <v>0</v>
      </c>
      <c r="D19" s="44">
        <f>'[1]4. melléklet'!D19+'[1]5. melléklet '!D19</f>
        <v>0</v>
      </c>
      <c r="E19" s="44">
        <f>'[1]4. melléklet'!E19+'[1]5. melléklet '!E19</f>
        <v>0</v>
      </c>
      <c r="F19" s="90">
        <f t="shared" si="0"/>
        <v>0</v>
      </c>
      <c r="G19" s="223">
        <v>1400000</v>
      </c>
      <c r="H19" s="44">
        <v>0</v>
      </c>
      <c r="I19" s="44">
        <v>0</v>
      </c>
      <c r="J19" s="214">
        <f t="shared" si="1"/>
        <v>1400000</v>
      </c>
      <c r="K19" s="133"/>
      <c r="L19" s="133"/>
      <c r="M19" s="133"/>
      <c r="N19" s="133"/>
      <c r="O19" s="133"/>
      <c r="P19" s="133"/>
      <c r="Q19" s="133"/>
      <c r="R19" s="133"/>
    </row>
    <row r="20" spans="1:18" s="46" customFormat="1" ht="15" customHeight="1" x14ac:dyDescent="0.25">
      <c r="A20" s="28" t="s">
        <v>405</v>
      </c>
      <c r="B20" s="34" t="s">
        <v>205</v>
      </c>
      <c r="C20" s="58">
        <f>SUM(C14:C19)</f>
        <v>41969142</v>
      </c>
      <c r="D20" s="58">
        <f>'[1]4. melléklet'!D20+'[1]5. melléklet '!D20</f>
        <v>0</v>
      </c>
      <c r="E20" s="58">
        <f>'[1]4. melléklet'!E20+'[1]5. melléklet '!E20</f>
        <v>0</v>
      </c>
      <c r="F20" s="91">
        <f t="shared" si="0"/>
        <v>41969142</v>
      </c>
      <c r="G20" s="161">
        <f>SUM(G14:G19)</f>
        <v>43369142</v>
      </c>
      <c r="H20" s="58">
        <v>0</v>
      </c>
      <c r="I20" s="58">
        <v>0</v>
      </c>
      <c r="J20" s="160">
        <f t="shared" si="1"/>
        <v>43369142</v>
      </c>
      <c r="K20" s="143"/>
      <c r="L20" s="143"/>
      <c r="M20" s="143"/>
      <c r="N20" s="143"/>
      <c r="O20" s="143"/>
      <c r="P20" s="143"/>
      <c r="Q20" s="143"/>
      <c r="R20" s="143"/>
    </row>
    <row r="21" spans="1:18" ht="15" customHeight="1" x14ac:dyDescent="0.25">
      <c r="A21" s="5" t="s">
        <v>373</v>
      </c>
      <c r="B21" s="6" t="s">
        <v>214</v>
      </c>
      <c r="C21" s="44">
        <f>'[1]4. melléklet'!C21+'[1]5. melléklet '!C21</f>
        <v>0</v>
      </c>
      <c r="D21" s="44">
        <f>'[1]4. melléklet'!D21+'[1]5. melléklet '!D21</f>
        <v>0</v>
      </c>
      <c r="E21" s="44">
        <f>'[1]4. melléklet'!E21+'[1]5. melléklet '!E21</f>
        <v>0</v>
      </c>
      <c r="F21" s="90">
        <f t="shared" si="0"/>
        <v>0</v>
      </c>
      <c r="G21" s="213">
        <v>0</v>
      </c>
      <c r="H21" s="44">
        <v>0</v>
      </c>
      <c r="I21" s="44">
        <v>0</v>
      </c>
      <c r="J21" s="214">
        <f t="shared" si="1"/>
        <v>0</v>
      </c>
      <c r="K21" s="133"/>
      <c r="L21" s="133"/>
      <c r="M21" s="133"/>
      <c r="N21" s="133"/>
      <c r="O21" s="133"/>
      <c r="P21" s="133"/>
      <c r="Q21" s="133"/>
      <c r="R21" s="133"/>
    </row>
    <row r="22" spans="1:18" ht="15" customHeight="1" x14ac:dyDescent="0.25">
      <c r="A22" s="5" t="s">
        <v>374</v>
      </c>
      <c r="B22" s="6" t="s">
        <v>215</v>
      </c>
      <c r="C22" s="44">
        <f>'[1]4. melléklet'!C22+'[1]5. melléklet '!C22</f>
        <v>0</v>
      </c>
      <c r="D22" s="44">
        <f>'[1]4. melléklet'!D22+'[1]5. melléklet '!D22</f>
        <v>0</v>
      </c>
      <c r="E22" s="44">
        <f>'[1]4. melléklet'!E22+'[1]5. melléklet '!E22</f>
        <v>0</v>
      </c>
      <c r="F22" s="90">
        <f t="shared" si="0"/>
        <v>0</v>
      </c>
      <c r="G22" s="213">
        <v>0</v>
      </c>
      <c r="H22" s="44">
        <v>0</v>
      </c>
      <c r="I22" s="44">
        <v>0</v>
      </c>
      <c r="J22" s="214">
        <f t="shared" si="1"/>
        <v>0</v>
      </c>
      <c r="K22" s="133"/>
      <c r="L22" s="133"/>
      <c r="M22" s="133"/>
      <c r="N22" s="133"/>
      <c r="O22" s="133"/>
      <c r="P22" s="133"/>
      <c r="Q22" s="133"/>
      <c r="R22" s="133"/>
    </row>
    <row r="23" spans="1:18" s="46" customFormat="1" ht="15" customHeight="1" x14ac:dyDescent="0.25">
      <c r="A23" s="7" t="s">
        <v>407</v>
      </c>
      <c r="B23" s="8" t="s">
        <v>216</v>
      </c>
      <c r="C23" s="47">
        <f>'[1]4. melléklet'!C23+'[1]5. melléklet '!C23</f>
        <v>0</v>
      </c>
      <c r="D23" s="47">
        <f>'[1]4. melléklet'!D23+'[1]5. melléklet '!D23</f>
        <v>0</v>
      </c>
      <c r="E23" s="47">
        <f>'[1]4. melléklet'!E23+'[1]5. melléklet '!E23</f>
        <v>0</v>
      </c>
      <c r="F23" s="91">
        <f t="shared" si="0"/>
        <v>0</v>
      </c>
      <c r="G23" s="204">
        <v>0</v>
      </c>
      <c r="H23" s="47">
        <v>0</v>
      </c>
      <c r="I23" s="47">
        <v>0</v>
      </c>
      <c r="J23" s="160">
        <f t="shared" si="1"/>
        <v>0</v>
      </c>
      <c r="K23" s="133"/>
      <c r="L23" s="133"/>
      <c r="M23" s="133"/>
      <c r="N23" s="133"/>
      <c r="O23" s="133"/>
      <c r="P23" s="133"/>
      <c r="Q23" s="133"/>
      <c r="R23" s="133"/>
    </row>
    <row r="24" spans="1:18" ht="15" customHeight="1" x14ac:dyDescent="0.25">
      <c r="A24" s="7" t="s">
        <v>375</v>
      </c>
      <c r="B24" s="8" t="s">
        <v>217</v>
      </c>
      <c r="C24" s="47">
        <f>'[1]4. melléklet'!C24+'[1]5. melléklet '!C24</f>
        <v>0</v>
      </c>
      <c r="D24" s="47">
        <f>'[1]4. melléklet'!D24+'[1]5. melléklet '!D24</f>
        <v>0</v>
      </c>
      <c r="E24" s="47">
        <f>'[1]4. melléklet'!E24+'[1]5. melléklet '!E24</f>
        <v>0</v>
      </c>
      <c r="F24" s="91">
        <f t="shared" si="0"/>
        <v>0</v>
      </c>
      <c r="G24" s="204">
        <v>0</v>
      </c>
      <c r="H24" s="47">
        <v>0</v>
      </c>
      <c r="I24" s="47">
        <v>0</v>
      </c>
      <c r="J24" s="160">
        <f t="shared" si="1"/>
        <v>0</v>
      </c>
      <c r="K24" s="133"/>
      <c r="L24" s="133"/>
      <c r="M24" s="133"/>
      <c r="N24" s="133"/>
      <c r="O24" s="133"/>
      <c r="P24" s="133"/>
      <c r="Q24" s="133"/>
      <c r="R24" s="133"/>
    </row>
    <row r="25" spans="1:18" ht="15" customHeight="1" x14ac:dyDescent="0.25">
      <c r="A25" s="7" t="s">
        <v>376</v>
      </c>
      <c r="B25" s="8" t="s">
        <v>218</v>
      </c>
      <c r="C25" s="47">
        <f>'[1]4. melléklet'!C25+'[1]5. melléklet '!C25</f>
        <v>0</v>
      </c>
      <c r="D25" s="47">
        <f>'[1]4. melléklet'!D25+'[1]5. melléklet '!D25</f>
        <v>0</v>
      </c>
      <c r="E25" s="47">
        <f>'[1]4. melléklet'!E25+'[1]5. melléklet '!E25</f>
        <v>0</v>
      </c>
      <c r="F25" s="91">
        <f t="shared" si="0"/>
        <v>0</v>
      </c>
      <c r="G25" s="204">
        <v>0</v>
      </c>
      <c r="H25" s="47">
        <v>0</v>
      </c>
      <c r="I25" s="47">
        <v>0</v>
      </c>
      <c r="J25" s="160">
        <f t="shared" si="1"/>
        <v>0</v>
      </c>
      <c r="K25" s="133"/>
      <c r="L25" s="133"/>
      <c r="M25" s="133"/>
      <c r="N25" s="133"/>
      <c r="O25" s="133"/>
      <c r="P25" s="133"/>
      <c r="Q25" s="133"/>
      <c r="R25" s="133"/>
    </row>
    <row r="26" spans="1:18" ht="15" customHeight="1" x14ac:dyDescent="0.25">
      <c r="A26" s="7" t="s">
        <v>377</v>
      </c>
      <c r="B26" s="8" t="s">
        <v>219</v>
      </c>
      <c r="C26" s="47">
        <v>1500000</v>
      </c>
      <c r="D26" s="47">
        <f>'[1]4. melléklet'!D26+'[1]5. melléklet '!D26</f>
        <v>0</v>
      </c>
      <c r="E26" s="47">
        <f>'[1]4. melléklet'!E26+'[1]5. melléklet '!E26</f>
        <v>0</v>
      </c>
      <c r="F26" s="91">
        <f t="shared" si="0"/>
        <v>1500000</v>
      </c>
      <c r="G26" s="203">
        <v>1000000</v>
      </c>
      <c r="H26" s="47">
        <v>0</v>
      </c>
      <c r="I26" s="47">
        <v>0</v>
      </c>
      <c r="J26" s="160">
        <f t="shared" si="1"/>
        <v>1000000</v>
      </c>
      <c r="K26" s="143"/>
      <c r="L26" s="143"/>
      <c r="M26" s="143"/>
      <c r="N26" s="143"/>
      <c r="O26" s="143"/>
      <c r="P26" s="143"/>
      <c r="Q26" s="143"/>
      <c r="R26" s="143"/>
    </row>
    <row r="27" spans="1:18" ht="15" customHeight="1" x14ac:dyDescent="0.25">
      <c r="A27" s="5" t="s">
        <v>378</v>
      </c>
      <c r="B27" s="6" t="s">
        <v>220</v>
      </c>
      <c r="C27" s="44">
        <v>10000000</v>
      </c>
      <c r="D27" s="44">
        <f>'[1]4. melléklet'!D27+'[1]5. melléklet '!D27</f>
        <v>0</v>
      </c>
      <c r="E27" s="44">
        <f>'[1]4. melléklet'!E27+'[1]5. melléklet '!E27</f>
        <v>0</v>
      </c>
      <c r="F27" s="90">
        <f t="shared" si="0"/>
        <v>10000000</v>
      </c>
      <c r="G27" s="223">
        <v>6000000</v>
      </c>
      <c r="H27" s="44">
        <v>0</v>
      </c>
      <c r="I27" s="44">
        <v>0</v>
      </c>
      <c r="J27" s="214">
        <f t="shared" si="1"/>
        <v>6000000</v>
      </c>
      <c r="K27" s="133"/>
      <c r="L27" s="133"/>
      <c r="M27" s="133"/>
      <c r="N27" s="133"/>
      <c r="O27" s="133"/>
      <c r="P27" s="133"/>
      <c r="Q27" s="133"/>
      <c r="R27" s="133"/>
    </row>
    <row r="28" spans="1:18" ht="15" customHeight="1" x14ac:dyDescent="0.25">
      <c r="A28" s="5" t="s">
        <v>379</v>
      </c>
      <c r="B28" s="6" t="s">
        <v>223</v>
      </c>
      <c r="C28" s="44">
        <f>'[1]4. melléklet'!C28+'[1]5. melléklet '!C28</f>
        <v>0</v>
      </c>
      <c r="D28" s="44">
        <f>'[1]4. melléklet'!D28+'[1]5. melléklet '!D28</f>
        <v>0</v>
      </c>
      <c r="E28" s="44">
        <f>'[1]4. melléklet'!E28+'[1]5. melléklet '!E28</f>
        <v>0</v>
      </c>
      <c r="F28" s="90">
        <f t="shared" si="0"/>
        <v>0</v>
      </c>
      <c r="G28" s="213">
        <v>0</v>
      </c>
      <c r="H28" s="44">
        <v>0</v>
      </c>
      <c r="I28" s="44">
        <v>0</v>
      </c>
      <c r="J28" s="214">
        <f t="shared" si="1"/>
        <v>0</v>
      </c>
      <c r="K28" s="133"/>
      <c r="L28" s="133"/>
      <c r="M28" s="133"/>
      <c r="N28" s="133"/>
      <c r="O28" s="133"/>
      <c r="P28" s="133"/>
      <c r="Q28" s="133"/>
      <c r="R28" s="133"/>
    </row>
    <row r="29" spans="1:18" ht="15" customHeight="1" x14ac:dyDescent="0.25">
      <c r="A29" s="5" t="s">
        <v>224</v>
      </c>
      <c r="B29" s="6" t="s">
        <v>225</v>
      </c>
      <c r="C29" s="44">
        <f>'[1]4. melléklet'!C29+'[1]5. melléklet '!C29</f>
        <v>0</v>
      </c>
      <c r="D29" s="44">
        <f>'[1]4. melléklet'!D29+'[1]5. melléklet '!D29</f>
        <v>0</v>
      </c>
      <c r="E29" s="44">
        <f>'[1]4. melléklet'!E29+'[1]5. melléklet '!E29</f>
        <v>0</v>
      </c>
      <c r="F29" s="90">
        <f t="shared" si="0"/>
        <v>0</v>
      </c>
      <c r="G29" s="213">
        <v>0</v>
      </c>
      <c r="H29" s="44">
        <v>0</v>
      </c>
      <c r="I29" s="44">
        <v>0</v>
      </c>
      <c r="J29" s="214">
        <f t="shared" si="1"/>
        <v>0</v>
      </c>
      <c r="K29" s="133"/>
      <c r="L29" s="133"/>
      <c r="M29" s="133"/>
      <c r="N29" s="133"/>
      <c r="O29" s="133"/>
      <c r="P29" s="133"/>
      <c r="Q29" s="133"/>
      <c r="R29" s="133"/>
    </row>
    <row r="30" spans="1:18" ht="15" customHeight="1" x14ac:dyDescent="0.25">
      <c r="A30" s="5" t="s">
        <v>380</v>
      </c>
      <c r="B30" s="6" t="s">
        <v>226</v>
      </c>
      <c r="C30" s="44">
        <v>2500000</v>
      </c>
      <c r="D30" s="44">
        <f>'[1]4. melléklet'!D30+'[1]5. melléklet '!D30</f>
        <v>0</v>
      </c>
      <c r="E30" s="44">
        <f>'[1]4. melléklet'!E30+'[1]5. melléklet '!E30</f>
        <v>0</v>
      </c>
      <c r="F30" s="90">
        <f t="shared" si="0"/>
        <v>2500000</v>
      </c>
      <c r="G30" s="223">
        <v>0</v>
      </c>
      <c r="H30" s="44">
        <v>0</v>
      </c>
      <c r="I30" s="44">
        <v>0</v>
      </c>
      <c r="J30" s="214">
        <f t="shared" si="1"/>
        <v>0</v>
      </c>
      <c r="K30" s="133"/>
      <c r="L30" s="133"/>
      <c r="M30" s="133"/>
      <c r="N30" s="133"/>
      <c r="O30" s="133"/>
      <c r="P30" s="133"/>
      <c r="Q30" s="133"/>
      <c r="R30" s="133"/>
    </row>
    <row r="31" spans="1:18" ht="15" customHeight="1" x14ac:dyDescent="0.25">
      <c r="A31" s="5" t="s">
        <v>381</v>
      </c>
      <c r="B31" s="6" t="s">
        <v>231</v>
      </c>
      <c r="C31" s="44">
        <f>'[1]4. melléklet'!C31+'[1]5. melléklet '!C31</f>
        <v>0</v>
      </c>
      <c r="D31" s="44">
        <f>'[1]4. melléklet'!D31+'[1]5. melléklet '!D31</f>
        <v>0</v>
      </c>
      <c r="E31" s="44">
        <f>'[1]4. melléklet'!E31+'[1]5. melléklet '!E31</f>
        <v>0</v>
      </c>
      <c r="F31" s="90">
        <f t="shared" si="0"/>
        <v>0</v>
      </c>
      <c r="G31" s="213">
        <v>0</v>
      </c>
      <c r="H31" s="44">
        <v>0</v>
      </c>
      <c r="I31" s="44">
        <v>0</v>
      </c>
      <c r="J31" s="214">
        <f t="shared" si="1"/>
        <v>0</v>
      </c>
      <c r="K31" s="133"/>
      <c r="L31" s="133"/>
      <c r="M31" s="133"/>
      <c r="N31" s="133"/>
      <c r="O31" s="133"/>
      <c r="P31" s="133"/>
      <c r="Q31" s="133"/>
      <c r="R31" s="133"/>
    </row>
    <row r="32" spans="1:18" s="46" customFormat="1" ht="15" customHeight="1" x14ac:dyDescent="0.25">
      <c r="A32" s="7" t="s">
        <v>408</v>
      </c>
      <c r="B32" s="8" t="s">
        <v>234</v>
      </c>
      <c r="C32" s="47">
        <f>SUM(C27:C31)</f>
        <v>12500000</v>
      </c>
      <c r="D32" s="47">
        <f>'[1]4. melléklet'!D32+'[1]5. melléklet '!D32</f>
        <v>0</v>
      </c>
      <c r="E32" s="47">
        <f>'[1]4. melléklet'!E32+'[1]5. melléklet '!E32</f>
        <v>0</v>
      </c>
      <c r="F32" s="91">
        <f t="shared" si="0"/>
        <v>12500000</v>
      </c>
      <c r="G32" s="204">
        <f>SUM(G27:G31)</f>
        <v>6000000</v>
      </c>
      <c r="H32" s="47">
        <v>0</v>
      </c>
      <c r="I32" s="47">
        <v>0</v>
      </c>
      <c r="J32" s="160">
        <f t="shared" si="1"/>
        <v>6000000</v>
      </c>
      <c r="K32" s="133"/>
      <c r="L32" s="133"/>
      <c r="M32" s="133"/>
      <c r="N32" s="133"/>
      <c r="O32" s="133"/>
      <c r="P32" s="133"/>
      <c r="Q32" s="133"/>
      <c r="R32" s="133"/>
    </row>
    <row r="33" spans="1:18" ht="15" customHeight="1" x14ac:dyDescent="0.25">
      <c r="A33" s="7" t="s">
        <v>382</v>
      </c>
      <c r="B33" s="8" t="s">
        <v>235</v>
      </c>
      <c r="C33" s="47">
        <v>330000</v>
      </c>
      <c r="D33" s="47">
        <f>'[1]4. melléklet'!D33+'[1]5. melléklet '!D33</f>
        <v>0</v>
      </c>
      <c r="E33" s="47">
        <f>'[1]4. melléklet'!E33+'[1]5. melléklet '!E33</f>
        <v>20000</v>
      </c>
      <c r="F33" s="91">
        <f t="shared" si="0"/>
        <v>350000</v>
      </c>
      <c r="G33" s="203">
        <v>250000</v>
      </c>
      <c r="H33" s="47">
        <v>0</v>
      </c>
      <c r="I33" s="47">
        <v>20000</v>
      </c>
      <c r="J33" s="210">
        <f t="shared" si="1"/>
        <v>270000</v>
      </c>
      <c r="K33" s="143"/>
      <c r="L33" s="143"/>
      <c r="M33" s="143"/>
      <c r="N33" s="143"/>
      <c r="O33" s="143"/>
      <c r="P33" s="143"/>
      <c r="Q33" s="143"/>
      <c r="R33" s="143"/>
    </row>
    <row r="34" spans="1:18" s="46" customFormat="1" ht="15" customHeight="1" x14ac:dyDescent="0.25">
      <c r="A34" s="242" t="s">
        <v>409</v>
      </c>
      <c r="B34" s="34" t="s">
        <v>236</v>
      </c>
      <c r="C34" s="58">
        <f>SUM(C23+C24+C25+C26+C32+C33)</f>
        <v>14330000</v>
      </c>
      <c r="D34" s="58">
        <f>'[1]4. melléklet'!D34+'[1]5. melléklet '!D34</f>
        <v>0</v>
      </c>
      <c r="E34" s="58">
        <f>'[1]4. melléklet'!E34+'[1]5. melléklet '!E34</f>
        <v>20000</v>
      </c>
      <c r="F34" s="239">
        <f t="shared" si="0"/>
        <v>14350000</v>
      </c>
      <c r="G34" s="161">
        <f>SUM(G23+G24+G25+G26+G32+G33)</f>
        <v>7250000</v>
      </c>
      <c r="H34" s="58">
        <v>0</v>
      </c>
      <c r="I34" s="58">
        <v>20000</v>
      </c>
      <c r="J34" s="240">
        <f t="shared" si="1"/>
        <v>7270000</v>
      </c>
      <c r="K34" s="144"/>
      <c r="L34" s="144"/>
      <c r="M34" s="144"/>
      <c r="N34" s="144"/>
      <c r="O34" s="144"/>
      <c r="P34" s="144"/>
      <c r="Q34" s="144"/>
      <c r="R34" s="144"/>
    </row>
    <row r="35" spans="1:18" ht="15" customHeight="1" x14ac:dyDescent="0.25">
      <c r="A35" s="12" t="s">
        <v>237</v>
      </c>
      <c r="B35" s="6" t="s">
        <v>238</v>
      </c>
      <c r="C35" s="44">
        <f>'[1]4. melléklet'!C35+'[1]5. melléklet '!C35</f>
        <v>0</v>
      </c>
      <c r="D35" s="44">
        <f>'[1]4. melléklet'!D35+'[1]5. melléklet '!D35</f>
        <v>0</v>
      </c>
      <c r="E35" s="44">
        <f>'[1]4. melléklet'!E35+'[1]5. melléklet '!E35</f>
        <v>0</v>
      </c>
      <c r="F35" s="90">
        <f t="shared" si="0"/>
        <v>0</v>
      </c>
      <c r="G35" s="213">
        <v>0</v>
      </c>
      <c r="H35" s="44">
        <v>0</v>
      </c>
      <c r="I35" s="44">
        <v>0</v>
      </c>
      <c r="J35" s="214">
        <f>E29</f>
        <v>0</v>
      </c>
      <c r="K35" s="133"/>
      <c r="L35" s="133"/>
      <c r="M35" s="133"/>
      <c r="N35" s="133"/>
      <c r="O35" s="133"/>
      <c r="P35" s="133"/>
      <c r="Q35" s="133"/>
      <c r="R35" s="133"/>
    </row>
    <row r="36" spans="1:18" ht="15" customHeight="1" x14ac:dyDescent="0.25">
      <c r="A36" s="12" t="s">
        <v>383</v>
      </c>
      <c r="B36" s="6" t="s">
        <v>239</v>
      </c>
      <c r="C36" s="44">
        <f>'[1]4. melléklet'!C36+'[1]5. melléklet '!C36</f>
        <v>0</v>
      </c>
      <c r="D36" s="44">
        <f>'[1]4. melléklet'!D36+'[1]5. melléklet '!D36</f>
        <v>0</v>
      </c>
      <c r="E36" s="44">
        <f>'[1]4. melléklet'!E36+'[1]5. melléklet '!E36</f>
        <v>0</v>
      </c>
      <c r="F36" s="90">
        <f t="shared" si="0"/>
        <v>0</v>
      </c>
      <c r="G36" s="213">
        <v>0</v>
      </c>
      <c r="H36" s="44">
        <v>0</v>
      </c>
      <c r="I36" s="44">
        <v>0</v>
      </c>
      <c r="J36" s="214">
        <f t="shared" si="1"/>
        <v>0</v>
      </c>
      <c r="K36" s="133"/>
      <c r="L36" s="133"/>
      <c r="M36" s="133"/>
      <c r="N36" s="133"/>
      <c r="O36" s="133"/>
      <c r="P36" s="133"/>
      <c r="Q36" s="133"/>
      <c r="R36" s="133"/>
    </row>
    <row r="37" spans="1:18" ht="15" customHeight="1" x14ac:dyDescent="0.25">
      <c r="A37" s="12" t="s">
        <v>384</v>
      </c>
      <c r="B37" s="6" t="s">
        <v>240</v>
      </c>
      <c r="C37" s="44">
        <v>1643000</v>
      </c>
      <c r="D37" s="44">
        <f>'[1]4. melléklet'!D37+'[1]5. melléklet '!D37</f>
        <v>0</v>
      </c>
      <c r="E37" s="44">
        <f>'[1]4. melléklet'!E37+'[1]5. melléklet '!E37</f>
        <v>0</v>
      </c>
      <c r="F37" s="90">
        <f t="shared" si="0"/>
        <v>1643000</v>
      </c>
      <c r="G37" s="223">
        <v>2287000</v>
      </c>
      <c r="H37" s="44">
        <v>0</v>
      </c>
      <c r="I37" s="44">
        <v>0</v>
      </c>
      <c r="J37" s="214">
        <f t="shared" si="1"/>
        <v>2287000</v>
      </c>
      <c r="K37" s="133"/>
      <c r="L37" s="133"/>
      <c r="M37" s="133"/>
      <c r="N37" s="133"/>
      <c r="O37" s="133"/>
      <c r="P37" s="133"/>
      <c r="Q37" s="133"/>
      <c r="R37" s="133"/>
    </row>
    <row r="38" spans="1:18" ht="15" customHeight="1" x14ac:dyDescent="0.25">
      <c r="A38" s="12" t="s">
        <v>385</v>
      </c>
      <c r="B38" s="6" t="s">
        <v>241</v>
      </c>
      <c r="C38" s="44">
        <v>235000</v>
      </c>
      <c r="D38" s="44">
        <f>'[1]4. melléklet'!D38+'[1]5. melléklet '!D38</f>
        <v>0</v>
      </c>
      <c r="E38" s="44">
        <f>'[1]4. melléklet'!E38+'[1]5. melléklet '!E38</f>
        <v>0</v>
      </c>
      <c r="F38" s="90">
        <f t="shared" si="0"/>
        <v>235000</v>
      </c>
      <c r="G38" s="223">
        <v>251000</v>
      </c>
      <c r="H38" s="44">
        <v>0</v>
      </c>
      <c r="I38" s="44">
        <v>0</v>
      </c>
      <c r="J38" s="214">
        <f t="shared" si="1"/>
        <v>251000</v>
      </c>
      <c r="K38" s="133"/>
      <c r="L38" s="133"/>
      <c r="M38" s="133"/>
      <c r="N38" s="133"/>
      <c r="O38" s="133"/>
      <c r="P38" s="133"/>
      <c r="Q38" s="133"/>
      <c r="R38" s="133"/>
    </row>
    <row r="39" spans="1:18" ht="15" customHeight="1" x14ac:dyDescent="0.25">
      <c r="A39" s="12" t="s">
        <v>242</v>
      </c>
      <c r="B39" s="6" t="s">
        <v>243</v>
      </c>
      <c r="C39" s="44">
        <v>350000</v>
      </c>
      <c r="D39" s="44">
        <f>'[1]4. melléklet'!D39+'[1]5. melléklet '!D39</f>
        <v>0</v>
      </c>
      <c r="E39" s="44">
        <f>'[1]4. melléklet'!E39+'[1]5. melléklet '!E39</f>
        <v>0</v>
      </c>
      <c r="F39" s="90">
        <f t="shared" si="0"/>
        <v>350000</v>
      </c>
      <c r="G39" s="213">
        <v>350000</v>
      </c>
      <c r="H39" s="44">
        <v>0</v>
      </c>
      <c r="I39" s="44">
        <v>0</v>
      </c>
      <c r="J39" s="214">
        <f t="shared" si="1"/>
        <v>350000</v>
      </c>
      <c r="K39" s="133"/>
      <c r="L39" s="133"/>
      <c r="M39" s="133"/>
      <c r="N39" s="133"/>
      <c r="O39" s="133"/>
      <c r="P39" s="133"/>
      <c r="Q39" s="133"/>
      <c r="R39" s="133"/>
    </row>
    <row r="40" spans="1:18" ht="15" customHeight="1" x14ac:dyDescent="0.25">
      <c r="A40" s="12" t="s">
        <v>244</v>
      </c>
      <c r="B40" s="6" t="s">
        <v>245</v>
      </c>
      <c r="C40" s="44">
        <f>'[1]4. melléklet'!C40+'[1]5. melléklet '!C40</f>
        <v>0</v>
      </c>
      <c r="D40" s="44">
        <f>'[1]4. melléklet'!D40+'[1]5. melléklet '!D40</f>
        <v>0</v>
      </c>
      <c r="E40" s="44">
        <f>'[1]4. melléklet'!E40+'[1]5. melléklet '!E40</f>
        <v>0</v>
      </c>
      <c r="F40" s="90">
        <f t="shared" si="0"/>
        <v>0</v>
      </c>
      <c r="G40" s="213">
        <v>0</v>
      </c>
      <c r="H40" s="44">
        <v>0</v>
      </c>
      <c r="I40" s="44">
        <v>0</v>
      </c>
      <c r="J40" s="214">
        <f t="shared" si="1"/>
        <v>0</v>
      </c>
      <c r="K40" s="133"/>
      <c r="L40" s="133"/>
      <c r="M40" s="133"/>
      <c r="N40" s="133"/>
      <c r="O40" s="133"/>
      <c r="P40" s="133"/>
      <c r="Q40" s="133"/>
      <c r="R40" s="133"/>
    </row>
    <row r="41" spans="1:18" ht="15" customHeight="1" x14ac:dyDescent="0.25">
      <c r="A41" s="12" t="s">
        <v>246</v>
      </c>
      <c r="B41" s="6" t="s">
        <v>247</v>
      </c>
      <c r="C41" s="44">
        <f>'[1]4. melléklet'!C41+'[1]5. melléklet '!C41</f>
        <v>0</v>
      </c>
      <c r="D41" s="44">
        <f>'[1]4. melléklet'!D41+'[1]5. melléklet '!D41</f>
        <v>0</v>
      </c>
      <c r="E41" s="44">
        <f>'[1]4. melléklet'!E41+'[1]5. melléklet '!E41</f>
        <v>0</v>
      </c>
      <c r="F41" s="90">
        <f t="shared" si="0"/>
        <v>0</v>
      </c>
      <c r="G41" s="213">
        <v>0</v>
      </c>
      <c r="H41" s="44">
        <v>0</v>
      </c>
      <c r="I41" s="44">
        <v>0</v>
      </c>
      <c r="J41" s="214">
        <f t="shared" si="1"/>
        <v>0</v>
      </c>
      <c r="K41" s="133"/>
      <c r="L41" s="133"/>
      <c r="M41" s="133"/>
      <c r="N41" s="133"/>
      <c r="O41" s="133"/>
      <c r="P41" s="133"/>
      <c r="Q41" s="133"/>
      <c r="R41" s="133"/>
    </row>
    <row r="42" spans="1:18" ht="15" customHeight="1" x14ac:dyDescent="0.25">
      <c r="A42" s="12" t="s">
        <v>386</v>
      </c>
      <c r="B42" s="6" t="s">
        <v>248</v>
      </c>
      <c r="C42" s="44">
        <f>'[1]4. melléklet'!C42+'[1]5. melléklet '!C42</f>
        <v>0</v>
      </c>
      <c r="D42" s="44">
        <f>'[1]4. melléklet'!D42+'[1]5. melléklet '!D42</f>
        <v>0</v>
      </c>
      <c r="E42" s="44">
        <f>'[1]4. melléklet'!E42+'[1]5. melléklet '!E42</f>
        <v>0</v>
      </c>
      <c r="F42" s="90">
        <f t="shared" si="0"/>
        <v>0</v>
      </c>
      <c r="G42" s="213">
        <v>0</v>
      </c>
      <c r="H42" s="44">
        <v>0</v>
      </c>
      <c r="I42" s="44">
        <v>0</v>
      </c>
      <c r="J42" s="214">
        <f t="shared" si="1"/>
        <v>0</v>
      </c>
      <c r="K42" s="133"/>
      <c r="L42" s="133"/>
      <c r="M42" s="133"/>
      <c r="N42" s="133"/>
      <c r="O42" s="133"/>
      <c r="P42" s="133"/>
      <c r="Q42" s="133"/>
      <c r="R42" s="133"/>
    </row>
    <row r="43" spans="1:18" ht="15" customHeight="1" x14ac:dyDescent="0.25">
      <c r="A43" s="12" t="s">
        <v>387</v>
      </c>
      <c r="B43" s="6" t="s">
        <v>249</v>
      </c>
      <c r="C43" s="44">
        <f>'[1]4. melléklet'!C43+'[1]5. melléklet '!C43</f>
        <v>0</v>
      </c>
      <c r="D43" s="44">
        <f>'[1]4. melléklet'!D43+'[1]5. melléklet '!D43</f>
        <v>0</v>
      </c>
      <c r="E43" s="44">
        <f>'[1]4. melléklet'!E43+'[1]5. melléklet '!E43</f>
        <v>0</v>
      </c>
      <c r="F43" s="90">
        <f t="shared" si="0"/>
        <v>0</v>
      </c>
      <c r="G43" s="213">
        <v>0</v>
      </c>
      <c r="H43" s="44">
        <v>0</v>
      </c>
      <c r="I43" s="44">
        <v>0</v>
      </c>
      <c r="J43" s="214">
        <f t="shared" si="1"/>
        <v>0</v>
      </c>
      <c r="K43" s="133"/>
      <c r="L43" s="133"/>
      <c r="M43" s="133"/>
      <c r="N43" s="133"/>
      <c r="O43" s="133"/>
      <c r="P43" s="133"/>
      <c r="Q43" s="133"/>
      <c r="R43" s="133"/>
    </row>
    <row r="44" spans="1:18" ht="15" customHeight="1" x14ac:dyDescent="0.25">
      <c r="A44" s="12" t="s">
        <v>388</v>
      </c>
      <c r="B44" s="6" t="s">
        <v>484</v>
      </c>
      <c r="C44" s="44">
        <v>0</v>
      </c>
      <c r="D44" s="44">
        <v>0</v>
      </c>
      <c r="E44" s="44">
        <f>'[1]4. melléklet'!E44+'[1]5. melléklet '!E44</f>
        <v>0</v>
      </c>
      <c r="F44" s="90">
        <f t="shared" si="0"/>
        <v>0</v>
      </c>
      <c r="G44" s="213">
        <v>0</v>
      </c>
      <c r="H44" s="44">
        <v>0</v>
      </c>
      <c r="I44" s="44">
        <v>0</v>
      </c>
      <c r="J44" s="214">
        <f t="shared" si="1"/>
        <v>0</v>
      </c>
      <c r="K44" s="133"/>
      <c r="L44" s="133"/>
      <c r="M44" s="133"/>
      <c r="N44" s="133"/>
      <c r="O44" s="133"/>
      <c r="P44" s="133"/>
      <c r="Q44" s="133"/>
      <c r="R44" s="133"/>
    </row>
    <row r="45" spans="1:18" s="241" customFormat="1" ht="15" customHeight="1" x14ac:dyDescent="0.25">
      <c r="A45" s="236" t="s">
        <v>410</v>
      </c>
      <c r="B45" s="237" t="s">
        <v>250</v>
      </c>
      <c r="C45" s="238">
        <f>SUM(C35:C44)</f>
        <v>2228000</v>
      </c>
      <c r="D45" s="238">
        <f t="shared" ref="D45:G45" si="2">SUM(D35:D44)</f>
        <v>0</v>
      </c>
      <c r="E45" s="238">
        <f t="shared" si="2"/>
        <v>0</v>
      </c>
      <c r="F45" s="239">
        <f>SUM(F35:F44)</f>
        <v>2228000</v>
      </c>
      <c r="G45" s="239">
        <f t="shared" si="2"/>
        <v>2888000</v>
      </c>
      <c r="H45" s="238">
        <f t="shared" ref="H45:J45" si="3">SUM(H35:H44)</f>
        <v>0</v>
      </c>
      <c r="I45" s="238">
        <f t="shared" si="3"/>
        <v>0</v>
      </c>
      <c r="J45" s="240">
        <f t="shared" si="3"/>
        <v>2888000</v>
      </c>
      <c r="K45" s="146"/>
      <c r="L45" s="146"/>
      <c r="M45" s="146"/>
      <c r="N45" s="146"/>
      <c r="O45" s="146"/>
      <c r="P45" s="146"/>
      <c r="Q45" s="146"/>
      <c r="R45" s="146"/>
    </row>
    <row r="46" spans="1:18" ht="15" customHeight="1" x14ac:dyDescent="0.25">
      <c r="A46" s="12" t="s">
        <v>259</v>
      </c>
      <c r="B46" s="6" t="s">
        <v>260</v>
      </c>
      <c r="C46" s="44">
        <f>'[1]4. melléklet'!C46+'[1]5. melléklet '!C46</f>
        <v>0</v>
      </c>
      <c r="D46" s="44">
        <f>'[1]4. melléklet'!D46+'[1]5. melléklet '!D46</f>
        <v>0</v>
      </c>
      <c r="E46" s="44">
        <f>'[1]4. melléklet'!E46+'[1]5. melléklet '!E46</f>
        <v>0</v>
      </c>
      <c r="F46" s="90">
        <f t="shared" si="0"/>
        <v>0</v>
      </c>
      <c r="G46" s="213">
        <v>0</v>
      </c>
      <c r="H46" s="44">
        <v>0</v>
      </c>
      <c r="I46" s="44">
        <v>0</v>
      </c>
      <c r="J46" s="214">
        <f t="shared" ref="J46:J49" si="4">SUM(G46:I46)</f>
        <v>0</v>
      </c>
      <c r="K46" s="133"/>
      <c r="L46" s="133"/>
      <c r="M46" s="133"/>
      <c r="N46" s="133"/>
      <c r="O46" s="133"/>
      <c r="P46" s="133"/>
      <c r="Q46" s="133"/>
      <c r="R46" s="133"/>
    </row>
    <row r="47" spans="1:18" ht="15" customHeight="1" x14ac:dyDescent="0.25">
      <c r="A47" s="5" t="s">
        <v>392</v>
      </c>
      <c r="B47" s="6" t="s">
        <v>261</v>
      </c>
      <c r="C47" s="44">
        <f>'[1]4. melléklet'!C47+'[1]5. melléklet '!C47</f>
        <v>0</v>
      </c>
      <c r="D47" s="44">
        <f>'[1]4. melléklet'!D47+'[1]5. melléklet '!D47</f>
        <v>0</v>
      </c>
      <c r="E47" s="44">
        <f>'[1]4. melléklet'!E47+'[1]5. melléklet '!E47</f>
        <v>0</v>
      </c>
      <c r="F47" s="90">
        <f t="shared" si="0"/>
        <v>0</v>
      </c>
      <c r="G47" s="213">
        <v>0</v>
      </c>
      <c r="H47" s="44">
        <v>0</v>
      </c>
      <c r="I47" s="44">
        <v>0</v>
      </c>
      <c r="J47" s="214">
        <f t="shared" si="4"/>
        <v>0</v>
      </c>
      <c r="K47" s="133"/>
      <c r="L47" s="133"/>
      <c r="M47" s="133"/>
      <c r="N47" s="133"/>
      <c r="O47" s="133"/>
      <c r="P47" s="133"/>
      <c r="Q47" s="133"/>
      <c r="R47" s="133"/>
    </row>
    <row r="48" spans="1:18" ht="15" customHeight="1" x14ac:dyDescent="0.25">
      <c r="A48" s="12" t="s">
        <v>393</v>
      </c>
      <c r="B48" s="6" t="s">
        <v>262</v>
      </c>
      <c r="C48" s="44">
        <v>0</v>
      </c>
      <c r="D48" s="44">
        <f>'[1]4. melléklet'!D48+'[1]5. melléklet '!D48</f>
        <v>0</v>
      </c>
      <c r="E48" s="44">
        <f>'[1]4. melléklet'!E48+'[1]5. melléklet '!E48</f>
        <v>0</v>
      </c>
      <c r="F48" s="90">
        <f t="shared" si="0"/>
        <v>0</v>
      </c>
      <c r="G48" s="213">
        <v>0</v>
      </c>
      <c r="H48" s="44">
        <v>0</v>
      </c>
      <c r="I48" s="44">
        <v>0</v>
      </c>
      <c r="J48" s="214">
        <f t="shared" si="4"/>
        <v>0</v>
      </c>
      <c r="K48" s="133"/>
      <c r="L48" s="133"/>
      <c r="M48" s="133"/>
      <c r="N48" s="133"/>
      <c r="O48" s="133"/>
      <c r="P48" s="133"/>
      <c r="Q48" s="133"/>
      <c r="R48" s="133"/>
    </row>
    <row r="49" spans="1:18" s="46" customFormat="1" ht="15" customHeight="1" x14ac:dyDescent="0.25">
      <c r="A49" s="28" t="s">
        <v>412</v>
      </c>
      <c r="B49" s="34" t="s">
        <v>263</v>
      </c>
      <c r="C49" s="58">
        <f>SUM(C46:C48)</f>
        <v>0</v>
      </c>
      <c r="D49" s="58">
        <f>'[1]4. melléklet'!D49+'[1]5. melléklet '!D49</f>
        <v>0</v>
      </c>
      <c r="E49" s="58">
        <f>'[1]4. melléklet'!E49+'[1]5. melléklet '!E49</f>
        <v>0</v>
      </c>
      <c r="F49" s="93">
        <f t="shared" si="0"/>
        <v>0</v>
      </c>
      <c r="G49" s="161">
        <f>SUM(G46:G48)</f>
        <v>0</v>
      </c>
      <c r="H49" s="58">
        <v>0</v>
      </c>
      <c r="I49" s="58">
        <v>0</v>
      </c>
      <c r="J49" s="205">
        <f t="shared" si="4"/>
        <v>0</v>
      </c>
      <c r="K49" s="144"/>
      <c r="L49" s="144"/>
      <c r="M49" s="144"/>
      <c r="N49" s="144"/>
      <c r="O49" s="144"/>
      <c r="P49" s="144"/>
      <c r="Q49" s="144"/>
      <c r="R49" s="144"/>
    </row>
    <row r="50" spans="1:18" s="46" customFormat="1" ht="15" customHeight="1" x14ac:dyDescent="0.25">
      <c r="A50" s="65" t="s">
        <v>10</v>
      </c>
      <c r="B50" s="83"/>
      <c r="C50" s="84">
        <f>SUM('4. melléklet'!C50+'5. melléklet '!C50)</f>
        <v>58527142</v>
      </c>
      <c r="D50" s="84">
        <f t="shared" ref="D50:F50" si="5">D20+D34+D45+D49</f>
        <v>0</v>
      </c>
      <c r="E50" s="84">
        <f t="shared" si="5"/>
        <v>20000</v>
      </c>
      <c r="F50" s="94">
        <f t="shared" si="5"/>
        <v>58547142</v>
      </c>
      <c r="G50" s="216">
        <f>SUM('4. melléklet'!G50+'5. melléklet '!G50)</f>
        <v>53507142</v>
      </c>
      <c r="H50" s="84">
        <f t="shared" ref="H50:J50" si="6">H20+H34+H45+H49</f>
        <v>0</v>
      </c>
      <c r="I50" s="84">
        <f t="shared" si="6"/>
        <v>20000</v>
      </c>
      <c r="J50" s="217">
        <f t="shared" si="6"/>
        <v>53527142</v>
      </c>
      <c r="K50" s="135"/>
      <c r="L50" s="135"/>
      <c r="M50" s="135"/>
      <c r="N50" s="135"/>
      <c r="O50" s="135"/>
      <c r="P50" s="135"/>
      <c r="Q50" s="135"/>
      <c r="R50" s="135"/>
    </row>
    <row r="51" spans="1:18" ht="15" customHeight="1" x14ac:dyDescent="0.25">
      <c r="A51" s="5" t="s">
        <v>206</v>
      </c>
      <c r="B51" s="6" t="s">
        <v>207</v>
      </c>
      <c r="C51" s="44">
        <v>0</v>
      </c>
      <c r="D51" s="44">
        <f>'[1]4. melléklet'!D51+'[1]5. melléklet '!D51</f>
        <v>0</v>
      </c>
      <c r="E51" s="44">
        <f>'[1]4. melléklet'!E51+'[1]5. melléklet '!E51</f>
        <v>0</v>
      </c>
      <c r="F51" s="90">
        <f t="shared" si="0"/>
        <v>0</v>
      </c>
      <c r="G51" s="235">
        <v>0</v>
      </c>
      <c r="H51" s="44">
        <v>0</v>
      </c>
      <c r="I51" s="44">
        <v>0</v>
      </c>
      <c r="J51" s="214">
        <f t="shared" ref="J51:J66" si="7">SUM(G51:I51)</f>
        <v>0</v>
      </c>
      <c r="K51" s="133"/>
      <c r="L51" s="133"/>
      <c r="M51" s="133"/>
      <c r="N51" s="133"/>
      <c r="O51" s="133"/>
      <c r="P51" s="133"/>
      <c r="Q51" s="133"/>
      <c r="R51" s="133"/>
    </row>
    <row r="52" spans="1:18" ht="15" customHeight="1" x14ac:dyDescent="0.25">
      <c r="A52" s="5" t="s">
        <v>208</v>
      </c>
      <c r="B52" s="6" t="s">
        <v>209</v>
      </c>
      <c r="C52" s="44">
        <f>'[1]4. melléklet'!C52+'[1]5. melléklet '!C52</f>
        <v>0</v>
      </c>
      <c r="D52" s="44">
        <f>'[1]4. melléklet'!D52+'[1]5. melléklet '!D52</f>
        <v>0</v>
      </c>
      <c r="E52" s="44">
        <f>'[1]4. melléklet'!E52+'[1]5. melléklet '!E52</f>
        <v>0</v>
      </c>
      <c r="F52" s="90">
        <f t="shared" si="0"/>
        <v>0</v>
      </c>
      <c r="G52" s="213">
        <v>0</v>
      </c>
      <c r="H52" s="44">
        <v>0</v>
      </c>
      <c r="I52" s="44">
        <v>0</v>
      </c>
      <c r="J52" s="214">
        <f t="shared" si="7"/>
        <v>0</v>
      </c>
      <c r="K52" s="133"/>
      <c r="L52" s="133"/>
      <c r="M52" s="133"/>
      <c r="N52" s="133"/>
      <c r="O52" s="133"/>
      <c r="P52" s="133"/>
      <c r="Q52" s="133"/>
      <c r="R52" s="133"/>
    </row>
    <row r="53" spans="1:18" ht="15" customHeight="1" x14ac:dyDescent="0.25">
      <c r="A53" s="5" t="s">
        <v>370</v>
      </c>
      <c r="B53" s="6" t="s">
        <v>210</v>
      </c>
      <c r="C53" s="44">
        <f>'[1]4. melléklet'!C53+'[1]5. melléklet '!C53</f>
        <v>0</v>
      </c>
      <c r="D53" s="44">
        <f>'[1]4. melléklet'!D53+'[1]5. melléklet '!D53</f>
        <v>0</v>
      </c>
      <c r="E53" s="44">
        <f>'[1]4. melléklet'!E53+'[1]5. melléklet '!E53</f>
        <v>0</v>
      </c>
      <c r="F53" s="90">
        <f t="shared" si="0"/>
        <v>0</v>
      </c>
      <c r="G53" s="213">
        <v>0</v>
      </c>
      <c r="H53" s="44">
        <v>0</v>
      </c>
      <c r="I53" s="44">
        <v>0</v>
      </c>
      <c r="J53" s="214">
        <f t="shared" si="7"/>
        <v>0</v>
      </c>
      <c r="K53" s="133"/>
      <c r="L53" s="133"/>
      <c r="M53" s="133"/>
      <c r="N53" s="133"/>
      <c r="O53" s="133"/>
      <c r="P53" s="133"/>
      <c r="Q53" s="133"/>
      <c r="R53" s="133"/>
    </row>
    <row r="54" spans="1:18" ht="15" customHeight="1" x14ac:dyDescent="0.25">
      <c r="A54" s="5" t="s">
        <v>371</v>
      </c>
      <c r="B54" s="6" t="s">
        <v>211</v>
      </c>
      <c r="C54" s="44">
        <f>'[1]4. melléklet'!C54+'[1]5. melléklet '!C54</f>
        <v>0</v>
      </c>
      <c r="D54" s="44">
        <f>'[1]4. melléklet'!D54+'[1]5. melléklet '!D54</f>
        <v>0</v>
      </c>
      <c r="E54" s="44">
        <f>'[1]4. melléklet'!E54+'[1]5. melléklet '!E54</f>
        <v>0</v>
      </c>
      <c r="F54" s="90">
        <f t="shared" si="0"/>
        <v>0</v>
      </c>
      <c r="G54" s="213">
        <v>0</v>
      </c>
      <c r="H54" s="44">
        <v>0</v>
      </c>
      <c r="I54" s="44">
        <v>0</v>
      </c>
      <c r="J54" s="214">
        <f t="shared" si="7"/>
        <v>0</v>
      </c>
      <c r="K54" s="133"/>
      <c r="L54" s="133"/>
      <c r="M54" s="133"/>
      <c r="N54" s="133"/>
      <c r="O54" s="133"/>
      <c r="P54" s="133"/>
      <c r="Q54" s="133"/>
      <c r="R54" s="133"/>
    </row>
    <row r="55" spans="1:18" ht="15" customHeight="1" x14ac:dyDescent="0.25">
      <c r="A55" s="5" t="s">
        <v>372</v>
      </c>
      <c r="B55" s="6" t="s">
        <v>212</v>
      </c>
      <c r="C55" s="44">
        <v>3108780</v>
      </c>
      <c r="D55" s="44">
        <f>'[1]4. melléklet'!D55+'[1]5. melléklet '!D55</f>
        <v>0</v>
      </c>
      <c r="E55" s="44">
        <f>'[1]4. melléklet'!E55+'[1]5. melléklet '!E55</f>
        <v>0</v>
      </c>
      <c r="F55" s="90">
        <f t="shared" si="0"/>
        <v>3108780</v>
      </c>
      <c r="G55" s="213">
        <v>3108780</v>
      </c>
      <c r="H55" s="44">
        <v>0</v>
      </c>
      <c r="I55" s="44">
        <v>0</v>
      </c>
      <c r="J55" s="214">
        <f t="shared" si="7"/>
        <v>3108780</v>
      </c>
      <c r="K55" s="133"/>
      <c r="L55" s="133"/>
      <c r="M55" s="133"/>
      <c r="N55" s="133"/>
      <c r="O55" s="133"/>
      <c r="P55" s="133"/>
      <c r="Q55" s="133"/>
      <c r="R55" s="133"/>
    </row>
    <row r="56" spans="1:18" s="46" customFormat="1" ht="15" customHeight="1" x14ac:dyDescent="0.25">
      <c r="A56" s="28" t="s">
        <v>406</v>
      </c>
      <c r="B56" s="34" t="s">
        <v>213</v>
      </c>
      <c r="C56" s="47">
        <f>SUM(C51:C55)</f>
        <v>3108780</v>
      </c>
      <c r="D56" s="47">
        <f>'[1]4. melléklet'!D56+'[1]5. melléklet '!D56</f>
        <v>0</v>
      </c>
      <c r="E56" s="47">
        <f>'[1]4. melléklet'!E56+'[1]5. melléklet '!E56</f>
        <v>0</v>
      </c>
      <c r="F56" s="91">
        <f t="shared" si="0"/>
        <v>3108780</v>
      </c>
      <c r="G56" s="204">
        <f>SUM(G51:G55)</f>
        <v>3108780</v>
      </c>
      <c r="H56" s="47">
        <v>0</v>
      </c>
      <c r="I56" s="47">
        <v>0</v>
      </c>
      <c r="J56" s="160">
        <f t="shared" si="7"/>
        <v>3108780</v>
      </c>
      <c r="K56" s="133"/>
      <c r="L56" s="133"/>
      <c r="M56" s="133"/>
      <c r="N56" s="133"/>
      <c r="O56" s="133"/>
      <c r="P56" s="133"/>
      <c r="Q56" s="133"/>
      <c r="R56" s="133"/>
    </row>
    <row r="57" spans="1:18" ht="15" customHeight="1" x14ac:dyDescent="0.25">
      <c r="A57" s="12" t="s">
        <v>389</v>
      </c>
      <c r="B57" s="6" t="s">
        <v>251</v>
      </c>
      <c r="C57" s="44">
        <f>'[1]4. melléklet'!C57+'[1]5. melléklet '!C57</f>
        <v>0</v>
      </c>
      <c r="D57" s="44">
        <f>'[1]4. melléklet'!D57+'[1]5. melléklet '!D57</f>
        <v>0</v>
      </c>
      <c r="E57" s="44">
        <f>'[1]4. melléklet'!E57+'[1]5. melléklet '!E57</f>
        <v>0</v>
      </c>
      <c r="F57" s="90">
        <f t="shared" si="0"/>
        <v>0</v>
      </c>
      <c r="G57" s="213">
        <v>0</v>
      </c>
      <c r="H57" s="44">
        <v>0</v>
      </c>
      <c r="I57" s="44">
        <v>0</v>
      </c>
      <c r="J57" s="214">
        <f t="shared" si="7"/>
        <v>0</v>
      </c>
      <c r="K57" s="133"/>
      <c r="L57" s="133"/>
      <c r="M57" s="133"/>
      <c r="N57" s="133"/>
      <c r="O57" s="133"/>
      <c r="P57" s="133"/>
      <c r="Q57" s="133"/>
      <c r="R57" s="133"/>
    </row>
    <row r="58" spans="1:18" ht="15" customHeight="1" x14ac:dyDescent="0.25">
      <c r="A58" s="12" t="s">
        <v>390</v>
      </c>
      <c r="B58" s="6" t="s">
        <v>252</v>
      </c>
      <c r="C58" s="44">
        <f>'[1]4. melléklet'!C58+'[1]5. melléklet '!C58</f>
        <v>0</v>
      </c>
      <c r="D58" s="44">
        <f>'[1]4. melléklet'!D58+'[1]5. melléklet '!D58</f>
        <v>0</v>
      </c>
      <c r="E58" s="44">
        <f>'[1]4. melléklet'!E58+'[1]5. melléklet '!E58</f>
        <v>0</v>
      </c>
      <c r="F58" s="90">
        <f t="shared" si="0"/>
        <v>0</v>
      </c>
      <c r="G58" s="223">
        <f>'4. melléklet'!G58+'5. melléklet '!G58</f>
        <v>2300000</v>
      </c>
      <c r="H58" s="44">
        <v>0</v>
      </c>
      <c r="I58" s="44">
        <v>0</v>
      </c>
      <c r="J58" s="214">
        <f t="shared" si="7"/>
        <v>2300000</v>
      </c>
      <c r="K58" s="133"/>
      <c r="L58" s="133"/>
      <c r="M58" s="133"/>
      <c r="N58" s="133"/>
      <c r="O58" s="133"/>
      <c r="P58" s="133"/>
      <c r="Q58" s="133"/>
      <c r="R58" s="133"/>
    </row>
    <row r="59" spans="1:18" ht="15" customHeight="1" x14ac:dyDescent="0.25">
      <c r="A59" s="12" t="s">
        <v>253</v>
      </c>
      <c r="B59" s="6" t="s">
        <v>254</v>
      </c>
      <c r="C59" s="44">
        <f>'[1]4. melléklet'!C59+'[1]5. melléklet '!C59</f>
        <v>0</v>
      </c>
      <c r="D59" s="44">
        <f>'[1]4. melléklet'!D59+'[1]5. melléklet '!D59</f>
        <v>0</v>
      </c>
      <c r="E59" s="44">
        <f>'[1]4. melléklet'!E59+'[1]5. melléklet '!E59</f>
        <v>0</v>
      </c>
      <c r="F59" s="90">
        <f t="shared" si="0"/>
        <v>0</v>
      </c>
      <c r="G59" s="213">
        <v>0</v>
      </c>
      <c r="H59" s="44">
        <v>0</v>
      </c>
      <c r="I59" s="44">
        <v>0</v>
      </c>
      <c r="J59" s="214">
        <f t="shared" si="7"/>
        <v>0</v>
      </c>
      <c r="K59" s="133"/>
      <c r="L59" s="133"/>
      <c r="M59" s="133"/>
      <c r="N59" s="133"/>
      <c r="O59" s="133"/>
      <c r="P59" s="133"/>
      <c r="Q59" s="133"/>
      <c r="R59" s="133"/>
    </row>
    <row r="60" spans="1:18" ht="15" customHeight="1" x14ac:dyDescent="0.25">
      <c r="A60" s="12" t="s">
        <v>391</v>
      </c>
      <c r="B60" s="6" t="s">
        <v>255</v>
      </c>
      <c r="C60" s="44">
        <f>'[1]4. melléklet'!C60+'[1]5. melléklet '!C60</f>
        <v>0</v>
      </c>
      <c r="D60" s="44">
        <f>'[1]4. melléklet'!D60+'[1]5. melléklet '!D60</f>
        <v>0</v>
      </c>
      <c r="E60" s="44">
        <f>'[1]4. melléklet'!E60+'[1]5. melléklet '!E60</f>
        <v>0</v>
      </c>
      <c r="F60" s="90">
        <f t="shared" si="0"/>
        <v>0</v>
      </c>
      <c r="G60" s="213">
        <v>0</v>
      </c>
      <c r="H60" s="44">
        <v>0</v>
      </c>
      <c r="I60" s="44">
        <v>0</v>
      </c>
      <c r="J60" s="214">
        <f t="shared" si="7"/>
        <v>0</v>
      </c>
      <c r="K60" s="133"/>
      <c r="L60" s="133"/>
      <c r="M60" s="133"/>
      <c r="N60" s="133"/>
      <c r="O60" s="133"/>
      <c r="P60" s="133"/>
      <c r="Q60" s="133"/>
      <c r="R60" s="133"/>
    </row>
    <row r="61" spans="1:18" ht="15" customHeight="1" x14ac:dyDescent="0.25">
      <c r="A61" s="12" t="s">
        <v>256</v>
      </c>
      <c r="B61" s="6" t="s">
        <v>257</v>
      </c>
      <c r="C61" s="44">
        <f>'[1]4. melléklet'!C61+'[1]5. melléklet '!C61</f>
        <v>0</v>
      </c>
      <c r="D61" s="44">
        <f>'[1]4. melléklet'!D61+'[1]5. melléklet '!D61</f>
        <v>0</v>
      </c>
      <c r="E61" s="44">
        <f>'[1]4. melléklet'!E61+'[1]5. melléklet '!E61</f>
        <v>0</v>
      </c>
      <c r="F61" s="90">
        <f t="shared" si="0"/>
        <v>0</v>
      </c>
      <c r="G61" s="213">
        <v>0</v>
      </c>
      <c r="H61" s="44">
        <v>0</v>
      </c>
      <c r="I61" s="44">
        <v>0</v>
      </c>
      <c r="J61" s="214">
        <f t="shared" si="7"/>
        <v>0</v>
      </c>
      <c r="K61" s="133"/>
      <c r="L61" s="133"/>
      <c r="M61" s="133"/>
      <c r="N61" s="133"/>
      <c r="O61" s="133"/>
      <c r="P61" s="133"/>
      <c r="Q61" s="133"/>
      <c r="R61" s="133"/>
    </row>
    <row r="62" spans="1:18" s="46" customFormat="1" ht="15" customHeight="1" x14ac:dyDescent="0.25">
      <c r="A62" s="28" t="s">
        <v>411</v>
      </c>
      <c r="B62" s="34" t="s">
        <v>258</v>
      </c>
      <c r="C62" s="47">
        <f>'[1]4. melléklet'!C62+'[1]5. melléklet '!C62</f>
        <v>0</v>
      </c>
      <c r="D62" s="47">
        <f>'[1]4. melléklet'!D62+'[1]5. melléklet '!D62</f>
        <v>0</v>
      </c>
      <c r="E62" s="47">
        <f>'[1]4. melléklet'!E62+'[1]5. melléklet '!E62</f>
        <v>0</v>
      </c>
      <c r="F62" s="91">
        <f t="shared" si="0"/>
        <v>0</v>
      </c>
      <c r="G62" s="204">
        <v>2300000</v>
      </c>
      <c r="H62" s="47">
        <v>0</v>
      </c>
      <c r="I62" s="47">
        <v>0</v>
      </c>
      <c r="J62" s="160">
        <f t="shared" si="7"/>
        <v>2300000</v>
      </c>
      <c r="K62" s="133"/>
      <c r="L62" s="133"/>
      <c r="M62" s="133"/>
      <c r="N62" s="133"/>
      <c r="O62" s="133"/>
      <c r="P62" s="133"/>
      <c r="Q62" s="133"/>
      <c r="R62" s="133"/>
    </row>
    <row r="63" spans="1:18" ht="15" customHeight="1" x14ac:dyDescent="0.25">
      <c r="A63" s="12" t="s">
        <v>264</v>
      </c>
      <c r="B63" s="6" t="s">
        <v>265</v>
      </c>
      <c r="C63" s="44">
        <f>'[1]4. melléklet'!C63+'[1]5. melléklet '!C63</f>
        <v>0</v>
      </c>
      <c r="D63" s="44">
        <f>'[1]4. melléklet'!D63+'[1]5. melléklet '!D63</f>
        <v>0</v>
      </c>
      <c r="E63" s="44">
        <f>'[1]4. melléklet'!E63+'[1]5. melléklet '!E63</f>
        <v>0</v>
      </c>
      <c r="F63" s="90">
        <f t="shared" si="0"/>
        <v>0</v>
      </c>
      <c r="G63" s="213">
        <v>0</v>
      </c>
      <c r="H63" s="44">
        <v>0</v>
      </c>
      <c r="I63" s="44">
        <v>0</v>
      </c>
      <c r="J63" s="214">
        <f t="shared" si="7"/>
        <v>0</v>
      </c>
      <c r="K63" s="133"/>
      <c r="L63" s="133"/>
      <c r="M63" s="133"/>
      <c r="N63" s="133"/>
      <c r="O63" s="133"/>
      <c r="P63" s="133"/>
      <c r="Q63" s="133"/>
      <c r="R63" s="133"/>
    </row>
    <row r="64" spans="1:18" ht="15" customHeight="1" x14ac:dyDescent="0.25">
      <c r="A64" s="5" t="s">
        <v>394</v>
      </c>
      <c r="B64" s="6" t="s">
        <v>266</v>
      </c>
      <c r="C64" s="44">
        <f>'[1]4. melléklet'!C64+'[1]5. melléklet '!C64</f>
        <v>0</v>
      </c>
      <c r="D64" s="44">
        <f>'[1]4. melléklet'!D64+'[1]5. melléklet '!D64</f>
        <v>0</v>
      </c>
      <c r="E64" s="44">
        <f>'[1]4. melléklet'!E64+'[1]5. melléklet '!E64</f>
        <v>0</v>
      </c>
      <c r="F64" s="90">
        <f t="shared" si="0"/>
        <v>0</v>
      </c>
      <c r="G64" s="213">
        <v>0</v>
      </c>
      <c r="H64" s="44">
        <v>0</v>
      </c>
      <c r="I64" s="44">
        <v>0</v>
      </c>
      <c r="J64" s="214">
        <f t="shared" si="7"/>
        <v>0</v>
      </c>
      <c r="K64" s="133"/>
      <c r="L64" s="133"/>
      <c r="M64" s="133"/>
      <c r="N64" s="133"/>
      <c r="O64" s="133"/>
      <c r="P64" s="133"/>
      <c r="Q64" s="133"/>
      <c r="R64" s="133"/>
    </row>
    <row r="65" spans="1:18" ht="15" customHeight="1" x14ac:dyDescent="0.25">
      <c r="A65" s="12" t="s">
        <v>395</v>
      </c>
      <c r="B65" s="6" t="s">
        <v>267</v>
      </c>
      <c r="C65" s="44">
        <f>'[1]4. melléklet'!C65+'[1]5. melléklet '!C65</f>
        <v>0</v>
      </c>
      <c r="D65" s="44">
        <f>'[1]4. melléklet'!D65+'[1]5. melléklet '!D65</f>
        <v>0</v>
      </c>
      <c r="E65" s="44">
        <f>'[1]4. melléklet'!E65+'[1]5. melléklet '!E65</f>
        <v>0</v>
      </c>
      <c r="F65" s="90">
        <f t="shared" si="0"/>
        <v>0</v>
      </c>
      <c r="G65" s="213">
        <v>0</v>
      </c>
      <c r="H65" s="44">
        <v>0</v>
      </c>
      <c r="I65" s="44">
        <v>0</v>
      </c>
      <c r="J65" s="214">
        <f t="shared" si="7"/>
        <v>0</v>
      </c>
      <c r="K65" s="133"/>
      <c r="L65" s="133"/>
      <c r="M65" s="133"/>
      <c r="N65" s="133"/>
      <c r="O65" s="133"/>
      <c r="P65" s="133"/>
      <c r="Q65" s="133"/>
      <c r="R65" s="133"/>
    </row>
    <row r="66" spans="1:18" s="46" customFormat="1" ht="15" customHeight="1" x14ac:dyDescent="0.25">
      <c r="A66" s="28" t="s">
        <v>414</v>
      </c>
      <c r="B66" s="34" t="s">
        <v>268</v>
      </c>
      <c r="C66" s="47">
        <f>'[1]4. melléklet'!C66+'[1]5. melléklet '!C66</f>
        <v>0</v>
      </c>
      <c r="D66" s="47">
        <f>'[1]4. melléklet'!D66+'[1]5. melléklet '!D66</f>
        <v>0</v>
      </c>
      <c r="E66" s="47">
        <f>'[1]4. melléklet'!E66+'[1]5. melléklet '!E66</f>
        <v>0</v>
      </c>
      <c r="F66" s="91">
        <f t="shared" si="0"/>
        <v>0</v>
      </c>
      <c r="G66" s="204">
        <v>0</v>
      </c>
      <c r="H66" s="47">
        <v>0</v>
      </c>
      <c r="I66" s="47">
        <v>0</v>
      </c>
      <c r="J66" s="160">
        <f t="shared" si="7"/>
        <v>0</v>
      </c>
      <c r="K66" s="133"/>
      <c r="L66" s="133"/>
      <c r="M66" s="133"/>
      <c r="N66" s="133"/>
      <c r="O66" s="133"/>
      <c r="P66" s="133"/>
      <c r="Q66" s="133"/>
      <c r="R66" s="133"/>
    </row>
    <row r="67" spans="1:18" s="46" customFormat="1" ht="15" customHeight="1" x14ac:dyDescent="0.25">
      <c r="A67" s="65" t="s">
        <v>11</v>
      </c>
      <c r="B67" s="83"/>
      <c r="C67" s="84">
        <f>SUM('4. melléklet'!C67+'5. melléklet '!C67)</f>
        <v>3108780</v>
      </c>
      <c r="D67" s="84">
        <f t="shared" ref="D67:F67" si="8">D56+D62+D66</f>
        <v>0</v>
      </c>
      <c r="E67" s="84">
        <f t="shared" si="8"/>
        <v>0</v>
      </c>
      <c r="F67" s="94">
        <f t="shared" si="8"/>
        <v>3108780</v>
      </c>
      <c r="G67" s="216">
        <f>SUM('4. melléklet'!G67+'5. melléklet '!G67)</f>
        <v>5408780</v>
      </c>
      <c r="H67" s="84">
        <f t="shared" ref="H67:I67" si="9">H56+H62+H66</f>
        <v>0</v>
      </c>
      <c r="I67" s="84">
        <f t="shared" si="9"/>
        <v>0</v>
      </c>
      <c r="J67" s="217">
        <f>J56+J62+J66</f>
        <v>5408780</v>
      </c>
      <c r="K67" s="135"/>
      <c r="L67" s="135"/>
      <c r="M67" s="135"/>
      <c r="N67" s="135"/>
      <c r="O67" s="135"/>
      <c r="P67" s="135"/>
      <c r="Q67" s="135"/>
      <c r="R67" s="135"/>
    </row>
    <row r="68" spans="1:18" s="46" customFormat="1" ht="15.75" x14ac:dyDescent="0.25">
      <c r="A68" s="85" t="s">
        <v>413</v>
      </c>
      <c r="B68" s="70" t="s">
        <v>269</v>
      </c>
      <c r="C68" s="74">
        <f>SUM(C20+C34+C45+C49+C56+C62+C66)</f>
        <v>61635922</v>
      </c>
      <c r="D68" s="74">
        <f t="shared" ref="D68:F68" si="10">SUM(D20+D34+D45+D49+D56+D62+D66)</f>
        <v>0</v>
      </c>
      <c r="E68" s="74">
        <f t="shared" si="10"/>
        <v>20000</v>
      </c>
      <c r="F68" s="95">
        <f t="shared" si="10"/>
        <v>61655922</v>
      </c>
      <c r="G68" s="226">
        <f>SUM(G20+G34+G45+G49+G56+G62+G66)</f>
        <v>58915922</v>
      </c>
      <c r="H68" s="74">
        <f t="shared" ref="H68:J68" si="11">SUM(H20+H34+H45+H49+H56+H62+H66)</f>
        <v>0</v>
      </c>
      <c r="I68" s="74">
        <f t="shared" si="11"/>
        <v>20000</v>
      </c>
      <c r="J68" s="206">
        <f t="shared" si="11"/>
        <v>58935922</v>
      </c>
      <c r="K68" s="145"/>
      <c r="L68" s="145"/>
      <c r="M68" s="145"/>
      <c r="N68" s="145"/>
      <c r="O68" s="145"/>
      <c r="P68" s="145"/>
      <c r="Q68" s="145"/>
      <c r="R68" s="145"/>
    </row>
    <row r="69" spans="1:18" s="46" customFormat="1" ht="15.75" x14ac:dyDescent="0.25">
      <c r="A69" s="86" t="s">
        <v>12</v>
      </c>
      <c r="B69" s="87"/>
      <c r="C69" s="88">
        <f>C50-'3. melléklet'!C76</f>
        <v>-18873978</v>
      </c>
      <c r="D69" s="88">
        <f>D50-'3. melléklet'!D76</f>
        <v>0</v>
      </c>
      <c r="E69" s="88">
        <f>E50-'3. melléklet'!E76</f>
        <v>7000</v>
      </c>
      <c r="F69" s="132">
        <f>F50-'3. melléklet'!F76</f>
        <v>-18866978</v>
      </c>
      <c r="G69" s="219">
        <f>G50-'3. melléklet'!G76</f>
        <v>-19895646</v>
      </c>
      <c r="H69" s="88">
        <f>H50-'3. melléklet'!H76</f>
        <v>0</v>
      </c>
      <c r="I69" s="88">
        <f>I50-'3. melléklet'!I76</f>
        <v>7000</v>
      </c>
      <c r="J69" s="220">
        <f>J50-'3. melléklet'!J76</f>
        <v>-19888646</v>
      </c>
      <c r="K69" s="136"/>
      <c r="L69" s="136"/>
      <c r="M69" s="136"/>
      <c r="N69" s="136"/>
      <c r="O69" s="136"/>
      <c r="P69" s="136"/>
      <c r="Q69" s="136"/>
      <c r="R69" s="136"/>
    </row>
    <row r="70" spans="1:18" s="46" customFormat="1" ht="15.75" x14ac:dyDescent="0.25">
      <c r="A70" s="86" t="s">
        <v>13</v>
      </c>
      <c r="B70" s="87"/>
      <c r="C70" s="88">
        <f>C67-'3. melléklet'!C100</f>
        <v>979402</v>
      </c>
      <c r="D70" s="88">
        <f>D67-'3. melléklet'!D100</f>
        <v>0</v>
      </c>
      <c r="E70" s="88">
        <f>E67-'3. melléklet'!E100</f>
        <v>0</v>
      </c>
      <c r="F70" s="132">
        <f>F67-'3. melléklet'!F100</f>
        <v>979402</v>
      </c>
      <c r="G70" s="219">
        <f>G67-'3. melléklet'!G100</f>
        <v>3279402</v>
      </c>
      <c r="H70" s="88">
        <f>H67-'3. melléklet'!H100</f>
        <v>0</v>
      </c>
      <c r="I70" s="88">
        <f>I67-'3. melléklet'!I100</f>
        <v>0</v>
      </c>
      <c r="J70" s="220">
        <f>J67-'3. melléklet'!J100</f>
        <v>3279402</v>
      </c>
      <c r="K70" s="136"/>
      <c r="L70" s="136"/>
      <c r="M70" s="136"/>
      <c r="N70" s="136"/>
      <c r="O70" s="136"/>
      <c r="P70" s="136"/>
      <c r="Q70" s="136"/>
      <c r="R70" s="136"/>
    </row>
    <row r="71" spans="1:18" x14ac:dyDescent="0.25">
      <c r="A71" s="26" t="s">
        <v>396</v>
      </c>
      <c r="B71" s="5" t="s">
        <v>270</v>
      </c>
      <c r="C71" s="44">
        <f>'[1]4. melléklet'!C71+'[1]5. melléklet '!C71</f>
        <v>0</v>
      </c>
      <c r="D71" s="44">
        <f>'[1]4. melléklet'!D71+'[1]5. melléklet '!D71</f>
        <v>0</v>
      </c>
      <c r="E71" s="44">
        <f>'[1]4. melléklet'!E71+'[1]5. melléklet '!E71</f>
        <v>0</v>
      </c>
      <c r="F71" s="90">
        <f t="shared" si="0"/>
        <v>0</v>
      </c>
      <c r="G71" s="213">
        <v>0</v>
      </c>
      <c r="H71" s="44">
        <v>0</v>
      </c>
      <c r="I71" s="44">
        <v>0</v>
      </c>
      <c r="J71" s="214">
        <f t="shared" ref="J71:J97" si="12">SUM(G71:I71)</f>
        <v>0</v>
      </c>
      <c r="K71" s="133"/>
      <c r="L71" s="133"/>
      <c r="M71" s="133"/>
      <c r="N71" s="133"/>
      <c r="O71" s="133"/>
      <c r="P71" s="133"/>
      <c r="Q71" s="133"/>
      <c r="R71" s="133"/>
    </row>
    <row r="72" spans="1:18" x14ac:dyDescent="0.25">
      <c r="A72" s="12" t="s">
        <v>271</v>
      </c>
      <c r="B72" s="5" t="s">
        <v>272</v>
      </c>
      <c r="C72" s="44">
        <f>'[1]4. melléklet'!C72+'[1]5. melléklet '!C72</f>
        <v>0</v>
      </c>
      <c r="D72" s="44">
        <f>'[1]4. melléklet'!D72+'[1]5. melléklet '!D72</f>
        <v>0</v>
      </c>
      <c r="E72" s="44">
        <f>'[1]4. melléklet'!E72+'[1]5. melléklet '!E72</f>
        <v>0</v>
      </c>
      <c r="F72" s="90">
        <f t="shared" ref="F72:F97" si="13">SUM(C72:E72)</f>
        <v>0</v>
      </c>
      <c r="G72" s="213">
        <v>0</v>
      </c>
      <c r="H72" s="44">
        <v>0</v>
      </c>
      <c r="I72" s="44">
        <v>0</v>
      </c>
      <c r="J72" s="214">
        <f t="shared" si="12"/>
        <v>0</v>
      </c>
      <c r="K72" s="133"/>
      <c r="L72" s="133"/>
      <c r="M72" s="133"/>
      <c r="N72" s="133"/>
      <c r="O72" s="133"/>
      <c r="P72" s="133"/>
      <c r="Q72" s="133"/>
      <c r="R72" s="133"/>
    </row>
    <row r="73" spans="1:18" x14ac:dyDescent="0.25">
      <c r="A73" s="26" t="s">
        <v>397</v>
      </c>
      <c r="B73" s="5" t="s">
        <v>273</v>
      </c>
      <c r="C73" s="44">
        <f>'[1]4. melléklet'!C73+'[1]5. melléklet '!C73</f>
        <v>0</v>
      </c>
      <c r="D73" s="44">
        <f>'[1]4. melléklet'!D73+'[1]5. melléklet '!D73</f>
        <v>0</v>
      </c>
      <c r="E73" s="44">
        <f>'[1]4. melléklet'!E73+'[1]5. melléklet '!E73</f>
        <v>0</v>
      </c>
      <c r="F73" s="90">
        <f t="shared" si="13"/>
        <v>0</v>
      </c>
      <c r="G73" s="213">
        <v>0</v>
      </c>
      <c r="H73" s="44">
        <v>0</v>
      </c>
      <c r="I73" s="44">
        <v>0</v>
      </c>
      <c r="J73" s="214">
        <f t="shared" si="12"/>
        <v>0</v>
      </c>
      <c r="K73" s="133"/>
      <c r="L73" s="133"/>
      <c r="M73" s="133"/>
      <c r="N73" s="133"/>
      <c r="O73" s="133"/>
      <c r="P73" s="133"/>
      <c r="Q73" s="133"/>
      <c r="R73" s="133"/>
    </row>
    <row r="74" spans="1:18" s="46" customFormat="1" x14ac:dyDescent="0.25">
      <c r="A74" s="14" t="s">
        <v>415</v>
      </c>
      <c r="B74" s="7" t="s">
        <v>274</v>
      </c>
      <c r="C74" s="47">
        <f>'[1]4. melléklet'!C74+'[1]5. melléklet '!C74</f>
        <v>0</v>
      </c>
      <c r="D74" s="47">
        <f>'[1]4. melléklet'!D74+'[1]5. melléklet '!D74</f>
        <v>0</v>
      </c>
      <c r="E74" s="47">
        <f>'[1]4. melléklet'!E74+'[1]5. melléklet '!E74</f>
        <v>0</v>
      </c>
      <c r="F74" s="91">
        <f t="shared" si="13"/>
        <v>0</v>
      </c>
      <c r="G74" s="204">
        <v>0</v>
      </c>
      <c r="H74" s="47">
        <v>0</v>
      </c>
      <c r="I74" s="47">
        <v>0</v>
      </c>
      <c r="J74" s="160">
        <f t="shared" si="12"/>
        <v>0</v>
      </c>
      <c r="K74" s="133"/>
      <c r="L74" s="133"/>
      <c r="M74" s="133"/>
      <c r="N74" s="133"/>
      <c r="O74" s="133"/>
      <c r="P74" s="133"/>
      <c r="Q74" s="133"/>
      <c r="R74" s="133"/>
    </row>
    <row r="75" spans="1:18" x14ac:dyDescent="0.25">
      <c r="A75" s="12" t="s">
        <v>398</v>
      </c>
      <c r="B75" s="5" t="s">
        <v>275</v>
      </c>
      <c r="C75" s="44">
        <f>'[1]4. melléklet'!C75+'[1]5. melléklet '!C75</f>
        <v>0</v>
      </c>
      <c r="D75" s="44">
        <f>'[1]4. melléklet'!D75+'[1]5. melléklet '!D75</f>
        <v>0</v>
      </c>
      <c r="E75" s="44">
        <f>'[1]4. melléklet'!E75+'[1]5. melléklet '!E75</f>
        <v>0</v>
      </c>
      <c r="F75" s="90">
        <f t="shared" si="13"/>
        <v>0</v>
      </c>
      <c r="G75" s="213">
        <v>0</v>
      </c>
      <c r="H75" s="44">
        <v>0</v>
      </c>
      <c r="I75" s="44">
        <v>0</v>
      </c>
      <c r="J75" s="214">
        <f t="shared" si="12"/>
        <v>0</v>
      </c>
      <c r="K75" s="133"/>
      <c r="L75" s="133"/>
      <c r="M75" s="133"/>
      <c r="N75" s="133"/>
      <c r="O75" s="133"/>
      <c r="P75" s="133"/>
      <c r="Q75" s="133"/>
      <c r="R75" s="133"/>
    </row>
    <row r="76" spans="1:18" x14ac:dyDescent="0.25">
      <c r="A76" s="26" t="s">
        <v>276</v>
      </c>
      <c r="B76" s="5" t="s">
        <v>277</v>
      </c>
      <c r="C76" s="44">
        <f>'[1]4. melléklet'!C76+'[1]5. melléklet '!C76</f>
        <v>0</v>
      </c>
      <c r="D76" s="44">
        <f>'[1]4. melléklet'!D76+'[1]5. melléklet '!D76</f>
        <v>0</v>
      </c>
      <c r="E76" s="44">
        <f>'[1]4. melléklet'!E76+'[1]5. melléklet '!E76</f>
        <v>0</v>
      </c>
      <c r="F76" s="90">
        <f t="shared" si="13"/>
        <v>0</v>
      </c>
      <c r="G76" s="213">
        <v>0</v>
      </c>
      <c r="H76" s="44">
        <v>0</v>
      </c>
      <c r="I76" s="44">
        <v>0</v>
      </c>
      <c r="J76" s="214">
        <f t="shared" si="12"/>
        <v>0</v>
      </c>
      <c r="K76" s="133"/>
      <c r="L76" s="133"/>
      <c r="M76" s="133"/>
      <c r="N76" s="133"/>
      <c r="O76" s="133"/>
      <c r="P76" s="133"/>
      <c r="Q76" s="133"/>
      <c r="R76" s="133"/>
    </row>
    <row r="77" spans="1:18" x14ac:dyDescent="0.25">
      <c r="A77" s="12" t="s">
        <v>399</v>
      </c>
      <c r="B77" s="5" t="s">
        <v>278</v>
      </c>
      <c r="C77" s="44">
        <f>'[1]4. melléklet'!C77+'[1]5. melléklet '!C77</f>
        <v>0</v>
      </c>
      <c r="D77" s="44">
        <f>'[1]4. melléklet'!D77+'[1]5. melléklet '!D77</f>
        <v>0</v>
      </c>
      <c r="E77" s="44">
        <f>'[1]4. melléklet'!E77+'[1]5. melléklet '!E77</f>
        <v>0</v>
      </c>
      <c r="F77" s="90">
        <f t="shared" si="13"/>
        <v>0</v>
      </c>
      <c r="G77" s="213">
        <v>0</v>
      </c>
      <c r="H77" s="44">
        <v>0</v>
      </c>
      <c r="I77" s="44">
        <v>0</v>
      </c>
      <c r="J77" s="214">
        <f t="shared" si="12"/>
        <v>0</v>
      </c>
      <c r="K77" s="133"/>
      <c r="L77" s="133"/>
      <c r="M77" s="133"/>
      <c r="N77" s="133"/>
      <c r="O77" s="133"/>
      <c r="P77" s="133"/>
      <c r="Q77" s="133"/>
      <c r="R77" s="133"/>
    </row>
    <row r="78" spans="1:18" x14ac:dyDescent="0.25">
      <c r="A78" s="26" t="s">
        <v>279</v>
      </c>
      <c r="B78" s="5" t="s">
        <v>280</v>
      </c>
      <c r="C78" s="44">
        <f>'[1]4. melléklet'!C78+'[1]5. melléklet '!C78</f>
        <v>0</v>
      </c>
      <c r="D78" s="44">
        <f>'[1]4. melléklet'!D78+'[1]5. melléklet '!D78</f>
        <v>0</v>
      </c>
      <c r="E78" s="44">
        <f>'[1]4. melléklet'!E78+'[1]5. melléklet '!E78</f>
        <v>0</v>
      </c>
      <c r="F78" s="90">
        <f t="shared" si="13"/>
        <v>0</v>
      </c>
      <c r="G78" s="213">
        <v>0</v>
      </c>
      <c r="H78" s="44">
        <v>0</v>
      </c>
      <c r="I78" s="44">
        <v>0</v>
      </c>
      <c r="J78" s="214">
        <f t="shared" si="12"/>
        <v>0</v>
      </c>
      <c r="K78" s="133"/>
      <c r="L78" s="133"/>
      <c r="M78" s="133"/>
      <c r="N78" s="133"/>
      <c r="O78" s="133"/>
      <c r="P78" s="133"/>
      <c r="Q78" s="133"/>
      <c r="R78" s="133"/>
    </row>
    <row r="79" spans="1:18" s="46" customFormat="1" x14ac:dyDescent="0.25">
      <c r="A79" s="13" t="s">
        <v>416</v>
      </c>
      <c r="B79" s="7" t="s">
        <v>281</v>
      </c>
      <c r="C79" s="47">
        <f>'[1]4. melléklet'!C79+'[1]5. melléklet '!C79</f>
        <v>0</v>
      </c>
      <c r="D79" s="47">
        <f>'[1]4. melléklet'!D79+'[1]5. melléklet '!D79</f>
        <v>0</v>
      </c>
      <c r="E79" s="47">
        <f>'[1]4. melléklet'!E79+'[1]5. melléklet '!E79</f>
        <v>0</v>
      </c>
      <c r="F79" s="91">
        <f t="shared" si="13"/>
        <v>0</v>
      </c>
      <c r="G79" s="204">
        <v>0</v>
      </c>
      <c r="H79" s="47">
        <v>0</v>
      </c>
      <c r="I79" s="47">
        <v>0</v>
      </c>
      <c r="J79" s="160">
        <f t="shared" si="12"/>
        <v>0</v>
      </c>
      <c r="K79" s="133"/>
      <c r="L79" s="133"/>
      <c r="M79" s="133"/>
      <c r="N79" s="133"/>
      <c r="O79" s="133"/>
      <c r="P79" s="133"/>
      <c r="Q79" s="133"/>
      <c r="R79" s="133"/>
    </row>
    <row r="80" spans="1:18" x14ac:dyDescent="0.25">
      <c r="A80" s="5" t="s">
        <v>460</v>
      </c>
      <c r="B80" s="5" t="s">
        <v>282</v>
      </c>
      <c r="C80" s="44">
        <f>SUM('4. melléklet'!C80+'5. melléklet '!C84)</f>
        <v>19566341</v>
      </c>
      <c r="D80" s="44">
        <f>'[1]4. melléklet'!D80+'[1]5. melléklet '!D80</f>
        <v>0</v>
      </c>
      <c r="E80" s="44">
        <f>'[1]4. melléklet'!E80+'[1]5. melléklet '!E80</f>
        <v>0</v>
      </c>
      <c r="F80" s="90">
        <f t="shared" si="13"/>
        <v>19566341</v>
      </c>
      <c r="G80" s="223">
        <f>SUM('4. melléklet'!G80+'5. melléklet '!G84)</f>
        <v>18288009</v>
      </c>
      <c r="H80" s="44">
        <v>0</v>
      </c>
      <c r="I80" s="44">
        <v>0</v>
      </c>
      <c r="J80" s="214">
        <f t="shared" si="12"/>
        <v>18288009</v>
      </c>
      <c r="K80" s="133"/>
      <c r="L80" s="133"/>
      <c r="M80" s="133"/>
      <c r="N80" s="133"/>
      <c r="O80" s="133"/>
      <c r="P80" s="133"/>
      <c r="Q80" s="133"/>
      <c r="R80" s="133"/>
    </row>
    <row r="81" spans="1:18" x14ac:dyDescent="0.25">
      <c r="A81" s="5" t="s">
        <v>461</v>
      </c>
      <c r="B81" s="5" t="s">
        <v>282</v>
      </c>
      <c r="C81" s="44">
        <f>'[1]4. melléklet'!C81+'[1]5. melléklet '!C81</f>
        <v>0</v>
      </c>
      <c r="D81" s="44">
        <f>'[1]4. melléklet'!D81+'[1]5. melléklet '!D81</f>
        <v>0</v>
      </c>
      <c r="E81" s="44">
        <f>'[1]4. melléklet'!E81+'[1]5. melléklet '!E81</f>
        <v>0</v>
      </c>
      <c r="F81" s="90">
        <f t="shared" si="13"/>
        <v>0</v>
      </c>
      <c r="G81" s="213">
        <v>0</v>
      </c>
      <c r="H81" s="44">
        <v>0</v>
      </c>
      <c r="I81" s="44">
        <v>0</v>
      </c>
      <c r="J81" s="214">
        <f t="shared" si="12"/>
        <v>0</v>
      </c>
      <c r="K81" s="133"/>
      <c r="L81" s="133"/>
      <c r="M81" s="133"/>
      <c r="N81" s="133"/>
      <c r="O81" s="133"/>
      <c r="P81" s="133"/>
      <c r="Q81" s="133"/>
      <c r="R81" s="133"/>
    </row>
    <row r="82" spans="1:18" x14ac:dyDescent="0.25">
      <c r="A82" s="5" t="s">
        <v>458</v>
      </c>
      <c r="B82" s="5" t="s">
        <v>283</v>
      </c>
      <c r="C82" s="44">
        <f>'[1]4. melléklet'!C82+'[1]5. melléklet '!C82</f>
        <v>0</v>
      </c>
      <c r="D82" s="44">
        <f>'[1]4. melléklet'!D82+'[1]5. melléklet '!D82</f>
        <v>0</v>
      </c>
      <c r="E82" s="44">
        <f>'[1]4. melléklet'!E82+'[1]5. melléklet '!E82</f>
        <v>0</v>
      </c>
      <c r="F82" s="90">
        <f t="shared" si="13"/>
        <v>0</v>
      </c>
      <c r="G82" s="213">
        <v>0</v>
      </c>
      <c r="H82" s="44">
        <v>0</v>
      </c>
      <c r="I82" s="44">
        <v>0</v>
      </c>
      <c r="J82" s="214">
        <f t="shared" si="12"/>
        <v>0</v>
      </c>
      <c r="K82" s="133"/>
      <c r="L82" s="133"/>
      <c r="M82" s="133"/>
      <c r="N82" s="133"/>
      <c r="O82" s="133"/>
      <c r="P82" s="133"/>
      <c r="Q82" s="133"/>
      <c r="R82" s="133"/>
    </row>
    <row r="83" spans="1:18" x14ac:dyDescent="0.25">
      <c r="A83" s="5" t="s">
        <v>459</v>
      </c>
      <c r="B83" s="5" t="s">
        <v>283</v>
      </c>
      <c r="C83" s="44">
        <f>'[1]4. melléklet'!C83+'[1]5. melléklet '!C83</f>
        <v>0</v>
      </c>
      <c r="D83" s="44">
        <f>'[1]4. melléklet'!D83+'[1]5. melléklet '!D83</f>
        <v>0</v>
      </c>
      <c r="E83" s="44">
        <f>'[1]4. melléklet'!E83+'[1]5. melléklet '!E83</f>
        <v>0</v>
      </c>
      <c r="F83" s="90">
        <f t="shared" si="13"/>
        <v>0</v>
      </c>
      <c r="G83" s="213">
        <v>0</v>
      </c>
      <c r="H83" s="44">
        <v>0</v>
      </c>
      <c r="I83" s="44">
        <v>0</v>
      </c>
      <c r="J83" s="214">
        <f t="shared" si="12"/>
        <v>0</v>
      </c>
      <c r="K83" s="133"/>
      <c r="L83" s="133"/>
      <c r="M83" s="133"/>
      <c r="N83" s="133"/>
      <c r="O83" s="133"/>
      <c r="P83" s="133"/>
      <c r="Q83" s="133"/>
      <c r="R83" s="133"/>
    </row>
    <row r="84" spans="1:18" s="46" customFormat="1" x14ac:dyDescent="0.25">
      <c r="A84" s="7" t="s">
        <v>417</v>
      </c>
      <c r="B84" s="7" t="s">
        <v>284</v>
      </c>
      <c r="C84" s="47">
        <f>SUM(C80:C83)</f>
        <v>19566341</v>
      </c>
      <c r="D84" s="47">
        <f>'[1]4. melléklet'!D84+'[1]5. melléklet '!D84</f>
        <v>0</v>
      </c>
      <c r="E84" s="47">
        <f>'[1]4. melléklet'!E84+'[1]5. melléklet '!E84</f>
        <v>0</v>
      </c>
      <c r="F84" s="91">
        <f t="shared" si="13"/>
        <v>19566341</v>
      </c>
      <c r="G84" s="203">
        <v>18288009</v>
      </c>
      <c r="H84" s="47">
        <v>0</v>
      </c>
      <c r="I84" s="47">
        <v>0</v>
      </c>
      <c r="J84" s="160">
        <f t="shared" si="12"/>
        <v>18288009</v>
      </c>
      <c r="K84" s="143"/>
      <c r="L84" s="143"/>
      <c r="M84" s="143"/>
      <c r="N84" s="143"/>
      <c r="O84" s="143"/>
      <c r="P84" s="143"/>
      <c r="Q84" s="143"/>
      <c r="R84" s="143"/>
    </row>
    <row r="85" spans="1:18" s="46" customFormat="1" x14ac:dyDescent="0.25">
      <c r="A85" s="13" t="s">
        <v>285</v>
      </c>
      <c r="B85" s="7" t="s">
        <v>286</v>
      </c>
      <c r="C85" s="47">
        <f>'[1]4. melléklet'!C85+'[1]5. melléklet '!C85</f>
        <v>0</v>
      </c>
      <c r="D85" s="47">
        <f>'[1]4. melléklet'!D85+'[1]5. melléklet '!D85</f>
        <v>0</v>
      </c>
      <c r="E85" s="47">
        <f>'[1]4. melléklet'!E85+'[1]5. melléklet '!E85</f>
        <v>0</v>
      </c>
      <c r="F85" s="91">
        <f t="shared" si="13"/>
        <v>0</v>
      </c>
      <c r="G85" s="204">
        <v>0</v>
      </c>
      <c r="H85" s="47">
        <v>0</v>
      </c>
      <c r="I85" s="47">
        <v>0</v>
      </c>
      <c r="J85" s="160">
        <f t="shared" si="12"/>
        <v>0</v>
      </c>
      <c r="K85" s="133"/>
      <c r="L85" s="133"/>
      <c r="M85" s="133"/>
      <c r="N85" s="133"/>
      <c r="O85" s="133"/>
      <c r="P85" s="133"/>
      <c r="Q85" s="133"/>
      <c r="R85" s="133"/>
    </row>
    <row r="86" spans="1:18" s="46" customFormat="1" x14ac:dyDescent="0.25">
      <c r="A86" s="13" t="s">
        <v>287</v>
      </c>
      <c r="B86" s="7" t="s">
        <v>288</v>
      </c>
      <c r="C86" s="47">
        <f>'[1]4. melléklet'!C86+'[1]5. melléklet '!C86</f>
        <v>0</v>
      </c>
      <c r="D86" s="47">
        <f>'[1]4. melléklet'!D86+'[1]5. melléklet '!D86</f>
        <v>0</v>
      </c>
      <c r="E86" s="47">
        <f>'[1]4. melléklet'!E86+'[1]5. melléklet '!E86</f>
        <v>0</v>
      </c>
      <c r="F86" s="91">
        <f t="shared" si="13"/>
        <v>0</v>
      </c>
      <c r="G86" s="204">
        <v>0</v>
      </c>
      <c r="H86" s="47">
        <v>0</v>
      </c>
      <c r="I86" s="47">
        <v>0</v>
      </c>
      <c r="J86" s="160">
        <f t="shared" si="12"/>
        <v>0</v>
      </c>
      <c r="K86" s="133"/>
      <c r="L86" s="133"/>
      <c r="M86" s="133"/>
      <c r="N86" s="133"/>
      <c r="O86" s="133"/>
      <c r="P86" s="133"/>
      <c r="Q86" s="133"/>
      <c r="R86" s="133"/>
    </row>
    <row r="87" spans="1:18" s="46" customFormat="1" x14ac:dyDescent="0.25">
      <c r="A87" s="13" t="s">
        <v>289</v>
      </c>
      <c r="B87" s="7" t="s">
        <v>290</v>
      </c>
      <c r="C87" s="47">
        <v>0</v>
      </c>
      <c r="D87" s="47">
        <f>'[1]4. melléklet'!D87+'[1]5. melléklet '!D87</f>
        <v>0</v>
      </c>
      <c r="E87" s="47">
        <f>'[1]4. melléklet'!E87+'[1]5. melléklet '!E87</f>
        <v>0</v>
      </c>
      <c r="F87" s="91">
        <f t="shared" si="13"/>
        <v>0</v>
      </c>
      <c r="G87" s="204">
        <v>0</v>
      </c>
      <c r="H87" s="47">
        <v>0</v>
      </c>
      <c r="I87" s="47">
        <v>0</v>
      </c>
      <c r="J87" s="160">
        <f t="shared" si="12"/>
        <v>0</v>
      </c>
      <c r="K87" s="133"/>
      <c r="L87" s="133"/>
      <c r="M87" s="133"/>
      <c r="N87" s="133"/>
      <c r="O87" s="133"/>
      <c r="P87" s="133"/>
      <c r="Q87" s="133"/>
      <c r="R87" s="133"/>
    </row>
    <row r="88" spans="1:18" s="46" customFormat="1" x14ac:dyDescent="0.25">
      <c r="A88" s="13" t="s">
        <v>291</v>
      </c>
      <c r="B88" s="7" t="s">
        <v>292</v>
      </c>
      <c r="C88" s="47">
        <f>'[1]4. melléklet'!C88+'[1]5. melléklet '!C88</f>
        <v>0</v>
      </c>
      <c r="D88" s="47">
        <f>'[1]4. melléklet'!D88+'[1]5. melléklet '!D88</f>
        <v>0</v>
      </c>
      <c r="E88" s="47">
        <f>'[1]4. melléklet'!E88+'[1]5. melléklet '!E88</f>
        <v>0</v>
      </c>
      <c r="F88" s="91">
        <f t="shared" si="13"/>
        <v>0</v>
      </c>
      <c r="G88" s="204">
        <v>0</v>
      </c>
      <c r="H88" s="47">
        <v>0</v>
      </c>
      <c r="I88" s="47">
        <v>0</v>
      </c>
      <c r="J88" s="160">
        <f t="shared" si="12"/>
        <v>0</v>
      </c>
      <c r="K88" s="133"/>
      <c r="L88" s="133"/>
      <c r="M88" s="133"/>
      <c r="N88" s="133"/>
      <c r="O88" s="133"/>
      <c r="P88" s="133"/>
      <c r="Q88" s="133"/>
      <c r="R88" s="133"/>
    </row>
    <row r="89" spans="1:18" s="46" customFormat="1" x14ac:dyDescent="0.25">
      <c r="A89" s="14" t="s">
        <v>400</v>
      </c>
      <c r="B89" s="7" t="s">
        <v>293</v>
      </c>
      <c r="C89" s="47">
        <f>'[1]4. melléklet'!C89+'[1]5. melléklet '!C89</f>
        <v>0</v>
      </c>
      <c r="D89" s="47">
        <f>'[1]4. melléklet'!D89+'[1]5. melléklet '!D89</f>
        <v>0</v>
      </c>
      <c r="E89" s="47">
        <f>'[1]4. melléklet'!E89+'[1]5. melléklet '!E89</f>
        <v>0</v>
      </c>
      <c r="F89" s="91">
        <f t="shared" si="13"/>
        <v>0</v>
      </c>
      <c r="G89" s="204">
        <v>0</v>
      </c>
      <c r="H89" s="47">
        <v>0</v>
      </c>
      <c r="I89" s="47">
        <v>0</v>
      </c>
      <c r="J89" s="160">
        <f t="shared" si="12"/>
        <v>0</v>
      </c>
      <c r="K89" s="133"/>
      <c r="L89" s="133"/>
      <c r="M89" s="133"/>
      <c r="N89" s="133"/>
      <c r="O89" s="133"/>
      <c r="P89" s="133"/>
      <c r="Q89" s="133"/>
      <c r="R89" s="133"/>
    </row>
    <row r="90" spans="1:18" s="46" customFormat="1" ht="15.75" x14ac:dyDescent="0.25">
      <c r="A90" s="33" t="s">
        <v>418</v>
      </c>
      <c r="B90" s="28" t="s">
        <v>294</v>
      </c>
      <c r="C90" s="58">
        <f>SUM(C74+C79+C84+C85+C86+C87+C88+C89)</f>
        <v>19566341</v>
      </c>
      <c r="D90" s="58">
        <f>'[1]4. melléklet'!D90+'[1]5. melléklet '!D90</f>
        <v>0</v>
      </c>
      <c r="E90" s="58">
        <f>'[1]4. melléklet'!E90+'[1]5. melléklet '!E90</f>
        <v>0</v>
      </c>
      <c r="F90" s="93">
        <f t="shared" si="13"/>
        <v>19566341</v>
      </c>
      <c r="G90" s="179">
        <v>18288009</v>
      </c>
      <c r="H90" s="58">
        <v>0</v>
      </c>
      <c r="I90" s="58">
        <v>0</v>
      </c>
      <c r="J90" s="205">
        <f t="shared" si="12"/>
        <v>18288009</v>
      </c>
      <c r="K90" s="143"/>
      <c r="L90" s="143"/>
      <c r="M90" s="143"/>
      <c r="N90" s="143"/>
      <c r="O90" s="143"/>
      <c r="P90" s="143"/>
      <c r="Q90" s="143"/>
      <c r="R90" s="143"/>
    </row>
    <row r="91" spans="1:18" x14ac:dyDescent="0.25">
      <c r="A91" s="12" t="s">
        <v>295</v>
      </c>
      <c r="B91" s="5" t="s">
        <v>296</v>
      </c>
      <c r="C91" s="44">
        <f>'[1]4. melléklet'!C91+'[1]5. melléklet '!C91</f>
        <v>0</v>
      </c>
      <c r="D91" s="44">
        <f>'[1]4. melléklet'!D91+'[1]5. melléklet '!D91</f>
        <v>0</v>
      </c>
      <c r="E91" s="44">
        <f>'[1]4. melléklet'!E91+'[1]5. melléklet '!E91</f>
        <v>0</v>
      </c>
      <c r="F91" s="90">
        <f t="shared" si="13"/>
        <v>0</v>
      </c>
      <c r="G91" s="213">
        <v>0</v>
      </c>
      <c r="H91" s="44">
        <v>0</v>
      </c>
      <c r="I91" s="44">
        <v>0</v>
      </c>
      <c r="J91" s="214">
        <f t="shared" si="12"/>
        <v>0</v>
      </c>
      <c r="K91" s="133"/>
      <c r="L91" s="133"/>
      <c r="M91" s="133"/>
      <c r="N91" s="133"/>
      <c r="O91" s="133"/>
      <c r="P91" s="133"/>
      <c r="Q91" s="133"/>
      <c r="R91" s="133"/>
    </row>
    <row r="92" spans="1:18" x14ac:dyDescent="0.25">
      <c r="A92" s="12" t="s">
        <v>297</v>
      </c>
      <c r="B92" s="5" t="s">
        <v>298</v>
      </c>
      <c r="C92" s="44">
        <f>'[1]4. melléklet'!C92+'[1]5. melléklet '!C92</f>
        <v>0</v>
      </c>
      <c r="D92" s="44">
        <f>'[1]4. melléklet'!D92+'[1]5. melléklet '!D92</f>
        <v>0</v>
      </c>
      <c r="E92" s="44">
        <f>'[1]4. melléklet'!E92+'[1]5. melléklet '!E92</f>
        <v>0</v>
      </c>
      <c r="F92" s="90">
        <f t="shared" si="13"/>
        <v>0</v>
      </c>
      <c r="G92" s="213">
        <v>0</v>
      </c>
      <c r="H92" s="44">
        <v>0</v>
      </c>
      <c r="I92" s="44">
        <v>0</v>
      </c>
      <c r="J92" s="214">
        <f t="shared" si="12"/>
        <v>0</v>
      </c>
      <c r="K92" s="133"/>
      <c r="L92" s="133"/>
      <c r="M92" s="133"/>
      <c r="N92" s="133"/>
      <c r="O92" s="133"/>
      <c r="P92" s="133"/>
      <c r="Q92" s="133"/>
      <c r="R92" s="133"/>
    </row>
    <row r="93" spans="1:18" x14ac:dyDescent="0.25">
      <c r="A93" s="26" t="s">
        <v>299</v>
      </c>
      <c r="B93" s="5" t="s">
        <v>300</v>
      </c>
      <c r="C93" s="44">
        <f>'[1]4. melléklet'!C93+'[1]5. melléklet '!C93</f>
        <v>0</v>
      </c>
      <c r="D93" s="44">
        <f>'[1]4. melléklet'!D93+'[1]5. melléklet '!D93</f>
        <v>0</v>
      </c>
      <c r="E93" s="44">
        <f>'[1]4. melléklet'!E93+'[1]5. melléklet '!E93</f>
        <v>0</v>
      </c>
      <c r="F93" s="90">
        <f t="shared" si="13"/>
        <v>0</v>
      </c>
      <c r="G93" s="213">
        <v>0</v>
      </c>
      <c r="H93" s="44">
        <v>0</v>
      </c>
      <c r="I93" s="44">
        <v>0</v>
      </c>
      <c r="J93" s="214">
        <f t="shared" si="12"/>
        <v>0</v>
      </c>
      <c r="K93" s="133"/>
      <c r="L93" s="133"/>
      <c r="M93" s="133"/>
      <c r="N93" s="133"/>
      <c r="O93" s="133"/>
      <c r="P93" s="133"/>
      <c r="Q93" s="133"/>
      <c r="R93" s="133"/>
    </row>
    <row r="94" spans="1:18" x14ac:dyDescent="0.25">
      <c r="A94" s="26" t="s">
        <v>401</v>
      </c>
      <c r="B94" s="5" t="s">
        <v>301</v>
      </c>
      <c r="C94" s="44">
        <f>'[1]4. melléklet'!C94+'[1]5. melléklet '!C94</f>
        <v>0</v>
      </c>
      <c r="D94" s="44">
        <f>'[1]4. melléklet'!D94+'[1]5. melléklet '!D94</f>
        <v>0</v>
      </c>
      <c r="E94" s="44">
        <f>'[1]4. melléklet'!E94+'[1]5. melléklet '!E94</f>
        <v>0</v>
      </c>
      <c r="F94" s="90">
        <f t="shared" si="13"/>
        <v>0</v>
      </c>
      <c r="G94" s="213">
        <v>0</v>
      </c>
      <c r="H94" s="44">
        <v>0</v>
      </c>
      <c r="I94" s="44">
        <v>0</v>
      </c>
      <c r="J94" s="214">
        <f t="shared" si="12"/>
        <v>0</v>
      </c>
      <c r="K94" s="133"/>
      <c r="L94" s="133"/>
      <c r="M94" s="133"/>
      <c r="N94" s="133"/>
      <c r="O94" s="133"/>
      <c r="P94" s="133"/>
      <c r="Q94" s="133"/>
      <c r="R94" s="133"/>
    </row>
    <row r="95" spans="1:18" s="46" customFormat="1" x14ac:dyDescent="0.25">
      <c r="A95" s="13" t="s">
        <v>419</v>
      </c>
      <c r="B95" s="7" t="s">
        <v>302</v>
      </c>
      <c r="C95" s="47">
        <f>'[1]4. melléklet'!C95+'[1]5. melléklet '!C95</f>
        <v>0</v>
      </c>
      <c r="D95" s="47">
        <f>'[1]4. melléklet'!D95+'[1]5. melléklet '!D95</f>
        <v>0</v>
      </c>
      <c r="E95" s="47">
        <f>'[1]4. melléklet'!E95+'[1]5. melléklet '!E95</f>
        <v>0</v>
      </c>
      <c r="F95" s="91">
        <f t="shared" si="13"/>
        <v>0</v>
      </c>
      <c r="G95" s="204">
        <v>0</v>
      </c>
      <c r="H95" s="47">
        <v>0</v>
      </c>
      <c r="I95" s="47">
        <v>0</v>
      </c>
      <c r="J95" s="160">
        <f t="shared" si="12"/>
        <v>0</v>
      </c>
      <c r="K95" s="133"/>
      <c r="L95" s="133"/>
      <c r="M95" s="133"/>
      <c r="N95" s="133"/>
      <c r="O95" s="133"/>
      <c r="P95" s="133"/>
      <c r="Q95" s="133"/>
      <c r="R95" s="133"/>
    </row>
    <row r="96" spans="1:18" s="46" customFormat="1" x14ac:dyDescent="0.25">
      <c r="A96" s="14" t="s">
        <v>303</v>
      </c>
      <c r="B96" s="7" t="s">
        <v>304</v>
      </c>
      <c r="C96" s="47">
        <f>'[1]4. melléklet'!C96+'[1]5. melléklet '!C96</f>
        <v>0</v>
      </c>
      <c r="D96" s="47">
        <f>'[1]4. melléklet'!D96+'[1]5. melléklet '!D96</f>
        <v>0</v>
      </c>
      <c r="E96" s="47">
        <f>'[1]4. melléklet'!E96+'[1]5. melléklet '!E96</f>
        <v>0</v>
      </c>
      <c r="F96" s="91">
        <f t="shared" si="13"/>
        <v>0</v>
      </c>
      <c r="G96" s="204">
        <v>0</v>
      </c>
      <c r="H96" s="47">
        <v>0</v>
      </c>
      <c r="I96" s="47">
        <v>0</v>
      </c>
      <c r="J96" s="160">
        <f t="shared" si="12"/>
        <v>0</v>
      </c>
      <c r="K96" s="133"/>
      <c r="L96" s="133"/>
      <c r="M96" s="133"/>
      <c r="N96" s="133"/>
      <c r="O96" s="133"/>
      <c r="P96" s="133"/>
      <c r="Q96" s="133"/>
      <c r="R96" s="133"/>
    </row>
    <row r="97" spans="1:18" s="46" customFormat="1" ht="15.75" x14ac:dyDescent="0.25">
      <c r="A97" s="75" t="s">
        <v>420</v>
      </c>
      <c r="B97" s="76" t="s">
        <v>305</v>
      </c>
      <c r="C97" s="74">
        <f>SUM(C90+C95+C96)</f>
        <v>19566341</v>
      </c>
      <c r="D97" s="74">
        <f>'[1]4. melléklet'!D97+'[1]5. melléklet '!D97</f>
        <v>0</v>
      </c>
      <c r="E97" s="74">
        <f>'[1]4. melléklet'!E97+'[1]5. melléklet '!E97</f>
        <v>0</v>
      </c>
      <c r="F97" s="95">
        <f t="shared" si="13"/>
        <v>19566341</v>
      </c>
      <c r="G97" s="226">
        <f>SUM(G90+G95+G96)</f>
        <v>18288009</v>
      </c>
      <c r="H97" s="74">
        <v>0</v>
      </c>
      <c r="I97" s="74">
        <v>0</v>
      </c>
      <c r="J97" s="206">
        <f t="shared" si="12"/>
        <v>18288009</v>
      </c>
      <c r="K97" s="145"/>
      <c r="L97" s="145"/>
      <c r="M97" s="145"/>
      <c r="N97" s="145"/>
      <c r="O97" s="145"/>
      <c r="P97" s="145"/>
      <c r="Q97" s="145"/>
      <c r="R97" s="145"/>
    </row>
    <row r="98" spans="1:18" s="46" customFormat="1" ht="17.25" x14ac:dyDescent="0.3">
      <c r="A98" s="48" t="s">
        <v>403</v>
      </c>
      <c r="B98" s="79"/>
      <c r="C98" s="78">
        <f>SUM(C68+C97)</f>
        <v>81202263</v>
      </c>
      <c r="D98" s="78">
        <f t="shared" ref="D98:F98" si="14">SUM(D68+D97)</f>
        <v>0</v>
      </c>
      <c r="E98" s="78">
        <f t="shared" si="14"/>
        <v>20000</v>
      </c>
      <c r="F98" s="78">
        <f t="shared" si="14"/>
        <v>81222263</v>
      </c>
      <c r="G98" s="78">
        <f>SUM(G68+G97)</f>
        <v>77203931</v>
      </c>
      <c r="H98" s="78">
        <f t="shared" ref="H98:J98" si="15">SUM(H68+H97)</f>
        <v>0</v>
      </c>
      <c r="I98" s="78">
        <f t="shared" si="15"/>
        <v>20000</v>
      </c>
      <c r="J98" s="78">
        <f t="shared" si="15"/>
        <v>77223931</v>
      </c>
      <c r="K98" s="146"/>
      <c r="L98" s="146"/>
      <c r="M98" s="146"/>
      <c r="N98" s="146"/>
      <c r="O98" s="146"/>
      <c r="P98" s="146"/>
      <c r="Q98" s="146"/>
      <c r="R98" s="146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9" type="noConversion"/>
  <pageMargins left="0.25" right="0.25" top="0.75" bottom="0.75" header="0.3" footer="0.3"/>
  <pageSetup paperSize="9" scale="44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52" t="s">
        <v>507</v>
      </c>
      <c r="G1" s="252"/>
      <c r="H1" s="252"/>
    </row>
    <row r="3" spans="1:8" ht="24" customHeight="1" x14ac:dyDescent="0.25">
      <c r="A3" s="258" t="s">
        <v>497</v>
      </c>
      <c r="B3" s="264"/>
      <c r="C3" s="264"/>
      <c r="D3" s="264"/>
      <c r="E3" s="264"/>
      <c r="F3" s="264"/>
      <c r="G3" s="264"/>
      <c r="H3" s="264"/>
    </row>
    <row r="4" spans="1:8" ht="23.25" customHeight="1" x14ac:dyDescent="0.25">
      <c r="A4" s="265" t="s">
        <v>481</v>
      </c>
      <c r="B4" s="259"/>
      <c r="C4" s="259"/>
      <c r="D4" s="259"/>
      <c r="E4" s="259"/>
      <c r="F4" s="259"/>
      <c r="G4" s="259"/>
      <c r="H4" s="259"/>
    </row>
    <row r="5" spans="1:8" ht="18" x14ac:dyDescent="0.25">
      <c r="A5" s="32"/>
    </row>
    <row r="7" spans="1:8" ht="30" x14ac:dyDescent="0.3">
      <c r="A7" s="2" t="s">
        <v>14</v>
      </c>
      <c r="B7" s="3" t="s">
        <v>15</v>
      </c>
      <c r="C7" s="43" t="s">
        <v>0</v>
      </c>
      <c r="D7" s="52" t="s">
        <v>477</v>
      </c>
      <c r="E7" s="43" t="s">
        <v>1</v>
      </c>
      <c r="F7" s="43" t="s">
        <v>1</v>
      </c>
      <c r="G7" s="43" t="s">
        <v>1</v>
      </c>
      <c r="H7" s="42" t="s">
        <v>2</v>
      </c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54"/>
      <c r="D11" s="54"/>
      <c r="E11" s="54"/>
      <c r="F11" s="54"/>
      <c r="G11" s="54"/>
      <c r="H11" s="54"/>
    </row>
    <row r="12" spans="1:8" s="46" customFormat="1" x14ac:dyDescent="0.25">
      <c r="A12" s="14" t="s">
        <v>462</v>
      </c>
      <c r="B12" s="8" t="s">
        <v>468</v>
      </c>
      <c r="C12" s="230">
        <v>1792918</v>
      </c>
      <c r="D12" s="62"/>
      <c r="E12" s="62"/>
      <c r="F12" s="62"/>
      <c r="G12" s="62"/>
      <c r="H12" s="62">
        <f>SUM(C12:G12)</f>
        <v>1792918</v>
      </c>
    </row>
    <row r="13" spans="1:8" x14ac:dyDescent="0.25">
      <c r="A13" s="14"/>
      <c r="B13" s="8"/>
      <c r="C13" s="18"/>
      <c r="D13" s="18"/>
      <c r="E13" s="18"/>
      <c r="F13" s="18"/>
      <c r="G13" s="18"/>
      <c r="H13" s="18"/>
    </row>
    <row r="14" spans="1:8" x14ac:dyDescent="0.25">
      <c r="A14" s="14"/>
      <c r="B14" s="8"/>
      <c r="C14" s="18"/>
      <c r="D14" s="18"/>
      <c r="E14" s="18"/>
      <c r="F14" s="18"/>
      <c r="G14" s="18"/>
      <c r="H14" s="18"/>
    </row>
    <row r="15" spans="1:8" x14ac:dyDescent="0.25">
      <c r="A15" s="14"/>
      <c r="B15" s="8"/>
      <c r="C15" s="18"/>
      <c r="D15" s="18"/>
      <c r="E15" s="18"/>
      <c r="F15" s="18"/>
      <c r="G15" s="18"/>
      <c r="H15" s="18"/>
    </row>
    <row r="16" spans="1:8" x14ac:dyDescent="0.25">
      <c r="A16" s="14"/>
      <c r="B16" s="8"/>
      <c r="C16" s="18"/>
      <c r="D16" s="18"/>
      <c r="E16" s="18"/>
      <c r="F16" s="18"/>
      <c r="G16" s="18"/>
      <c r="H16" s="18"/>
    </row>
    <row r="17" spans="1:8" s="46" customFormat="1" x14ac:dyDescent="0.25">
      <c r="A17" s="14" t="s">
        <v>466</v>
      </c>
      <c r="B17" s="8" t="s">
        <v>468</v>
      </c>
      <c r="C17" s="49"/>
      <c r="D17" s="49"/>
      <c r="E17" s="49"/>
      <c r="F17" s="49"/>
      <c r="G17" s="49"/>
      <c r="H17" s="49"/>
    </row>
  </sheetData>
  <mergeCells count="3">
    <mergeCell ref="A3:H3"/>
    <mergeCell ref="A4:H4"/>
    <mergeCell ref="F1:H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266" t="s">
        <v>508</v>
      </c>
      <c r="B1" s="266"/>
      <c r="C1" s="266"/>
    </row>
    <row r="3" spans="1:4" ht="27" customHeight="1" x14ac:dyDescent="0.25">
      <c r="A3" s="258" t="s">
        <v>497</v>
      </c>
      <c r="B3" s="259"/>
      <c r="C3" s="259"/>
    </row>
    <row r="4" spans="1:4" ht="27" customHeight="1" x14ac:dyDescent="0.25">
      <c r="A4" s="265" t="s">
        <v>482</v>
      </c>
      <c r="B4" s="259"/>
      <c r="C4" s="259"/>
    </row>
    <row r="5" spans="1:4" ht="19.5" customHeight="1" x14ac:dyDescent="0.25">
      <c r="A5" s="38"/>
      <c r="B5" s="39"/>
      <c r="C5" s="39"/>
    </row>
    <row r="6" spans="1:4" x14ac:dyDescent="0.25">
      <c r="A6" s="4" t="s">
        <v>0</v>
      </c>
    </row>
    <row r="7" spans="1:4" ht="25.5" x14ac:dyDescent="0.25">
      <c r="A7" s="31" t="s">
        <v>463</v>
      </c>
      <c r="B7" s="3" t="s">
        <v>15</v>
      </c>
      <c r="C7" s="147" t="s">
        <v>5</v>
      </c>
      <c r="D7" s="150"/>
    </row>
    <row r="8" spans="1:4" x14ac:dyDescent="0.25">
      <c r="A8" s="12" t="s">
        <v>437</v>
      </c>
      <c r="B8" s="6" t="s">
        <v>105</v>
      </c>
      <c r="C8" s="148"/>
      <c r="D8" s="151"/>
    </row>
    <row r="9" spans="1:4" x14ac:dyDescent="0.25">
      <c r="A9" s="12" t="s">
        <v>438</v>
      </c>
      <c r="B9" s="6" t="s">
        <v>105</v>
      </c>
      <c r="C9" s="148"/>
      <c r="D9" s="151"/>
    </row>
    <row r="10" spans="1:4" x14ac:dyDescent="0.25">
      <c r="A10" s="12" t="s">
        <v>439</v>
      </c>
      <c r="B10" s="6" t="s">
        <v>105</v>
      </c>
      <c r="C10" s="148"/>
      <c r="D10" s="151"/>
    </row>
    <row r="11" spans="1:4" x14ac:dyDescent="0.25">
      <c r="A11" s="12" t="s">
        <v>440</v>
      </c>
      <c r="B11" s="6" t="s">
        <v>105</v>
      </c>
      <c r="C11" s="148"/>
      <c r="D11" s="151"/>
    </row>
    <row r="12" spans="1:4" x14ac:dyDescent="0.25">
      <c r="A12" s="12" t="s">
        <v>441</v>
      </c>
      <c r="B12" s="6" t="s">
        <v>105</v>
      </c>
      <c r="C12" s="148"/>
      <c r="D12" s="151"/>
    </row>
    <row r="13" spans="1:4" x14ac:dyDescent="0.25">
      <c r="A13" s="12" t="s">
        <v>442</v>
      </c>
      <c r="B13" s="6" t="s">
        <v>105</v>
      </c>
      <c r="C13" s="148"/>
      <c r="D13" s="151"/>
    </row>
    <row r="14" spans="1:4" x14ac:dyDescent="0.25">
      <c r="A14" s="12" t="s">
        <v>443</v>
      </c>
      <c r="B14" s="6" t="s">
        <v>105</v>
      </c>
      <c r="C14" s="148"/>
      <c r="D14" s="151"/>
    </row>
    <row r="15" spans="1:4" x14ac:dyDescent="0.25">
      <c r="A15" s="12" t="s">
        <v>444</v>
      </c>
      <c r="B15" s="6" t="s">
        <v>105</v>
      </c>
      <c r="C15" s="148"/>
      <c r="D15" s="151"/>
    </row>
    <row r="16" spans="1:4" x14ac:dyDescent="0.25">
      <c r="A16" s="12" t="s">
        <v>445</v>
      </c>
      <c r="B16" s="6" t="s">
        <v>105</v>
      </c>
      <c r="C16" s="148"/>
      <c r="D16" s="151"/>
    </row>
    <row r="17" spans="1:4" x14ac:dyDescent="0.25">
      <c r="A17" s="12" t="s">
        <v>446</v>
      </c>
      <c r="B17" s="6" t="s">
        <v>105</v>
      </c>
      <c r="C17" s="148"/>
      <c r="D17" s="151"/>
    </row>
    <row r="18" spans="1:4" s="46" customFormat="1" ht="25.5" x14ac:dyDescent="0.25">
      <c r="A18" s="10" t="s">
        <v>315</v>
      </c>
      <c r="B18" s="8" t="s">
        <v>105</v>
      </c>
      <c r="C18" s="149"/>
      <c r="D18" s="152"/>
    </row>
    <row r="19" spans="1:4" x14ac:dyDescent="0.25">
      <c r="A19" s="12" t="s">
        <v>437</v>
      </c>
      <c r="B19" s="6" t="s">
        <v>106</v>
      </c>
      <c r="C19" s="148"/>
      <c r="D19" s="151"/>
    </row>
    <row r="20" spans="1:4" x14ac:dyDescent="0.25">
      <c r="A20" s="12" t="s">
        <v>438</v>
      </c>
      <c r="B20" s="6" t="s">
        <v>106</v>
      </c>
      <c r="C20" s="148"/>
      <c r="D20" s="151"/>
    </row>
    <row r="21" spans="1:4" x14ac:dyDescent="0.25">
      <c r="A21" s="12" t="s">
        <v>439</v>
      </c>
      <c r="B21" s="6" t="s">
        <v>106</v>
      </c>
      <c r="C21" s="148"/>
      <c r="D21" s="151"/>
    </row>
    <row r="22" spans="1:4" x14ac:dyDescent="0.25">
      <c r="A22" s="12" t="s">
        <v>440</v>
      </c>
      <c r="B22" s="6" t="s">
        <v>106</v>
      </c>
      <c r="C22" s="148"/>
      <c r="D22" s="151"/>
    </row>
    <row r="23" spans="1:4" x14ac:dyDescent="0.25">
      <c r="A23" s="12" t="s">
        <v>441</v>
      </c>
      <c r="B23" s="6" t="s">
        <v>106</v>
      </c>
      <c r="C23" s="148"/>
      <c r="D23" s="151"/>
    </row>
    <row r="24" spans="1:4" x14ac:dyDescent="0.25">
      <c r="A24" s="12" t="s">
        <v>442</v>
      </c>
      <c r="B24" s="6" t="s">
        <v>106</v>
      </c>
      <c r="C24" s="148"/>
      <c r="D24" s="151"/>
    </row>
    <row r="25" spans="1:4" x14ac:dyDescent="0.25">
      <c r="A25" s="12" t="s">
        <v>443</v>
      </c>
      <c r="B25" s="6" t="s">
        <v>106</v>
      </c>
      <c r="C25" s="148"/>
      <c r="D25" s="151"/>
    </row>
    <row r="26" spans="1:4" x14ac:dyDescent="0.25">
      <c r="A26" s="12" t="s">
        <v>444</v>
      </c>
      <c r="B26" s="6" t="s">
        <v>106</v>
      </c>
      <c r="C26" s="148"/>
      <c r="D26" s="151"/>
    </row>
    <row r="27" spans="1:4" x14ac:dyDescent="0.25">
      <c r="A27" s="12" t="s">
        <v>445</v>
      </c>
      <c r="B27" s="6" t="s">
        <v>106</v>
      </c>
      <c r="C27" s="148"/>
      <c r="D27" s="151"/>
    </row>
    <row r="28" spans="1:4" x14ac:dyDescent="0.25">
      <c r="A28" s="12" t="s">
        <v>446</v>
      </c>
      <c r="B28" s="6" t="s">
        <v>106</v>
      </c>
      <c r="C28" s="148"/>
      <c r="D28" s="151"/>
    </row>
    <row r="29" spans="1:4" s="46" customFormat="1" ht="25.5" x14ac:dyDescent="0.25">
      <c r="A29" s="10" t="s">
        <v>316</v>
      </c>
      <c r="B29" s="8" t="s">
        <v>106</v>
      </c>
      <c r="C29" s="149"/>
      <c r="D29" s="152"/>
    </row>
    <row r="30" spans="1:4" x14ac:dyDescent="0.25">
      <c r="A30" s="12" t="s">
        <v>437</v>
      </c>
      <c r="B30" s="6" t="s">
        <v>107</v>
      </c>
      <c r="C30" s="148"/>
      <c r="D30" s="151"/>
    </row>
    <row r="31" spans="1:4" x14ac:dyDescent="0.25">
      <c r="A31" s="12" t="s">
        <v>438</v>
      </c>
      <c r="B31" s="6" t="s">
        <v>107</v>
      </c>
      <c r="C31" s="148"/>
      <c r="D31" s="151"/>
    </row>
    <row r="32" spans="1:4" x14ac:dyDescent="0.25">
      <c r="A32" s="12" t="s">
        <v>439</v>
      </c>
      <c r="B32" s="6" t="s">
        <v>107</v>
      </c>
      <c r="C32" s="148"/>
      <c r="D32" s="151"/>
    </row>
    <row r="33" spans="1:4" x14ac:dyDescent="0.25">
      <c r="A33" s="12" t="s">
        <v>440</v>
      </c>
      <c r="B33" s="6" t="s">
        <v>107</v>
      </c>
      <c r="C33" s="148"/>
      <c r="D33" s="151"/>
    </row>
    <row r="34" spans="1:4" x14ac:dyDescent="0.25">
      <c r="A34" s="12" t="s">
        <v>441</v>
      </c>
      <c r="B34" s="6" t="s">
        <v>107</v>
      </c>
      <c r="C34" s="148"/>
      <c r="D34" s="151"/>
    </row>
    <row r="35" spans="1:4" x14ac:dyDescent="0.25">
      <c r="A35" s="12" t="s">
        <v>442</v>
      </c>
      <c r="B35" s="6" t="s">
        <v>107</v>
      </c>
      <c r="C35" s="148"/>
      <c r="D35" s="151"/>
    </row>
    <row r="36" spans="1:4" x14ac:dyDescent="0.25">
      <c r="A36" s="12" t="s">
        <v>443</v>
      </c>
      <c r="B36" s="6" t="s">
        <v>107</v>
      </c>
      <c r="C36" s="148"/>
      <c r="D36" s="151"/>
    </row>
    <row r="37" spans="1:4" x14ac:dyDescent="0.25">
      <c r="A37" s="12" t="s">
        <v>444</v>
      </c>
      <c r="B37" s="6" t="s">
        <v>107</v>
      </c>
      <c r="C37" s="154">
        <v>1400063</v>
      </c>
      <c r="D37" s="151"/>
    </row>
    <row r="38" spans="1:4" x14ac:dyDescent="0.25">
      <c r="A38" s="12" t="s">
        <v>445</v>
      </c>
      <c r="B38" s="6" t="s">
        <v>107</v>
      </c>
      <c r="C38" s="148"/>
      <c r="D38" s="151"/>
    </row>
    <row r="39" spans="1:4" x14ac:dyDescent="0.25">
      <c r="A39" s="12" t="s">
        <v>446</v>
      </c>
      <c r="B39" s="6" t="s">
        <v>107</v>
      </c>
      <c r="C39" s="148"/>
      <c r="D39" s="151"/>
    </row>
    <row r="40" spans="1:4" s="46" customFormat="1" x14ac:dyDescent="0.25">
      <c r="A40" s="10" t="s">
        <v>317</v>
      </c>
      <c r="B40" s="8" t="s">
        <v>107</v>
      </c>
      <c r="C40" s="149">
        <f>SUM(C30:C39)</f>
        <v>1400063</v>
      </c>
      <c r="D40" s="152"/>
    </row>
    <row r="41" spans="1:4" x14ac:dyDescent="0.25">
      <c r="A41" s="12" t="s">
        <v>447</v>
      </c>
      <c r="B41" s="5" t="s">
        <v>109</v>
      </c>
      <c r="C41" s="148"/>
      <c r="D41" s="151"/>
    </row>
    <row r="42" spans="1:4" x14ac:dyDescent="0.25">
      <c r="A42" s="12" t="s">
        <v>448</v>
      </c>
      <c r="B42" s="5" t="s">
        <v>109</v>
      </c>
      <c r="C42" s="148"/>
      <c r="D42" s="151"/>
    </row>
    <row r="43" spans="1:4" x14ac:dyDescent="0.25">
      <c r="A43" s="12" t="s">
        <v>449</v>
      </c>
      <c r="B43" s="5" t="s">
        <v>109</v>
      </c>
      <c r="C43" s="148"/>
      <c r="D43" s="151"/>
    </row>
    <row r="44" spans="1:4" x14ac:dyDescent="0.25">
      <c r="A44" s="5" t="s">
        <v>450</v>
      </c>
      <c r="B44" s="5" t="s">
        <v>109</v>
      </c>
      <c r="C44" s="148"/>
      <c r="D44" s="151"/>
    </row>
    <row r="45" spans="1:4" x14ac:dyDescent="0.25">
      <c r="A45" s="5" t="s">
        <v>451</v>
      </c>
      <c r="B45" s="5" t="s">
        <v>109</v>
      </c>
      <c r="C45" s="148"/>
      <c r="D45" s="151"/>
    </row>
    <row r="46" spans="1:4" x14ac:dyDescent="0.25">
      <c r="A46" s="5" t="s">
        <v>452</v>
      </c>
      <c r="B46" s="5" t="s">
        <v>109</v>
      </c>
      <c r="C46" s="148"/>
      <c r="D46" s="151"/>
    </row>
    <row r="47" spans="1:4" x14ac:dyDescent="0.25">
      <c r="A47" s="12" t="s">
        <v>453</v>
      </c>
      <c r="B47" s="5" t="s">
        <v>109</v>
      </c>
      <c r="C47" s="148"/>
      <c r="D47" s="151"/>
    </row>
    <row r="48" spans="1:4" x14ac:dyDescent="0.25">
      <c r="A48" s="12" t="s">
        <v>454</v>
      </c>
      <c r="B48" s="5" t="s">
        <v>109</v>
      </c>
      <c r="C48" s="148"/>
      <c r="D48" s="151"/>
    </row>
    <row r="49" spans="1:4" x14ac:dyDescent="0.25">
      <c r="A49" s="12" t="s">
        <v>455</v>
      </c>
      <c r="B49" s="5" t="s">
        <v>109</v>
      </c>
      <c r="C49" s="148"/>
      <c r="D49" s="151"/>
    </row>
    <row r="50" spans="1:4" x14ac:dyDescent="0.25">
      <c r="A50" s="12" t="s">
        <v>456</v>
      </c>
      <c r="B50" s="5" t="s">
        <v>109</v>
      </c>
      <c r="C50" s="148"/>
      <c r="D50" s="151"/>
    </row>
    <row r="51" spans="1:4" s="46" customFormat="1" ht="25.5" x14ac:dyDescent="0.25">
      <c r="A51" s="10" t="s">
        <v>318</v>
      </c>
      <c r="B51" s="8" t="s">
        <v>109</v>
      </c>
      <c r="C51" s="149"/>
      <c r="D51" s="152"/>
    </row>
    <row r="52" spans="1:4" x14ac:dyDescent="0.25">
      <c r="A52" s="12" t="s">
        <v>447</v>
      </c>
      <c r="B52" s="5" t="s">
        <v>115</v>
      </c>
      <c r="C52" s="148"/>
      <c r="D52" s="151"/>
    </row>
    <row r="53" spans="1:4" x14ac:dyDescent="0.25">
      <c r="A53" s="12" t="s">
        <v>448</v>
      </c>
      <c r="B53" s="5" t="s">
        <v>115</v>
      </c>
      <c r="C53" s="148">
        <v>0</v>
      </c>
      <c r="D53" s="151"/>
    </row>
    <row r="54" spans="1:4" x14ac:dyDescent="0.25">
      <c r="A54" s="12" t="s">
        <v>449</v>
      </c>
      <c r="B54" s="5" t="s">
        <v>115</v>
      </c>
      <c r="C54" s="148">
        <v>700000</v>
      </c>
      <c r="D54" s="153"/>
    </row>
    <row r="55" spans="1:4" x14ac:dyDescent="0.25">
      <c r="A55" s="5" t="s">
        <v>450</v>
      </c>
      <c r="B55" s="5" t="s">
        <v>115</v>
      </c>
      <c r="C55" s="148"/>
      <c r="D55" s="151"/>
    </row>
    <row r="56" spans="1:4" x14ac:dyDescent="0.25">
      <c r="A56" s="5" t="s">
        <v>451</v>
      </c>
      <c r="B56" s="5" t="s">
        <v>115</v>
      </c>
      <c r="C56" s="148"/>
      <c r="D56" s="151"/>
    </row>
    <row r="57" spans="1:4" x14ac:dyDescent="0.25">
      <c r="A57" s="5" t="s">
        <v>452</v>
      </c>
      <c r="B57" s="5" t="s">
        <v>115</v>
      </c>
      <c r="C57" s="148"/>
      <c r="D57" s="151"/>
    </row>
    <row r="58" spans="1:4" x14ac:dyDescent="0.25">
      <c r="A58" s="12" t="s">
        <v>453</v>
      </c>
      <c r="B58" s="5" t="s">
        <v>115</v>
      </c>
      <c r="C58" s="148"/>
      <c r="D58" s="151"/>
    </row>
    <row r="59" spans="1:4" x14ac:dyDescent="0.25">
      <c r="A59" s="12" t="s">
        <v>457</v>
      </c>
      <c r="B59" s="5" t="s">
        <v>115</v>
      </c>
      <c r="C59" s="148"/>
      <c r="D59" s="151"/>
    </row>
    <row r="60" spans="1:4" x14ac:dyDescent="0.25">
      <c r="A60" s="12" t="s">
        <v>455</v>
      </c>
      <c r="B60" s="5" t="s">
        <v>115</v>
      </c>
      <c r="C60" s="148"/>
      <c r="D60" s="151"/>
    </row>
    <row r="61" spans="1:4" x14ac:dyDescent="0.25">
      <c r="A61" s="12" t="s">
        <v>456</v>
      </c>
      <c r="B61" s="5" t="s">
        <v>115</v>
      </c>
      <c r="C61" s="148"/>
      <c r="D61" s="151"/>
    </row>
    <row r="62" spans="1:4" s="46" customFormat="1" x14ac:dyDescent="0.25">
      <c r="A62" s="14" t="s">
        <v>319</v>
      </c>
      <c r="B62" s="8" t="s">
        <v>115</v>
      </c>
      <c r="C62" s="149">
        <f>SUM(C52:C61)</f>
        <v>700000</v>
      </c>
      <c r="D62" s="152"/>
    </row>
    <row r="63" spans="1:4" x14ac:dyDescent="0.25">
      <c r="A63" s="12" t="s">
        <v>437</v>
      </c>
      <c r="B63" s="6" t="s">
        <v>142</v>
      </c>
      <c r="C63" s="148"/>
      <c r="D63" s="151"/>
    </row>
    <row r="64" spans="1:4" x14ac:dyDescent="0.25">
      <c r="A64" s="12" t="s">
        <v>438</v>
      </c>
      <c r="B64" s="6" t="s">
        <v>142</v>
      </c>
      <c r="C64" s="148"/>
      <c r="D64" s="151"/>
    </row>
    <row r="65" spans="1:4" x14ac:dyDescent="0.25">
      <c r="A65" s="12" t="s">
        <v>439</v>
      </c>
      <c r="B65" s="6" t="s">
        <v>142</v>
      </c>
      <c r="C65" s="148"/>
      <c r="D65" s="151"/>
    </row>
    <row r="66" spans="1:4" x14ac:dyDescent="0.25">
      <c r="A66" s="12" t="s">
        <v>440</v>
      </c>
      <c r="B66" s="6" t="s">
        <v>142</v>
      </c>
      <c r="C66" s="148"/>
      <c r="D66" s="151"/>
    </row>
    <row r="67" spans="1:4" x14ac:dyDescent="0.25">
      <c r="A67" s="12" t="s">
        <v>441</v>
      </c>
      <c r="B67" s="6" t="s">
        <v>142</v>
      </c>
      <c r="C67" s="148"/>
      <c r="D67" s="151"/>
    </row>
    <row r="68" spans="1:4" x14ac:dyDescent="0.25">
      <c r="A68" s="12" t="s">
        <v>442</v>
      </c>
      <c r="B68" s="6" t="s">
        <v>142</v>
      </c>
      <c r="C68" s="148"/>
      <c r="D68" s="151"/>
    </row>
    <row r="69" spans="1:4" x14ac:dyDescent="0.25">
      <c r="A69" s="12" t="s">
        <v>443</v>
      </c>
      <c r="B69" s="6" t="s">
        <v>142</v>
      </c>
      <c r="C69" s="148"/>
      <c r="D69" s="151"/>
    </row>
    <row r="70" spans="1:4" x14ac:dyDescent="0.25">
      <c r="A70" s="12" t="s">
        <v>444</v>
      </c>
      <c r="B70" s="6" t="s">
        <v>142</v>
      </c>
      <c r="C70" s="148"/>
      <c r="D70" s="151"/>
    </row>
    <row r="71" spans="1:4" x14ac:dyDescent="0.25">
      <c r="A71" s="12" t="s">
        <v>445</v>
      </c>
      <c r="B71" s="6" t="s">
        <v>142</v>
      </c>
      <c r="C71" s="148"/>
      <c r="D71" s="151"/>
    </row>
    <row r="72" spans="1:4" x14ac:dyDescent="0.25">
      <c r="A72" s="12" t="s">
        <v>446</v>
      </c>
      <c r="B72" s="6" t="s">
        <v>142</v>
      </c>
      <c r="C72" s="148"/>
      <c r="D72" s="151"/>
    </row>
    <row r="73" spans="1:4" s="46" customFormat="1" ht="25.5" x14ac:dyDescent="0.25">
      <c r="A73" s="10" t="s">
        <v>327</v>
      </c>
      <c r="B73" s="8" t="s">
        <v>142</v>
      </c>
      <c r="C73" s="149"/>
      <c r="D73" s="152"/>
    </row>
    <row r="74" spans="1:4" x14ac:dyDescent="0.25">
      <c r="A74" s="12" t="s">
        <v>437</v>
      </c>
      <c r="B74" s="6" t="s">
        <v>143</v>
      </c>
      <c r="C74" s="148"/>
      <c r="D74" s="151"/>
    </row>
    <row r="75" spans="1:4" x14ac:dyDescent="0.25">
      <c r="A75" s="12" t="s">
        <v>438</v>
      </c>
      <c r="B75" s="6" t="s">
        <v>143</v>
      </c>
      <c r="C75" s="148"/>
      <c r="D75" s="151"/>
    </row>
    <row r="76" spans="1:4" x14ac:dyDescent="0.25">
      <c r="A76" s="12" t="s">
        <v>439</v>
      </c>
      <c r="B76" s="6" t="s">
        <v>143</v>
      </c>
      <c r="C76" s="148"/>
      <c r="D76" s="151"/>
    </row>
    <row r="77" spans="1:4" x14ac:dyDescent="0.25">
      <c r="A77" s="12" t="s">
        <v>440</v>
      </c>
      <c r="B77" s="6" t="s">
        <v>143</v>
      </c>
      <c r="C77" s="148"/>
      <c r="D77" s="151"/>
    </row>
    <row r="78" spans="1:4" x14ac:dyDescent="0.25">
      <c r="A78" s="12" t="s">
        <v>441</v>
      </c>
      <c r="B78" s="6" t="s">
        <v>143</v>
      </c>
      <c r="C78" s="148"/>
      <c r="D78" s="151"/>
    </row>
    <row r="79" spans="1:4" x14ac:dyDescent="0.25">
      <c r="A79" s="12" t="s">
        <v>442</v>
      </c>
      <c r="B79" s="6" t="s">
        <v>143</v>
      </c>
      <c r="C79" s="148"/>
      <c r="D79" s="151"/>
    </row>
    <row r="80" spans="1:4" x14ac:dyDescent="0.25">
      <c r="A80" s="12" t="s">
        <v>443</v>
      </c>
      <c r="B80" s="6" t="s">
        <v>143</v>
      </c>
      <c r="C80" s="148"/>
      <c r="D80" s="151"/>
    </row>
    <row r="81" spans="1:4" x14ac:dyDescent="0.25">
      <c r="A81" s="12" t="s">
        <v>444</v>
      </c>
      <c r="B81" s="6" t="s">
        <v>143</v>
      </c>
      <c r="C81" s="148"/>
      <c r="D81" s="151"/>
    </row>
    <row r="82" spans="1:4" x14ac:dyDescent="0.25">
      <c r="A82" s="12" t="s">
        <v>445</v>
      </c>
      <c r="B82" s="6" t="s">
        <v>143</v>
      </c>
      <c r="C82" s="148"/>
      <c r="D82" s="151"/>
    </row>
    <row r="83" spans="1:4" x14ac:dyDescent="0.25">
      <c r="A83" s="12" t="s">
        <v>446</v>
      </c>
      <c r="B83" s="6" t="s">
        <v>143</v>
      </c>
      <c r="C83" s="148"/>
      <c r="D83" s="151"/>
    </row>
    <row r="84" spans="1:4" s="46" customFormat="1" ht="25.5" x14ac:dyDescent="0.25">
      <c r="A84" s="10" t="s">
        <v>326</v>
      </c>
      <c r="B84" s="8" t="s">
        <v>143</v>
      </c>
      <c r="C84" s="149"/>
      <c r="D84" s="152"/>
    </row>
    <row r="85" spans="1:4" x14ac:dyDescent="0.25">
      <c r="A85" s="12" t="s">
        <v>437</v>
      </c>
      <c r="B85" s="6" t="s">
        <v>144</v>
      </c>
      <c r="C85" s="148"/>
      <c r="D85" s="151"/>
    </row>
    <row r="86" spans="1:4" x14ac:dyDescent="0.25">
      <c r="A86" s="12" t="s">
        <v>438</v>
      </c>
      <c r="B86" s="6" t="s">
        <v>144</v>
      </c>
      <c r="C86" s="148"/>
      <c r="D86" s="151"/>
    </row>
    <row r="87" spans="1:4" x14ac:dyDescent="0.25">
      <c r="A87" s="12" t="s">
        <v>439</v>
      </c>
      <c r="B87" s="6" t="s">
        <v>144</v>
      </c>
      <c r="C87" s="148"/>
      <c r="D87" s="151"/>
    </row>
    <row r="88" spans="1:4" x14ac:dyDescent="0.25">
      <c r="A88" s="12" t="s">
        <v>440</v>
      </c>
      <c r="B88" s="6" t="s">
        <v>144</v>
      </c>
      <c r="C88" s="148"/>
      <c r="D88" s="151"/>
    </row>
    <row r="89" spans="1:4" x14ac:dyDescent="0.25">
      <c r="A89" s="12" t="s">
        <v>441</v>
      </c>
      <c r="B89" s="6" t="s">
        <v>144</v>
      </c>
      <c r="C89" s="148"/>
      <c r="D89" s="151"/>
    </row>
    <row r="90" spans="1:4" x14ac:dyDescent="0.25">
      <c r="A90" s="12" t="s">
        <v>442</v>
      </c>
      <c r="B90" s="6" t="s">
        <v>144</v>
      </c>
      <c r="C90" s="148"/>
      <c r="D90" s="151"/>
    </row>
    <row r="91" spans="1:4" x14ac:dyDescent="0.25">
      <c r="A91" s="12" t="s">
        <v>443</v>
      </c>
      <c r="B91" s="6" t="s">
        <v>144</v>
      </c>
      <c r="C91" s="148"/>
      <c r="D91" s="151"/>
    </row>
    <row r="92" spans="1:4" x14ac:dyDescent="0.25">
      <c r="A92" s="12" t="s">
        <v>444</v>
      </c>
      <c r="B92" s="6" t="s">
        <v>144</v>
      </c>
      <c r="C92" s="148"/>
      <c r="D92" s="151"/>
    </row>
    <row r="93" spans="1:4" x14ac:dyDescent="0.25">
      <c r="A93" s="12" t="s">
        <v>445</v>
      </c>
      <c r="B93" s="6" t="s">
        <v>144</v>
      </c>
      <c r="C93" s="148"/>
      <c r="D93" s="151"/>
    </row>
    <row r="94" spans="1:4" x14ac:dyDescent="0.25">
      <c r="A94" s="12" t="s">
        <v>446</v>
      </c>
      <c r="B94" s="6" t="s">
        <v>144</v>
      </c>
      <c r="C94" s="148"/>
      <c r="D94" s="151"/>
    </row>
    <row r="95" spans="1:4" s="46" customFormat="1" x14ac:dyDescent="0.25">
      <c r="A95" s="10" t="s">
        <v>325</v>
      </c>
      <c r="B95" s="8" t="s">
        <v>144</v>
      </c>
      <c r="C95" s="149"/>
      <c r="D95" s="152"/>
    </row>
    <row r="96" spans="1:4" x14ac:dyDescent="0.25">
      <c r="A96" s="12" t="s">
        <v>447</v>
      </c>
      <c r="B96" s="5" t="s">
        <v>146</v>
      </c>
      <c r="C96" s="148"/>
      <c r="D96" s="151"/>
    </row>
    <row r="97" spans="1:4" x14ac:dyDescent="0.25">
      <c r="A97" s="12" t="s">
        <v>448</v>
      </c>
      <c r="B97" s="6" t="s">
        <v>146</v>
      </c>
      <c r="C97" s="148"/>
      <c r="D97" s="151"/>
    </row>
    <row r="98" spans="1:4" x14ac:dyDescent="0.25">
      <c r="A98" s="12" t="s">
        <v>449</v>
      </c>
      <c r="B98" s="5" t="s">
        <v>146</v>
      </c>
      <c r="C98" s="148"/>
      <c r="D98" s="151"/>
    </row>
    <row r="99" spans="1:4" x14ac:dyDescent="0.25">
      <c r="A99" s="5" t="s">
        <v>450</v>
      </c>
      <c r="B99" s="6" t="s">
        <v>146</v>
      </c>
      <c r="C99" s="148"/>
      <c r="D99" s="151"/>
    </row>
    <row r="100" spans="1:4" x14ac:dyDescent="0.25">
      <c r="A100" s="5" t="s">
        <v>451</v>
      </c>
      <c r="B100" s="5" t="s">
        <v>146</v>
      </c>
      <c r="C100" s="148"/>
      <c r="D100" s="151"/>
    </row>
    <row r="101" spans="1:4" x14ac:dyDescent="0.25">
      <c r="A101" s="5" t="s">
        <v>452</v>
      </c>
      <c r="B101" s="6" t="s">
        <v>146</v>
      </c>
      <c r="C101" s="148"/>
      <c r="D101" s="151"/>
    </row>
    <row r="102" spans="1:4" x14ac:dyDescent="0.25">
      <c r="A102" s="12" t="s">
        <v>453</v>
      </c>
      <c r="B102" s="5" t="s">
        <v>146</v>
      </c>
      <c r="C102" s="148"/>
      <c r="D102" s="151"/>
    </row>
    <row r="103" spans="1:4" x14ac:dyDescent="0.25">
      <c r="A103" s="12" t="s">
        <v>457</v>
      </c>
      <c r="B103" s="6" t="s">
        <v>146</v>
      </c>
      <c r="C103" s="148"/>
      <c r="D103" s="151"/>
    </row>
    <row r="104" spans="1:4" x14ac:dyDescent="0.25">
      <c r="A104" s="12" t="s">
        <v>455</v>
      </c>
      <c r="B104" s="5" t="s">
        <v>146</v>
      </c>
      <c r="C104" s="148"/>
      <c r="D104" s="151"/>
    </row>
    <row r="105" spans="1:4" x14ac:dyDescent="0.25">
      <c r="A105" s="12" t="s">
        <v>456</v>
      </c>
      <c r="B105" s="6" t="s">
        <v>146</v>
      </c>
      <c r="C105" s="148"/>
      <c r="D105" s="151"/>
    </row>
    <row r="106" spans="1:4" s="46" customFormat="1" ht="25.5" x14ac:dyDescent="0.25">
      <c r="A106" s="10" t="s">
        <v>324</v>
      </c>
      <c r="B106" s="8" t="s">
        <v>146</v>
      </c>
      <c r="C106" s="149"/>
      <c r="D106" s="152"/>
    </row>
    <row r="107" spans="1:4" x14ac:dyDescent="0.25">
      <c r="A107" s="12" t="s">
        <v>447</v>
      </c>
      <c r="B107" s="5" t="s">
        <v>472</v>
      </c>
      <c r="C107" s="148"/>
      <c r="D107" s="151"/>
    </row>
    <row r="108" spans="1:4" x14ac:dyDescent="0.25">
      <c r="A108" s="12" t="s">
        <v>448</v>
      </c>
      <c r="B108" s="5" t="s">
        <v>472</v>
      </c>
      <c r="C108" s="148"/>
      <c r="D108" s="151"/>
    </row>
    <row r="109" spans="1:4" x14ac:dyDescent="0.25">
      <c r="A109" s="12" t="s">
        <v>449</v>
      </c>
      <c r="B109" s="5" t="s">
        <v>472</v>
      </c>
      <c r="C109" s="148"/>
      <c r="D109" s="151"/>
    </row>
    <row r="110" spans="1:4" x14ac:dyDescent="0.25">
      <c r="A110" s="5" t="s">
        <v>450</v>
      </c>
      <c r="B110" s="5" t="s">
        <v>472</v>
      </c>
      <c r="C110" s="148"/>
      <c r="D110" s="151"/>
    </row>
    <row r="111" spans="1:4" x14ac:dyDescent="0.25">
      <c r="A111" s="5" t="s">
        <v>451</v>
      </c>
      <c r="B111" s="5" t="s">
        <v>472</v>
      </c>
      <c r="C111" s="148"/>
      <c r="D111" s="151"/>
    </row>
    <row r="112" spans="1:4" x14ac:dyDescent="0.25">
      <c r="A112" s="5" t="s">
        <v>452</v>
      </c>
      <c r="B112" s="5" t="s">
        <v>472</v>
      </c>
      <c r="C112" s="148"/>
      <c r="D112" s="151"/>
    </row>
    <row r="113" spans="1:4" x14ac:dyDescent="0.25">
      <c r="A113" s="12" t="s">
        <v>453</v>
      </c>
      <c r="B113" s="5" t="s">
        <v>472</v>
      </c>
      <c r="C113" s="148"/>
      <c r="D113" s="151"/>
    </row>
    <row r="114" spans="1:4" x14ac:dyDescent="0.25">
      <c r="A114" s="12" t="s">
        <v>457</v>
      </c>
      <c r="B114" s="5" t="s">
        <v>472</v>
      </c>
      <c r="C114" s="148"/>
      <c r="D114" s="151"/>
    </row>
    <row r="115" spans="1:4" x14ac:dyDescent="0.25">
      <c r="A115" s="12" t="s">
        <v>455</v>
      </c>
      <c r="B115" s="5" t="s">
        <v>472</v>
      </c>
      <c r="C115" s="148"/>
      <c r="D115" s="151"/>
    </row>
    <row r="116" spans="1:4" x14ac:dyDescent="0.25">
      <c r="A116" s="12" t="s">
        <v>456</v>
      </c>
      <c r="B116" s="5" t="s">
        <v>472</v>
      </c>
      <c r="C116" s="148"/>
      <c r="D116" s="151"/>
    </row>
    <row r="117" spans="1:4" s="46" customFormat="1" x14ac:dyDescent="0.25">
      <c r="A117" s="14" t="s">
        <v>358</v>
      </c>
      <c r="B117" s="7" t="s">
        <v>472</v>
      </c>
      <c r="C117" s="149"/>
      <c r="D117" s="152"/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66" t="s">
        <v>509</v>
      </c>
      <c r="B1" s="266"/>
      <c r="C1" s="266"/>
    </row>
    <row r="3" spans="1:3" ht="24" customHeight="1" x14ac:dyDescent="0.25">
      <c r="A3" s="258" t="s">
        <v>497</v>
      </c>
      <c r="B3" s="259"/>
      <c r="C3" s="259"/>
    </row>
    <row r="4" spans="1:3" ht="26.25" customHeight="1" x14ac:dyDescent="0.25">
      <c r="A4" s="265" t="s">
        <v>483</v>
      </c>
      <c r="B4" s="259"/>
      <c r="C4" s="259"/>
    </row>
    <row r="6" spans="1:3" ht="25.5" x14ac:dyDescent="0.25">
      <c r="A6" s="31" t="s">
        <v>463</v>
      </c>
      <c r="B6" s="3" t="s">
        <v>15</v>
      </c>
      <c r="C6" s="40" t="s">
        <v>5</v>
      </c>
    </row>
    <row r="7" spans="1:3" x14ac:dyDescent="0.25">
      <c r="A7" s="5" t="s">
        <v>421</v>
      </c>
      <c r="B7" s="5" t="s">
        <v>219</v>
      </c>
      <c r="C7" s="18"/>
    </row>
    <row r="8" spans="1:3" x14ac:dyDescent="0.25">
      <c r="A8" s="5" t="s">
        <v>422</v>
      </c>
      <c r="B8" s="5" t="s">
        <v>219</v>
      </c>
      <c r="C8" s="18"/>
    </row>
    <row r="9" spans="1:3" x14ac:dyDescent="0.25">
      <c r="A9" s="5" t="s">
        <v>423</v>
      </c>
      <c r="B9" s="5" t="s">
        <v>219</v>
      </c>
      <c r="C9" s="231">
        <v>1000000</v>
      </c>
    </row>
    <row r="10" spans="1:3" x14ac:dyDescent="0.25">
      <c r="A10" s="5" t="s">
        <v>424</v>
      </c>
      <c r="B10" s="5" t="s">
        <v>219</v>
      </c>
      <c r="C10" s="18"/>
    </row>
    <row r="11" spans="1:3" s="46" customFormat="1" x14ac:dyDescent="0.25">
      <c r="A11" s="7" t="s">
        <v>377</v>
      </c>
      <c r="B11" s="8" t="s">
        <v>219</v>
      </c>
      <c r="C11" s="49">
        <f>SUM(C7:C10)</f>
        <v>1000000</v>
      </c>
    </row>
    <row r="12" spans="1:3" x14ac:dyDescent="0.25">
      <c r="A12" s="5" t="s">
        <v>378</v>
      </c>
      <c r="B12" s="6" t="s">
        <v>220</v>
      </c>
      <c r="C12" s="18">
        <v>0</v>
      </c>
    </row>
    <row r="13" spans="1:3" ht="27" x14ac:dyDescent="0.25">
      <c r="A13" s="37" t="s">
        <v>221</v>
      </c>
      <c r="B13" s="37" t="s">
        <v>220</v>
      </c>
      <c r="C13" s="232">
        <v>6000000</v>
      </c>
    </row>
    <row r="14" spans="1:3" ht="27" x14ac:dyDescent="0.25">
      <c r="A14" s="37" t="s">
        <v>222</v>
      </c>
      <c r="B14" s="37" t="s">
        <v>220</v>
      </c>
      <c r="C14" s="18"/>
    </row>
    <row r="15" spans="1:3" x14ac:dyDescent="0.25">
      <c r="A15" s="5" t="s">
        <v>380</v>
      </c>
      <c r="B15" s="6" t="s">
        <v>226</v>
      </c>
      <c r="C15" s="18">
        <v>0</v>
      </c>
    </row>
    <row r="16" spans="1:3" ht="27" x14ac:dyDescent="0.25">
      <c r="A16" s="37" t="s">
        <v>227</v>
      </c>
      <c r="B16" s="37" t="s">
        <v>226</v>
      </c>
      <c r="C16" s="18"/>
    </row>
    <row r="17" spans="1:3" ht="27" x14ac:dyDescent="0.25">
      <c r="A17" s="37" t="s">
        <v>228</v>
      </c>
      <c r="B17" s="37" t="s">
        <v>226</v>
      </c>
      <c r="C17" s="232">
        <v>0</v>
      </c>
    </row>
    <row r="18" spans="1:3" x14ac:dyDescent="0.25">
      <c r="A18" s="37" t="s">
        <v>229</v>
      </c>
      <c r="B18" s="37" t="s">
        <v>226</v>
      </c>
      <c r="C18" s="18"/>
    </row>
    <row r="19" spans="1:3" x14ac:dyDescent="0.25">
      <c r="A19" s="37" t="s">
        <v>230</v>
      </c>
      <c r="B19" s="37" t="s">
        <v>226</v>
      </c>
      <c r="C19" s="18"/>
    </row>
    <row r="20" spans="1:3" x14ac:dyDescent="0.25">
      <c r="A20" s="5" t="s">
        <v>425</v>
      </c>
      <c r="B20" s="6" t="s">
        <v>231</v>
      </c>
      <c r="C20" s="18"/>
    </row>
    <row r="21" spans="1:3" x14ac:dyDescent="0.25">
      <c r="A21" s="37" t="s">
        <v>232</v>
      </c>
      <c r="B21" s="37" t="s">
        <v>231</v>
      </c>
      <c r="C21" s="18"/>
    </row>
    <row r="22" spans="1:3" x14ac:dyDescent="0.25">
      <c r="A22" s="37" t="s">
        <v>233</v>
      </c>
      <c r="B22" s="37" t="s">
        <v>231</v>
      </c>
      <c r="C22" s="18"/>
    </row>
    <row r="23" spans="1:3" s="46" customFormat="1" x14ac:dyDescent="0.25">
      <c r="A23" s="7" t="s">
        <v>408</v>
      </c>
      <c r="B23" s="8" t="s">
        <v>234</v>
      </c>
      <c r="C23" s="49">
        <f>SUM(C12:C22)</f>
        <v>6000000</v>
      </c>
    </row>
    <row r="24" spans="1:3" x14ac:dyDescent="0.25">
      <c r="A24" s="5" t="s">
        <v>426</v>
      </c>
      <c r="B24" s="5" t="s">
        <v>235</v>
      </c>
      <c r="C24" s="18"/>
    </row>
    <row r="25" spans="1:3" x14ac:dyDescent="0.25">
      <c r="A25" s="5" t="s">
        <v>427</v>
      </c>
      <c r="B25" s="5" t="s">
        <v>235</v>
      </c>
      <c r="C25" s="18"/>
    </row>
    <row r="26" spans="1:3" x14ac:dyDescent="0.25">
      <c r="A26" s="5" t="s">
        <v>428</v>
      </c>
      <c r="B26" s="5" t="s">
        <v>235</v>
      </c>
      <c r="C26" s="18"/>
    </row>
    <row r="27" spans="1:3" x14ac:dyDescent="0.25">
      <c r="A27" s="5" t="s">
        <v>429</v>
      </c>
      <c r="B27" s="5" t="s">
        <v>235</v>
      </c>
      <c r="C27" s="18"/>
    </row>
    <row r="28" spans="1:3" x14ac:dyDescent="0.25">
      <c r="A28" s="5" t="s">
        <v>430</v>
      </c>
      <c r="B28" s="5" t="s">
        <v>235</v>
      </c>
      <c r="C28" s="18"/>
    </row>
    <row r="29" spans="1:3" x14ac:dyDescent="0.25">
      <c r="A29" s="5" t="s">
        <v>431</v>
      </c>
      <c r="B29" s="5" t="s">
        <v>235</v>
      </c>
      <c r="C29" s="18"/>
    </row>
    <row r="30" spans="1:3" x14ac:dyDescent="0.25">
      <c r="A30" s="5" t="s">
        <v>432</v>
      </c>
      <c r="B30" s="5" t="s">
        <v>235</v>
      </c>
      <c r="C30" s="18"/>
    </row>
    <row r="31" spans="1:3" x14ac:dyDescent="0.25">
      <c r="A31" s="5" t="s">
        <v>433</v>
      </c>
      <c r="B31" s="5" t="s">
        <v>235</v>
      </c>
      <c r="C31" s="18"/>
    </row>
    <row r="32" spans="1:3" ht="45" x14ac:dyDescent="0.25">
      <c r="A32" s="5" t="s">
        <v>434</v>
      </c>
      <c r="B32" s="5" t="s">
        <v>235</v>
      </c>
      <c r="C32" s="18"/>
    </row>
    <row r="33" spans="1:3" x14ac:dyDescent="0.25">
      <c r="A33" s="5" t="s">
        <v>465</v>
      </c>
      <c r="B33" s="5" t="s">
        <v>235</v>
      </c>
      <c r="C33" s="231">
        <v>270000</v>
      </c>
    </row>
    <row r="34" spans="1:3" s="46" customFormat="1" x14ac:dyDescent="0.25">
      <c r="A34" s="7" t="s">
        <v>382</v>
      </c>
      <c r="B34" s="8" t="s">
        <v>235</v>
      </c>
      <c r="C34" s="55">
        <f>SUM(C24:C33)</f>
        <v>270000</v>
      </c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9. melléklet</vt:lpstr>
      <vt:lpstr>10. melléklet</vt:lpstr>
      <vt:lpstr>'1. melléklet'!Nyomtatási_terület</vt:lpstr>
      <vt:lpstr>'2. melléklet'!Nyomtatási_terület</vt:lpstr>
      <vt:lpstr>'3. melléklet'!Nyomtatási_terület</vt:lpstr>
      <vt:lpstr>'4. melléklet'!Nyomtatási_terület</vt:lpstr>
      <vt:lpstr>'5. melléklet '!Nyomtatási_terület</vt:lpstr>
      <vt:lpstr>'6. melléklet 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2020-05-20T13:28:51Z</cp:lastPrinted>
  <dcterms:created xsi:type="dcterms:W3CDTF">2014-01-03T21:48:14Z</dcterms:created>
  <dcterms:modified xsi:type="dcterms:W3CDTF">2020-05-28T11:45:07Z</dcterms:modified>
</cp:coreProperties>
</file>