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Zsennye_2018_kv\"/>
    </mc:Choice>
  </mc:AlternateContent>
  <bookViews>
    <workbookView xWindow="-120" yWindow="-120" windowWidth="20730" windowHeight="11160" firstSheet="2" activeTab="3"/>
  </bookViews>
  <sheets>
    <sheet name="1.mellékletkiad" sheetId="20" r:id="rId1"/>
    <sheet name="1.mellbev" sheetId="33" r:id="rId2"/>
    <sheet name="2.melléklet" sheetId="7" r:id="rId3"/>
    <sheet name="3.melléklet" sheetId="8" r:id="rId4"/>
    <sheet name="4.melléklet" sheetId="10" r:id="rId5"/>
    <sheet name="5.melléklet" sheetId="14" r:id="rId6"/>
    <sheet name="6.melléklet" sheetId="16" r:id="rId7"/>
    <sheet name="7.melléklet" sheetId="12" r:id="rId8"/>
    <sheet name="8.melléklet" sheetId="9" r:id="rId9"/>
  </sheets>
  <definedNames>
    <definedName name="_xlnm.Print_Titles" localSheetId="1">'1.mellbev'!$1:$9</definedName>
    <definedName name="_xlnm.Print_Titles" localSheetId="0">'1.mellékletkiad'!$9:$10</definedName>
    <definedName name="_xlnm.Print_Titles" localSheetId="7">'7.melléklet'!$1:$7</definedName>
    <definedName name="_xlnm.Print_Area" localSheetId="0">'1.mellékletkiad'!$A$1:$N$126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63" i="20" l="1"/>
  <c r="F35" i="33"/>
  <c r="N97" i="33" l="1"/>
  <c r="J97" i="33"/>
  <c r="F97" i="33"/>
  <c r="D97" i="33"/>
  <c r="E97" i="33"/>
  <c r="G97" i="33"/>
  <c r="H97" i="33"/>
  <c r="I97" i="33"/>
  <c r="K97" i="33"/>
  <c r="L97" i="33"/>
  <c r="M97" i="33"/>
  <c r="C97" i="33"/>
  <c r="N90" i="33"/>
  <c r="F90" i="33"/>
  <c r="J90" i="33"/>
  <c r="D90" i="33"/>
  <c r="E90" i="33"/>
  <c r="G90" i="33"/>
  <c r="H90" i="33"/>
  <c r="I90" i="33"/>
  <c r="K90" i="33"/>
  <c r="L90" i="33"/>
  <c r="M90" i="33"/>
  <c r="C90" i="33"/>
  <c r="K84" i="33"/>
  <c r="G84" i="33"/>
  <c r="C84" i="33"/>
  <c r="F27" i="10"/>
  <c r="B26" i="7" l="1"/>
  <c r="C58" i="33"/>
  <c r="N98" i="20" l="1"/>
  <c r="N99" i="20"/>
  <c r="N100" i="20"/>
  <c r="N85" i="20"/>
  <c r="N80" i="20"/>
  <c r="N81" i="20"/>
  <c r="N82" i="20"/>
  <c r="N83" i="20"/>
  <c r="N75" i="20"/>
  <c r="N76" i="20"/>
  <c r="N70" i="20"/>
  <c r="N60" i="20"/>
  <c r="N61" i="20"/>
  <c r="N62" i="20"/>
  <c r="N63" i="20"/>
  <c r="N53" i="20"/>
  <c r="N49" i="20"/>
  <c r="N38" i="20"/>
  <c r="N39" i="20"/>
  <c r="N40" i="20"/>
  <c r="N41" i="20"/>
  <c r="N42" i="20"/>
  <c r="N43" i="20"/>
  <c r="N44" i="20"/>
  <c r="N35" i="20"/>
  <c r="N36" i="20"/>
  <c r="J95" i="20"/>
  <c r="J96" i="20"/>
  <c r="J97" i="20"/>
  <c r="J98" i="20"/>
  <c r="J99" i="20"/>
  <c r="J100" i="20"/>
  <c r="J80" i="20"/>
  <c r="J81" i="20"/>
  <c r="J82" i="20"/>
  <c r="J83" i="20"/>
  <c r="J84" i="20"/>
  <c r="J85" i="20"/>
  <c r="J70" i="20"/>
  <c r="J71" i="20"/>
  <c r="J72" i="20"/>
  <c r="J73" i="20"/>
  <c r="J74" i="20"/>
  <c r="J75" i="20"/>
  <c r="J76" i="20"/>
  <c r="J60" i="20"/>
  <c r="J61" i="20"/>
  <c r="J62" i="20"/>
  <c r="J53" i="20"/>
  <c r="J49" i="20"/>
  <c r="J38" i="20"/>
  <c r="J39" i="20"/>
  <c r="J40" i="20"/>
  <c r="J41" i="20"/>
  <c r="J42" i="20"/>
  <c r="J43" i="20"/>
  <c r="J44" i="20"/>
  <c r="J35" i="20"/>
  <c r="J36" i="20"/>
  <c r="F97" i="20"/>
  <c r="F98" i="20"/>
  <c r="F99" i="20"/>
  <c r="F100" i="20"/>
  <c r="F95" i="20"/>
  <c r="F96" i="20"/>
  <c r="F80" i="20"/>
  <c r="F81" i="20"/>
  <c r="F82" i="20"/>
  <c r="F83" i="20"/>
  <c r="F84" i="20"/>
  <c r="F85" i="20"/>
  <c r="F72" i="20"/>
  <c r="F73" i="20"/>
  <c r="F74" i="20"/>
  <c r="F75" i="20"/>
  <c r="F76" i="20"/>
  <c r="F70" i="20"/>
  <c r="F71" i="20"/>
  <c r="F60" i="20"/>
  <c r="F61" i="20"/>
  <c r="F62" i="20"/>
  <c r="F63" i="20"/>
  <c r="F53" i="20"/>
  <c r="F49" i="20"/>
  <c r="F35" i="20"/>
  <c r="F36" i="20"/>
  <c r="F37" i="20"/>
  <c r="F38" i="20"/>
  <c r="F39" i="20"/>
  <c r="F40" i="20"/>
  <c r="F41" i="20"/>
  <c r="F42" i="20"/>
  <c r="F43" i="20"/>
  <c r="F44" i="20"/>
  <c r="D100" i="20"/>
  <c r="E100" i="20"/>
  <c r="G100" i="20"/>
  <c r="H100" i="20"/>
  <c r="I100" i="20"/>
  <c r="K100" i="20"/>
  <c r="L100" i="20"/>
  <c r="M100" i="20"/>
  <c r="N87" i="20"/>
  <c r="N88" i="20"/>
  <c r="N89" i="20"/>
  <c r="N90" i="20"/>
  <c r="J87" i="20"/>
  <c r="J88" i="20"/>
  <c r="J89" i="20"/>
  <c r="J90" i="20"/>
  <c r="F86" i="20"/>
  <c r="F87" i="20"/>
  <c r="F88" i="20"/>
  <c r="F89" i="20"/>
  <c r="F90" i="20"/>
  <c r="C100" i="20"/>
  <c r="N54" i="20"/>
  <c r="N55" i="20"/>
  <c r="N31" i="20" l="1"/>
  <c r="N32" i="20"/>
  <c r="J31" i="20"/>
  <c r="J32" i="20"/>
  <c r="F31" i="20"/>
  <c r="F32" i="20"/>
  <c r="N30" i="20"/>
  <c r="J30" i="20"/>
  <c r="F30" i="20"/>
  <c r="N26" i="20"/>
  <c r="N27" i="20"/>
  <c r="N28" i="20"/>
  <c r="J25" i="20"/>
  <c r="J26" i="20"/>
  <c r="J27" i="20"/>
  <c r="J28" i="20"/>
  <c r="F25" i="20"/>
  <c r="F26" i="20"/>
  <c r="F27" i="20"/>
  <c r="F28" i="20"/>
  <c r="N19" i="20"/>
  <c r="J19" i="20"/>
  <c r="F19" i="20"/>
  <c r="N16" i="20"/>
  <c r="N17" i="20"/>
  <c r="J16" i="20"/>
  <c r="J17" i="20"/>
  <c r="F17" i="20"/>
  <c r="N23" i="20"/>
  <c r="J23" i="20"/>
  <c r="F23" i="20"/>
  <c r="N11" i="20"/>
  <c r="J11" i="20"/>
  <c r="F11" i="20"/>
  <c r="B42" i="16" l="1"/>
  <c r="F13" i="9" l="1"/>
  <c r="E13" i="9"/>
  <c r="D13" i="9"/>
  <c r="B85" i="12"/>
  <c r="C85" i="12"/>
  <c r="D85" i="12"/>
  <c r="I27" i="8" l="1"/>
  <c r="H27" i="8"/>
  <c r="G27" i="8"/>
  <c r="I24" i="8"/>
  <c r="H24" i="8"/>
  <c r="G24" i="8"/>
  <c r="I10" i="8"/>
  <c r="H10" i="8"/>
  <c r="G10" i="8"/>
  <c r="H51" i="33"/>
  <c r="K68" i="33"/>
  <c r="G68" i="33"/>
  <c r="K51" i="33"/>
  <c r="C51" i="33"/>
  <c r="K91" i="20"/>
  <c r="G91" i="20"/>
  <c r="C91" i="20"/>
  <c r="L84" i="33" l="1"/>
  <c r="H84" i="33"/>
  <c r="D36" i="33"/>
  <c r="N96" i="33" l="1"/>
  <c r="J96" i="33"/>
  <c r="F96" i="33"/>
  <c r="N95" i="33"/>
  <c r="J95" i="33"/>
  <c r="F95" i="33"/>
  <c r="N94" i="33"/>
  <c r="J94" i="33"/>
  <c r="F94" i="33"/>
  <c r="N93" i="33"/>
  <c r="J93" i="33"/>
  <c r="F93" i="33"/>
  <c r="N92" i="33"/>
  <c r="J92" i="33"/>
  <c r="F92" i="33"/>
  <c r="N91" i="33"/>
  <c r="J91" i="33"/>
  <c r="F91" i="33"/>
  <c r="N89" i="33"/>
  <c r="J89" i="33"/>
  <c r="F89" i="33"/>
  <c r="N88" i="33"/>
  <c r="J88" i="33"/>
  <c r="F88" i="33"/>
  <c r="N87" i="33"/>
  <c r="J87" i="33"/>
  <c r="F87" i="33"/>
  <c r="N86" i="33"/>
  <c r="J86" i="33"/>
  <c r="F86" i="33"/>
  <c r="N85" i="33"/>
  <c r="J85" i="33"/>
  <c r="F85" i="33"/>
  <c r="D84" i="33"/>
  <c r="N83" i="33"/>
  <c r="J83" i="33"/>
  <c r="F83" i="33"/>
  <c r="N82" i="33"/>
  <c r="J82" i="33"/>
  <c r="F82" i="33"/>
  <c r="N81" i="33"/>
  <c r="J81" i="33"/>
  <c r="F81" i="33"/>
  <c r="N80" i="33"/>
  <c r="J80" i="33"/>
  <c r="F80" i="33"/>
  <c r="N79" i="33"/>
  <c r="J79" i="33"/>
  <c r="F79" i="33"/>
  <c r="N78" i="33"/>
  <c r="J78" i="33"/>
  <c r="F78" i="33"/>
  <c r="N77" i="33"/>
  <c r="J77" i="33"/>
  <c r="F77" i="33"/>
  <c r="N76" i="33"/>
  <c r="J76" i="33"/>
  <c r="F76" i="33"/>
  <c r="N75" i="33"/>
  <c r="J75" i="33"/>
  <c r="F75" i="33"/>
  <c r="N74" i="33"/>
  <c r="J74" i="33"/>
  <c r="D74" i="33"/>
  <c r="F74" i="33" s="1"/>
  <c r="N73" i="33"/>
  <c r="J73" i="33"/>
  <c r="F73" i="33"/>
  <c r="N72" i="33"/>
  <c r="J72" i="33"/>
  <c r="F72" i="33"/>
  <c r="N71" i="33"/>
  <c r="J71" i="33"/>
  <c r="F71" i="33"/>
  <c r="L68" i="33"/>
  <c r="N68" i="33" s="1"/>
  <c r="H68" i="33"/>
  <c r="D68" i="33"/>
  <c r="C68" i="33"/>
  <c r="C69" i="33" s="1"/>
  <c r="N67" i="33"/>
  <c r="J67" i="33"/>
  <c r="F67" i="33"/>
  <c r="N66" i="33"/>
  <c r="J66" i="33"/>
  <c r="F66" i="33"/>
  <c r="N65" i="33"/>
  <c r="J65" i="33"/>
  <c r="F65" i="33"/>
  <c r="L64" i="33"/>
  <c r="N64" i="33" s="1"/>
  <c r="H64" i="33"/>
  <c r="J64" i="33" s="1"/>
  <c r="D64" i="33"/>
  <c r="F64" i="33" s="1"/>
  <c r="N63" i="33"/>
  <c r="J63" i="33"/>
  <c r="F63" i="33"/>
  <c r="N62" i="33"/>
  <c r="J62" i="33"/>
  <c r="F62" i="33"/>
  <c r="N61" i="33"/>
  <c r="J61" i="33"/>
  <c r="F61" i="33"/>
  <c r="N60" i="33"/>
  <c r="J60" i="33"/>
  <c r="F60" i="33"/>
  <c r="N59" i="33"/>
  <c r="J59" i="33"/>
  <c r="F59" i="33"/>
  <c r="L58" i="33"/>
  <c r="K58" i="33"/>
  <c r="K69" i="33" s="1"/>
  <c r="H58" i="33"/>
  <c r="G58" i="33"/>
  <c r="G69" i="33" s="1"/>
  <c r="D58" i="33"/>
  <c r="F58" i="33" s="1"/>
  <c r="N57" i="33"/>
  <c r="J57" i="33"/>
  <c r="F57" i="33"/>
  <c r="N56" i="33"/>
  <c r="J56" i="33"/>
  <c r="F56" i="33"/>
  <c r="N55" i="33"/>
  <c r="J55" i="33"/>
  <c r="F55" i="33"/>
  <c r="N54" i="33"/>
  <c r="J54" i="33"/>
  <c r="F54" i="33"/>
  <c r="N53" i="33"/>
  <c r="J53" i="33"/>
  <c r="F53" i="33"/>
  <c r="L51" i="33"/>
  <c r="N51" i="33" s="1"/>
  <c r="J51" i="33"/>
  <c r="D51" i="33"/>
  <c r="F51" i="33" s="1"/>
  <c r="N50" i="33"/>
  <c r="J50" i="33"/>
  <c r="F50" i="33"/>
  <c r="N49" i="33"/>
  <c r="J49" i="33"/>
  <c r="F49" i="33"/>
  <c r="N48" i="33"/>
  <c r="J48" i="33"/>
  <c r="F48" i="33"/>
  <c r="L47" i="33"/>
  <c r="K47" i="33"/>
  <c r="H47" i="33"/>
  <c r="G47" i="33"/>
  <c r="D47" i="33"/>
  <c r="C47" i="33"/>
  <c r="N46" i="33"/>
  <c r="J46" i="33"/>
  <c r="F46" i="33"/>
  <c r="N45" i="33"/>
  <c r="J45" i="33"/>
  <c r="F45" i="33"/>
  <c r="N44" i="33"/>
  <c r="J44" i="33"/>
  <c r="F44" i="33"/>
  <c r="N43" i="33"/>
  <c r="J43" i="33"/>
  <c r="F43" i="33"/>
  <c r="N42" i="33"/>
  <c r="J42" i="33"/>
  <c r="F42" i="33"/>
  <c r="N41" i="33"/>
  <c r="J41" i="33"/>
  <c r="F41" i="33"/>
  <c r="N40" i="33"/>
  <c r="J40" i="33"/>
  <c r="F40" i="33"/>
  <c r="N39" i="33"/>
  <c r="J39" i="33"/>
  <c r="F39" i="33"/>
  <c r="N38" i="33"/>
  <c r="J38" i="33"/>
  <c r="F38" i="33"/>
  <c r="N37" i="33"/>
  <c r="J37" i="33"/>
  <c r="F37" i="33"/>
  <c r="L36" i="33"/>
  <c r="H36" i="33"/>
  <c r="N35" i="33"/>
  <c r="J35" i="33"/>
  <c r="K34" i="33"/>
  <c r="K36" i="33" s="1"/>
  <c r="G34" i="33"/>
  <c r="J34" i="33" s="1"/>
  <c r="C34" i="33"/>
  <c r="C36" i="33" s="1"/>
  <c r="F36" i="33" s="1"/>
  <c r="N33" i="33"/>
  <c r="J33" i="33"/>
  <c r="F33" i="33"/>
  <c r="N32" i="33"/>
  <c r="J32" i="33"/>
  <c r="E23" i="10" s="1"/>
  <c r="F32" i="33"/>
  <c r="D23" i="10" s="1"/>
  <c r="N31" i="33"/>
  <c r="J31" i="33"/>
  <c r="F31" i="33"/>
  <c r="N30" i="33"/>
  <c r="J30" i="33"/>
  <c r="F30" i="33"/>
  <c r="N29" i="33"/>
  <c r="J29" i="33"/>
  <c r="E21" i="10" s="1"/>
  <c r="F29" i="33"/>
  <c r="N28" i="33"/>
  <c r="J28" i="33"/>
  <c r="E19" i="10" s="1"/>
  <c r="F28" i="33"/>
  <c r="D19" i="10" s="1"/>
  <c r="N27" i="33"/>
  <c r="J27" i="33"/>
  <c r="F27" i="33"/>
  <c r="N26" i="33"/>
  <c r="J26" i="33"/>
  <c r="F26" i="33"/>
  <c r="N24" i="33"/>
  <c r="J24" i="33"/>
  <c r="F24" i="33"/>
  <c r="N23" i="33"/>
  <c r="J23" i="33"/>
  <c r="F23" i="33"/>
  <c r="N21" i="33"/>
  <c r="J21" i="33"/>
  <c r="F21" i="33"/>
  <c r="N20" i="33"/>
  <c r="J20" i="33"/>
  <c r="F20" i="33"/>
  <c r="N19" i="33"/>
  <c r="J19" i="33"/>
  <c r="F19" i="33"/>
  <c r="N18" i="33"/>
  <c r="J18" i="33"/>
  <c r="F18" i="33"/>
  <c r="N17" i="33"/>
  <c r="J17" i="33"/>
  <c r="F17" i="33"/>
  <c r="K16" i="33"/>
  <c r="K22" i="33" s="1"/>
  <c r="N22" i="33" s="1"/>
  <c r="G16" i="33"/>
  <c r="J16" i="33" s="1"/>
  <c r="C16" i="33"/>
  <c r="C22" i="33" s="1"/>
  <c r="F22" i="33" s="1"/>
  <c r="N15" i="33"/>
  <c r="J15" i="33"/>
  <c r="F15" i="33"/>
  <c r="N14" i="33"/>
  <c r="J14" i="33"/>
  <c r="F14" i="33"/>
  <c r="N13" i="33"/>
  <c r="J13" i="33"/>
  <c r="F13" i="33"/>
  <c r="N12" i="33"/>
  <c r="J12" i="33"/>
  <c r="F12" i="33"/>
  <c r="N11" i="33"/>
  <c r="J11" i="33"/>
  <c r="F11" i="33"/>
  <c r="N10" i="33"/>
  <c r="J10" i="33"/>
  <c r="F10" i="33"/>
  <c r="G26" i="8" l="1"/>
  <c r="I28" i="8"/>
  <c r="I18" i="8"/>
  <c r="H18" i="8"/>
  <c r="G18" i="8"/>
  <c r="F23" i="10"/>
  <c r="F21" i="10"/>
  <c r="F34" i="33"/>
  <c r="D21" i="10"/>
  <c r="F19" i="10"/>
  <c r="G16" i="8"/>
  <c r="I15" i="8"/>
  <c r="G15" i="8"/>
  <c r="N47" i="33"/>
  <c r="N36" i="33"/>
  <c r="G22" i="33"/>
  <c r="J22" i="33" s="1"/>
  <c r="J25" i="33"/>
  <c r="G36" i="33"/>
  <c r="J36" i="33" s="1"/>
  <c r="J47" i="33"/>
  <c r="J58" i="33"/>
  <c r="N25" i="33"/>
  <c r="N84" i="33"/>
  <c r="L69" i="33"/>
  <c r="N69" i="33" s="1"/>
  <c r="F25" i="33"/>
  <c r="D52" i="33"/>
  <c r="L52" i="33"/>
  <c r="F68" i="33"/>
  <c r="D69" i="33"/>
  <c r="F84" i="33"/>
  <c r="H69" i="33"/>
  <c r="J69" i="33" s="1"/>
  <c r="C52" i="33"/>
  <c r="K52" i="33"/>
  <c r="H52" i="33"/>
  <c r="F16" i="33"/>
  <c r="N16" i="33"/>
  <c r="N34" i="33"/>
  <c r="F47" i="33"/>
  <c r="J68" i="33"/>
  <c r="J84" i="33"/>
  <c r="N58" i="33"/>
  <c r="I26" i="8" l="1"/>
  <c r="H26" i="8"/>
  <c r="H28" i="8"/>
  <c r="G28" i="8"/>
  <c r="H17" i="8"/>
  <c r="G17" i="8"/>
  <c r="I17" i="8"/>
  <c r="I16" i="8"/>
  <c r="H16" i="8"/>
  <c r="H15" i="8"/>
  <c r="D70" i="33"/>
  <c r="D98" i="33" s="1"/>
  <c r="N52" i="33"/>
  <c r="G52" i="33"/>
  <c r="G70" i="33" s="1"/>
  <c r="G98" i="33" s="1"/>
  <c r="F69" i="33"/>
  <c r="F52" i="33"/>
  <c r="L70" i="33"/>
  <c r="L98" i="33" s="1"/>
  <c r="H70" i="33"/>
  <c r="H98" i="33" s="1"/>
  <c r="K70" i="33"/>
  <c r="C70" i="33"/>
  <c r="J52" i="33" l="1"/>
  <c r="J98" i="33"/>
  <c r="N70" i="33"/>
  <c r="K98" i="33"/>
  <c r="N98" i="33" s="1"/>
  <c r="J70" i="33"/>
  <c r="C98" i="33"/>
  <c r="F98" i="33" s="1"/>
  <c r="F70" i="33"/>
  <c r="F28" i="10"/>
  <c r="C26" i="12" l="1"/>
  <c r="C44" i="16"/>
  <c r="D42" i="16"/>
  <c r="L54" i="20"/>
  <c r="H54" i="20"/>
  <c r="B122" i="12" l="1"/>
  <c r="B114" i="12"/>
  <c r="B104" i="12"/>
  <c r="B94" i="12"/>
  <c r="B79" i="12"/>
  <c r="B65" i="12"/>
  <c r="B56" i="12"/>
  <c r="B47" i="12"/>
  <c r="B22" i="12"/>
  <c r="B18" i="12"/>
  <c r="B12" i="12"/>
  <c r="B37" i="16"/>
  <c r="B43" i="16" s="1"/>
  <c r="B29" i="16"/>
  <c r="B25" i="16"/>
  <c r="B20" i="16"/>
  <c r="B12" i="16"/>
  <c r="B11" i="14"/>
  <c r="D125" i="20"/>
  <c r="E125" i="20"/>
  <c r="K118" i="20"/>
  <c r="K125" i="20" s="1"/>
  <c r="G118" i="20"/>
  <c r="G125" i="20" s="1"/>
  <c r="C118" i="20"/>
  <c r="C125" i="20" s="1"/>
  <c r="D86" i="20"/>
  <c r="C86" i="20"/>
  <c r="L45" i="20"/>
  <c r="K45" i="20"/>
  <c r="B26" i="12" l="1"/>
  <c r="B123" i="12"/>
  <c r="B126" i="12" s="1"/>
  <c r="B80" i="12"/>
  <c r="B32" i="16"/>
  <c r="B44" i="16" s="1"/>
  <c r="N45" i="20"/>
  <c r="B22" i="7"/>
  <c r="B31" i="7" s="1"/>
  <c r="B86" i="12" l="1"/>
  <c r="H125" i="20"/>
  <c r="I125" i="20"/>
  <c r="L125" i="20"/>
  <c r="M125" i="20"/>
  <c r="K86" i="20"/>
  <c r="G86" i="20"/>
  <c r="H86" i="20"/>
  <c r="F14" i="9"/>
  <c r="G24" i="20"/>
  <c r="C24" i="20"/>
  <c r="N125" i="20" l="1"/>
  <c r="J125" i="20"/>
  <c r="C104" i="12"/>
  <c r="D104" i="12"/>
  <c r="C86" i="12"/>
  <c r="D12" i="12"/>
  <c r="B14" i="14"/>
  <c r="E28" i="10"/>
  <c r="D28" i="10"/>
  <c r="F12" i="20"/>
  <c r="J12" i="20"/>
  <c r="N12" i="20"/>
  <c r="F13" i="20"/>
  <c r="J13" i="20"/>
  <c r="N13" i="20"/>
  <c r="F14" i="20"/>
  <c r="J14" i="20"/>
  <c r="N14" i="20"/>
  <c r="F15" i="20"/>
  <c r="J15" i="20"/>
  <c r="N15" i="20"/>
  <c r="F16" i="20"/>
  <c r="F18" i="20"/>
  <c r="J18" i="20"/>
  <c r="N18" i="20"/>
  <c r="F20" i="20"/>
  <c r="J20" i="20"/>
  <c r="N20" i="20"/>
  <c r="F21" i="20"/>
  <c r="J21" i="20"/>
  <c r="N21" i="20"/>
  <c r="F22" i="20"/>
  <c r="J22" i="20"/>
  <c r="N22" i="20"/>
  <c r="F24" i="20"/>
  <c r="J24" i="20"/>
  <c r="K24" i="20"/>
  <c r="N24" i="20" s="1"/>
  <c r="C29" i="20"/>
  <c r="H29" i="20"/>
  <c r="L29" i="20"/>
  <c r="F33" i="20"/>
  <c r="J33" i="20"/>
  <c r="N33" i="20"/>
  <c r="C34" i="20"/>
  <c r="F34" i="20" s="1"/>
  <c r="G34" i="20"/>
  <c r="J34" i="20" s="1"/>
  <c r="K34" i="20"/>
  <c r="N34" i="20" s="1"/>
  <c r="C37" i="20"/>
  <c r="G37" i="20"/>
  <c r="J37" i="20" s="1"/>
  <c r="K37" i="20"/>
  <c r="N37" i="20" s="1"/>
  <c r="C45" i="20"/>
  <c r="D45" i="20"/>
  <c r="G45" i="20"/>
  <c r="H45" i="20"/>
  <c r="F46" i="20"/>
  <c r="J46" i="20"/>
  <c r="N46" i="20"/>
  <c r="F47" i="20"/>
  <c r="J47" i="20"/>
  <c r="N47" i="20"/>
  <c r="C48" i="20"/>
  <c r="D48" i="20"/>
  <c r="G48" i="20"/>
  <c r="H48" i="20"/>
  <c r="K48" i="20"/>
  <c r="L48" i="20"/>
  <c r="F50" i="20"/>
  <c r="J50" i="20"/>
  <c r="N50" i="20"/>
  <c r="F51" i="20"/>
  <c r="J51" i="20"/>
  <c r="N51" i="20"/>
  <c r="F52" i="20"/>
  <c r="J52" i="20"/>
  <c r="N52" i="20"/>
  <c r="C54" i="20"/>
  <c r="F54" i="20" s="1"/>
  <c r="G54" i="20"/>
  <c r="J54" i="20" s="1"/>
  <c r="K54" i="20"/>
  <c r="F56" i="20"/>
  <c r="J56" i="20"/>
  <c r="N56" i="20"/>
  <c r="F57" i="20"/>
  <c r="J57" i="20"/>
  <c r="N57" i="20"/>
  <c r="F58" i="20"/>
  <c r="J58" i="20"/>
  <c r="N58" i="20"/>
  <c r="F59" i="20"/>
  <c r="J59" i="20"/>
  <c r="N59" i="20"/>
  <c r="C64" i="20"/>
  <c r="F64" i="20" s="1"/>
  <c r="G64" i="20"/>
  <c r="J64" i="20" s="1"/>
  <c r="K64" i="20"/>
  <c r="N64" i="20" s="1"/>
  <c r="F65" i="20"/>
  <c r="J65" i="20"/>
  <c r="N65" i="20"/>
  <c r="F66" i="20"/>
  <c r="J66" i="20"/>
  <c r="N66" i="20"/>
  <c r="F67" i="20"/>
  <c r="J67" i="20"/>
  <c r="N67" i="20"/>
  <c r="F68" i="20"/>
  <c r="J68" i="20"/>
  <c r="N68" i="20"/>
  <c r="F69" i="20"/>
  <c r="J69" i="20"/>
  <c r="N69" i="20"/>
  <c r="N71" i="20"/>
  <c r="N72" i="20"/>
  <c r="N73" i="20"/>
  <c r="N74" i="20"/>
  <c r="C77" i="20"/>
  <c r="D77" i="20"/>
  <c r="G77" i="20"/>
  <c r="H77" i="20"/>
  <c r="K77" i="20"/>
  <c r="L77" i="20"/>
  <c r="F79" i="20"/>
  <c r="J79" i="20"/>
  <c r="N79" i="20"/>
  <c r="N84" i="20"/>
  <c r="J86" i="20"/>
  <c r="L86" i="20"/>
  <c r="N86" i="20" s="1"/>
  <c r="D91" i="20"/>
  <c r="F91" i="20" s="1"/>
  <c r="H91" i="20"/>
  <c r="J91" i="20" s="1"/>
  <c r="L91" i="20"/>
  <c r="N91" i="20" s="1"/>
  <c r="F92" i="20"/>
  <c r="J92" i="20"/>
  <c r="N92" i="20"/>
  <c r="F93" i="20"/>
  <c r="J93" i="20"/>
  <c r="N93" i="20"/>
  <c r="F94" i="20"/>
  <c r="J94" i="20"/>
  <c r="N94" i="20"/>
  <c r="N95" i="20"/>
  <c r="N96" i="20"/>
  <c r="N97" i="20"/>
  <c r="C101" i="20"/>
  <c r="G101" i="20"/>
  <c r="K101" i="20"/>
  <c r="F103" i="20"/>
  <c r="J103" i="20"/>
  <c r="N103" i="20"/>
  <c r="F104" i="20"/>
  <c r="J104" i="20"/>
  <c r="N104" i="20"/>
  <c r="F105" i="20"/>
  <c r="J105" i="20"/>
  <c r="N105" i="20"/>
  <c r="F106" i="20"/>
  <c r="J106" i="20"/>
  <c r="N106" i="20"/>
  <c r="F107" i="20"/>
  <c r="J107" i="20"/>
  <c r="N107" i="20"/>
  <c r="F108" i="20"/>
  <c r="J108" i="20"/>
  <c r="N108" i="20"/>
  <c r="F109" i="20"/>
  <c r="J109" i="20"/>
  <c r="N109" i="20"/>
  <c r="F110" i="20"/>
  <c r="J110" i="20"/>
  <c r="N110" i="20"/>
  <c r="F111" i="20"/>
  <c r="J111" i="20"/>
  <c r="N111" i="20"/>
  <c r="F112" i="20"/>
  <c r="J112" i="20"/>
  <c r="N112" i="20"/>
  <c r="F113" i="20"/>
  <c r="J113" i="20"/>
  <c r="N113" i="20"/>
  <c r="F114" i="20"/>
  <c r="J114" i="20"/>
  <c r="N114" i="20"/>
  <c r="F115" i="20"/>
  <c r="J115" i="20"/>
  <c r="N115" i="20"/>
  <c r="F116" i="20"/>
  <c r="J116" i="20"/>
  <c r="N116" i="20"/>
  <c r="F117" i="20"/>
  <c r="J117" i="20"/>
  <c r="N117" i="20"/>
  <c r="F118" i="20"/>
  <c r="J118" i="20"/>
  <c r="N118" i="20"/>
  <c r="F119" i="20"/>
  <c r="J119" i="20"/>
  <c r="N119" i="20"/>
  <c r="F120" i="20"/>
  <c r="J120" i="20"/>
  <c r="N120" i="20"/>
  <c r="F121" i="20"/>
  <c r="J121" i="20"/>
  <c r="N121" i="20"/>
  <c r="F122" i="20"/>
  <c r="J122" i="20"/>
  <c r="N122" i="20"/>
  <c r="F123" i="20"/>
  <c r="J123" i="20"/>
  <c r="N123" i="20"/>
  <c r="F124" i="20"/>
  <c r="J124" i="20"/>
  <c r="N124" i="20"/>
  <c r="F125" i="20"/>
  <c r="I23" i="8" l="1"/>
  <c r="H23" i="8"/>
  <c r="G23" i="8"/>
  <c r="H22" i="8"/>
  <c r="G22" i="8"/>
  <c r="I22" i="8"/>
  <c r="I12" i="8"/>
  <c r="H12" i="8"/>
  <c r="G12" i="8"/>
  <c r="J48" i="20"/>
  <c r="G55" i="20"/>
  <c r="H55" i="20"/>
  <c r="H78" i="20" s="1"/>
  <c r="J77" i="20"/>
  <c r="N48" i="20"/>
  <c r="N77" i="20"/>
  <c r="L55" i="20"/>
  <c r="D55" i="20"/>
  <c r="C55" i="20"/>
  <c r="C78" i="20" s="1"/>
  <c r="C102" i="20" s="1"/>
  <c r="C126" i="20" s="1"/>
  <c r="B15" i="14"/>
  <c r="B23" i="14" s="1"/>
  <c r="L101" i="20"/>
  <c r="N101" i="20" s="1"/>
  <c r="H101" i="20"/>
  <c r="J101" i="20" s="1"/>
  <c r="D101" i="20"/>
  <c r="F101" i="20" s="1"/>
  <c r="F77" i="20"/>
  <c r="K55" i="20"/>
  <c r="F48" i="20"/>
  <c r="F45" i="20"/>
  <c r="J45" i="20"/>
  <c r="D29" i="20"/>
  <c r="K29" i="20"/>
  <c r="G29" i="20"/>
  <c r="D37" i="16"/>
  <c r="D43" i="16" s="1"/>
  <c r="D29" i="16"/>
  <c r="D25" i="16"/>
  <c r="D20" i="16"/>
  <c r="D12" i="16"/>
  <c r="H13" i="8" l="1"/>
  <c r="G13" i="8"/>
  <c r="I13" i="8"/>
  <c r="L78" i="20"/>
  <c r="L102" i="20" s="1"/>
  <c r="L126" i="20" s="1"/>
  <c r="G78" i="20"/>
  <c r="J78" i="20" s="1"/>
  <c r="J55" i="20"/>
  <c r="B25" i="14"/>
  <c r="H102" i="20"/>
  <c r="H126" i="20" s="1"/>
  <c r="F55" i="20"/>
  <c r="D32" i="16"/>
  <c r="D44" i="16" s="1"/>
  <c r="F29" i="20"/>
  <c r="D78" i="20"/>
  <c r="J29" i="20"/>
  <c r="K78" i="20"/>
  <c r="N29" i="20"/>
  <c r="D122" i="12"/>
  <c r="D114" i="12"/>
  <c r="D94" i="12"/>
  <c r="D79" i="12"/>
  <c r="D65" i="12"/>
  <c r="D56" i="12"/>
  <c r="D47" i="12"/>
  <c r="D22" i="12"/>
  <c r="D18" i="12"/>
  <c r="I29" i="8"/>
  <c r="H29" i="8"/>
  <c r="G29" i="8"/>
  <c r="I25" i="8"/>
  <c r="H25" i="8"/>
  <c r="G25" i="8"/>
  <c r="I19" i="8"/>
  <c r="H19" i="8"/>
  <c r="G19" i="8"/>
  <c r="H11" i="8" l="1"/>
  <c r="G11" i="8"/>
  <c r="I11" i="8"/>
  <c r="H9" i="8"/>
  <c r="I9" i="8"/>
  <c r="I14" i="8" s="1"/>
  <c r="G9" i="8"/>
  <c r="D26" i="12"/>
  <c r="G102" i="20"/>
  <c r="G126" i="20" s="1"/>
  <c r="J126" i="20" s="1"/>
  <c r="D123" i="12"/>
  <c r="D126" i="12" s="1"/>
  <c r="D80" i="12"/>
  <c r="H30" i="8"/>
  <c r="G30" i="8"/>
  <c r="F78" i="20"/>
  <c r="D102" i="20"/>
  <c r="K102" i="20"/>
  <c r="N78" i="20"/>
  <c r="I30" i="8"/>
  <c r="E14" i="9"/>
  <c r="H14" i="8" l="1"/>
  <c r="H20" i="8" s="1"/>
  <c r="G14" i="8"/>
  <c r="I20" i="8"/>
  <c r="J102" i="20"/>
  <c r="D86" i="12"/>
  <c r="D126" i="20"/>
  <c r="F126" i="20" s="1"/>
  <c r="F102" i="20"/>
  <c r="K126" i="20"/>
  <c r="N126" i="20" s="1"/>
  <c r="N102" i="20"/>
  <c r="G20" i="8" l="1"/>
  <c r="D14" i="9"/>
</calcChain>
</file>

<file path=xl/sharedStrings.xml><?xml version="1.0" encoding="utf-8"?>
<sst xmlns="http://schemas.openxmlformats.org/spreadsheetml/2006/main" count="754" uniqueCount="689">
  <si>
    <t>Megnevezés</t>
  </si>
  <si>
    <t>B1</t>
  </si>
  <si>
    <t>Működési célú támogatások államháztartáson belülről</t>
  </si>
  <si>
    <t>B2</t>
  </si>
  <si>
    <t>B3</t>
  </si>
  <si>
    <t>Közhatalmi bevételek</t>
  </si>
  <si>
    <t>B4</t>
  </si>
  <si>
    <t>Működési bevételek</t>
  </si>
  <si>
    <t>B5</t>
  </si>
  <si>
    <t>Felhalmozási bevételek</t>
  </si>
  <si>
    <t>B6</t>
  </si>
  <si>
    <t>B7</t>
  </si>
  <si>
    <t>B8</t>
  </si>
  <si>
    <t>K1</t>
  </si>
  <si>
    <t>Személyi juttatások</t>
  </si>
  <si>
    <t>K2</t>
  </si>
  <si>
    <t>K3</t>
  </si>
  <si>
    <t>Dologi kiadások</t>
  </si>
  <si>
    <t>K4</t>
  </si>
  <si>
    <t>Ellátottak pénzbeli juttatásai</t>
  </si>
  <si>
    <t>K5</t>
  </si>
  <si>
    <t>Egyéb működési célú kiadások</t>
  </si>
  <si>
    <t>K6</t>
  </si>
  <si>
    <t>Beruházások</t>
  </si>
  <si>
    <t>K7</t>
  </si>
  <si>
    <t>Felújítások</t>
  </si>
  <si>
    <t>K8</t>
  </si>
  <si>
    <t>K9</t>
  </si>
  <si>
    <t>ÖNKORMÁNYZATI ELŐIRÁNYZATOK</t>
  </si>
  <si>
    <t>Rovat megnevezése</t>
  </si>
  <si>
    <t>Rovat-szám</t>
  </si>
  <si>
    <t>Likviditási célú hitelek, kölcsönök felvétele pénzügyi vállalkozástól</t>
  </si>
  <si>
    <t>Forgatási célú belföldi értékpapírok kibocsátása</t>
  </si>
  <si>
    <t>Befektetési célú belföldi értékpapírok kibocsátása</t>
  </si>
  <si>
    <t>ÖSSZESEN:</t>
  </si>
  <si>
    <t>Forgatási célú belföldi értékpapírok beváltása, értékesítése</t>
  </si>
  <si>
    <t>kötelező feladatok</t>
  </si>
  <si>
    <t>önként vállalt feladatok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</si>
  <si>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</si>
  <si>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</si>
  <si>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</si>
  <si>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</si>
  <si>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</si>
  <si>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</si>
  <si>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</si>
  <si>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</si>
  <si>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</si>
  <si>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</si>
  <si>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</si>
  <si>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</si>
  <si>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</si>
  <si>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</si>
  <si>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</si>
  <si>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</si>
  <si>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</si>
  <si>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</si>
  <si>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</si>
  <si>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</si>
  <si>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</si>
  <si>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</si>
  <si>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</si>
  <si>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</si>
  <si>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</si>
  <si>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</si>
  <si>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</si>
  <si>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</si>
  <si>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</si>
  <si>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</si>
  <si>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</si>
  <si>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</si>
  <si>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</si>
  <si>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</si>
  <si>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</si>
  <si>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</si>
  <si>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</si>
  <si>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 xml:space="preserve">Munkaadókat terhelő járulékok és szociális hozzájárulási adó                                                                            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</si>
  <si>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</si>
  <si>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</si>
  <si>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</si>
  <si>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</si>
  <si>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</si>
  <si>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</si>
  <si>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</si>
  <si>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</si>
  <si>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</si>
  <si>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</si>
  <si>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</si>
  <si>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</si>
  <si>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</si>
  <si>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</si>
  <si>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</si>
  <si>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</si>
  <si>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</si>
  <si>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</si>
  <si>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</si>
  <si>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</si>
  <si>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</si>
  <si>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</si>
  <si>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</si>
  <si>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</si>
  <si>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</si>
  <si>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</si>
  <si>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</si>
  <si>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</si>
  <si>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</si>
  <si>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</si>
  <si>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</si>
  <si>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</si>
  <si>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</si>
  <si>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</si>
  <si>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</si>
  <si>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</si>
  <si>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</si>
  <si>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</si>
  <si>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</si>
  <si>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</si>
  <si>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</si>
  <si>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</si>
  <si>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</si>
  <si>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</si>
  <si>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</si>
  <si>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</si>
  <si>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</si>
  <si>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</si>
  <si>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</si>
  <si>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</si>
  <si>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</si>
  <si>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</si>
  <si>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</si>
  <si>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</si>
  <si>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</si>
  <si>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</si>
  <si>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</si>
  <si>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</si>
  <si>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</si>
  <si>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</si>
  <si>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</si>
  <si>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</si>
  <si>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</si>
  <si>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</si>
  <si>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</si>
  <si>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</si>
  <si>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Nemzetközi kötelezettségek</t>
  </si>
  <si>
    <t>K501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</si>
  <si>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</si>
  <si>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</si>
  <si>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</si>
  <si>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</si>
  <si>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</si>
  <si>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</si>
  <si>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</si>
  <si>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</si>
  <si>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</si>
  <si>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</si>
  <si>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</si>
  <si>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</si>
  <si>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</si>
  <si>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</si>
  <si>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</si>
  <si>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</si>
  <si>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</si>
  <si>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K512</t>
  </si>
  <si>
    <t xml:space="preserve">Egyéb működési célú kiadások 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</si>
  <si>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</si>
  <si>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</si>
  <si>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</si>
  <si>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</si>
  <si>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</si>
  <si>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</si>
  <si>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</si>
  <si>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</si>
  <si>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</si>
  <si>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</si>
  <si>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</si>
  <si>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</si>
  <si>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</si>
  <si>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</si>
  <si>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</si>
  <si>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</si>
  <si>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</si>
  <si>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</si>
  <si>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</si>
  <si>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</si>
  <si>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</si>
  <si>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</si>
  <si>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</si>
  <si>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</si>
  <si>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</si>
  <si>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</si>
  <si>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</si>
  <si>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</si>
  <si>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</si>
  <si>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</si>
  <si>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</si>
  <si>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</si>
  <si>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</si>
  <si>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</si>
  <si>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</si>
  <si>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</si>
  <si>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</si>
  <si>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</si>
  <si>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</si>
  <si>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</si>
  <si>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</si>
  <si>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</si>
  <si>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</si>
  <si>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</si>
  <si>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</si>
  <si>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</si>
  <si>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</si>
  <si>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</si>
  <si>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</si>
  <si>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</si>
  <si>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</si>
  <si>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</si>
  <si>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</si>
  <si>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</si>
  <si>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</si>
  <si>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</si>
  <si>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</si>
  <si>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</si>
  <si>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</si>
  <si>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</si>
  <si>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</si>
  <si>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</si>
  <si>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</si>
  <si>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</si>
  <si>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</si>
  <si>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</si>
  <si>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</si>
  <si>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</si>
  <si>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</si>
  <si>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</si>
  <si>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</si>
  <si>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</si>
  <si>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</si>
  <si>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</si>
  <si>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</si>
  <si>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</si>
  <si>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</si>
  <si>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</si>
  <si>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</si>
  <si>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</si>
  <si>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</si>
  <si>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</si>
  <si>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</si>
  <si>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</si>
  <si>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</si>
  <si>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</si>
  <si>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</si>
  <si>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</si>
  <si>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</si>
  <si>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</si>
  <si>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KIADÁSOK ÖSSZESEN (K1-9)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</si>
  <si>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</si>
  <si>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</si>
  <si>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</si>
  <si>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</si>
  <si>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</si>
  <si>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</si>
  <si>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</si>
  <si>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</si>
  <si>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</si>
  <si>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B115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</si>
  <si>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</si>
  <si>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</si>
  <si>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</si>
  <si>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</si>
  <si>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</si>
  <si>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</si>
  <si>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</si>
  <si>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</si>
  <si>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</si>
  <si>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</si>
  <si>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</si>
  <si>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</si>
  <si>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</si>
  <si>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</si>
  <si>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</si>
  <si>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</si>
  <si>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</si>
  <si>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</si>
  <si>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</si>
  <si>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</si>
  <si>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</si>
  <si>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</si>
  <si>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</si>
  <si>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</si>
  <si>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</si>
  <si>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</si>
  <si>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</si>
  <si>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</si>
  <si>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</si>
  <si>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</si>
  <si>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</si>
  <si>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</si>
  <si>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</si>
  <si>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</si>
  <si>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</si>
  <si>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</si>
  <si>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</si>
  <si>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</si>
  <si>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</si>
  <si>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</si>
  <si>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</si>
  <si>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</si>
  <si>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</si>
  <si>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</si>
  <si>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</si>
  <si>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</si>
  <si>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</si>
  <si>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</si>
  <si>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</si>
  <si>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</si>
  <si>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</si>
  <si>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</si>
  <si>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</si>
  <si>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</si>
  <si>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</si>
  <si>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</si>
  <si>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B409</t>
  </si>
  <si>
    <t>Egyéb működési bevételek</t>
  </si>
  <si>
    <t xml:space="preserve">Működési bevételek </t>
  </si>
  <si>
    <t>Működési célú garancia- és kezességvállalásból származó megtérülések államháztartáson kívülről</t>
  </si>
  <si>
    <t>B61</t>
  </si>
  <si>
    <t>B62</t>
  </si>
  <si>
    <t>Egyéb működési célú átvett pénzeszközök</t>
  </si>
  <si>
    <t>B63</t>
  </si>
  <si>
    <t xml:space="preserve">Működési célú átvett pénzeszközök </t>
  </si>
  <si>
    <t>Felhalmozási célú önkormányzati támogatások</t>
  </si>
  <si>
    <t>B21</t>
  </si>
  <si>
    <t>B22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</si>
  <si>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</si>
  <si>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</si>
  <si>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</si>
  <si>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</si>
  <si>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</si>
  <si>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</si>
  <si>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</si>
  <si>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</si>
  <si>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</si>
  <si>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</si>
  <si>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</si>
  <si>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</si>
  <si>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</si>
  <si>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</si>
  <si>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</si>
  <si>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</si>
  <si>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</si>
  <si>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B71</t>
  </si>
  <si>
    <t>Egyéb felhalmozási célú átvett pénzeszközök</t>
  </si>
  <si>
    <t xml:space="preserve">Felhalmozási célú átvett pénzeszközök </t>
  </si>
  <si>
    <t xml:space="preserve">Költségvetési bevételek </t>
  </si>
  <si>
    <t>B1-B7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</si>
  <si>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</si>
  <si>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</si>
  <si>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</si>
  <si>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</si>
  <si>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</si>
  <si>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>B811</t>
  </si>
  <si>
    <t>B8121</t>
  </si>
  <si>
    <t>B8122</t>
  </si>
  <si>
    <t>Befektetési célú belföldi értékpapírok beváltása,  értékesítése</t>
  </si>
  <si>
    <t>B8123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</si>
  <si>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</si>
  <si>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</si>
  <si>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</si>
  <si>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</si>
  <si>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</si>
  <si>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</si>
  <si>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</si>
  <si>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</si>
  <si>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</si>
  <si>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</si>
  <si>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</si>
  <si>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</si>
  <si>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</si>
  <si>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</si>
  <si>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</si>
  <si>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</si>
  <si>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</si>
  <si>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</si>
  <si>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</si>
  <si>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</si>
  <si>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</si>
  <si>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</si>
  <si>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</si>
  <si>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</si>
  <si>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</si>
  <si>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</si>
  <si>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</si>
  <si>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</si>
  <si>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</si>
  <si>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</si>
  <si>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</si>
  <si>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</si>
  <si>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</si>
  <si>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</si>
  <si>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</si>
  <si>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</si>
  <si>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BEVÉTELEK ÖSSZESEN (B1-8)</t>
  </si>
  <si>
    <t>Munkaadót terhelő járulékok és szoc.hjár adó</t>
  </si>
  <si>
    <t>Rovatszám</t>
  </si>
  <si>
    <t>Működési költségvetési kiadások</t>
  </si>
  <si>
    <t>Működési c.támogatások államháztart.belülről</t>
  </si>
  <si>
    <t>Működési c. átvett pénzeszközök</t>
  </si>
  <si>
    <t>Működési költségvetési bevételek</t>
  </si>
  <si>
    <t>Működési bevételek és kiadások egyenlege</t>
  </si>
  <si>
    <t>Egyéb felhalmozási c.kiadások</t>
  </si>
  <si>
    <t>Felhalmozási költségvetési kiadások</t>
  </si>
  <si>
    <t>Felhalmozási c.támogatások államházt.belülről</t>
  </si>
  <si>
    <t>Felhalmozási c.átvett pénzeszközök</t>
  </si>
  <si>
    <t>Felhalmozási költségvetési bevételek</t>
  </si>
  <si>
    <t>Felhalmozási bevételek és kiadások egyenlege</t>
  </si>
  <si>
    <t xml:space="preserve">     stabilitási törvényből eredő saját bevételei</t>
  </si>
  <si>
    <t>Eredeti előirányzat</t>
  </si>
  <si>
    <t>Bérleti díj</t>
  </si>
  <si>
    <t>Kamatbevétel</t>
  </si>
  <si>
    <t>Saját bevételek:</t>
  </si>
  <si>
    <t>eredeti előirányzat</t>
  </si>
  <si>
    <t>módosított előirányzat</t>
  </si>
  <si>
    <t>teljesítés</t>
  </si>
  <si>
    <t>Módosított előirányzat</t>
  </si>
  <si>
    <t>Teljesítés</t>
  </si>
  <si>
    <t>Foglalkoztatottak létszáma</t>
  </si>
  <si>
    <t xml:space="preserve">              szerinti bontásban</t>
  </si>
  <si>
    <t>A/I/1        Vagyoni értékű jogok</t>
  </si>
  <si>
    <t>A/I/2        Szellemi termékek</t>
  </si>
  <si>
    <t>A/I/3        Immateriális javak értékhelyesbítése</t>
  </si>
  <si>
    <t xml:space="preserve">A/I        Immateriális javak 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</si>
  <si>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</si>
  <si>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</si>
  <si>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</si>
  <si>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</si>
  <si>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</si>
  <si>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 xml:space="preserve">A/II        Tárgyi eszközök </t>
  </si>
  <si>
    <t xml:space="preserve">A/III/1        Tartós részesedések </t>
  </si>
  <si>
    <t xml:space="preserve">A/III/2        Tartós hitelviszonyt megtestesítő értékpapírok </t>
  </si>
  <si>
    <t>A/III/3        Befektetett pénzügyi eszközök értékhelyesbítése</t>
  </si>
  <si>
    <t xml:space="preserve">A/III        Befektetett pénzügyi eszközök </t>
  </si>
  <si>
    <t>A/IV/1        Koncesszióba, vagyonkezelésbe adott eszközök</t>
  </si>
  <si>
    <t>A/IV/2        Koncesszióba, vagyonkezelésbe adott eszközök értékhelyesbítése</t>
  </si>
  <si>
    <t xml:space="preserve">A)        NEMZETI VAGYONBA TARTOZÓ BEFEKTETETT ESZKÖZÖK </t>
  </si>
  <si>
    <t xml:space="preserve">B/II        Értékpapírok </t>
  </si>
  <si>
    <t>C/I        Hosszú lejáratú betétek</t>
  </si>
  <si>
    <t>C/II        Pénztárak, csekkek, betétkönyvek</t>
  </si>
  <si>
    <t>C/III        Forintszámlák</t>
  </si>
  <si>
    <t>C/IV        Devizaszámlák</t>
  </si>
  <si>
    <t>C/V        Idegen pénzeszközök</t>
  </si>
  <si>
    <t xml:space="preserve">C)        PÉNZESZKÖZÖK </t>
  </si>
  <si>
    <t xml:space="preserve">D/II        Költségvetési évet követően esedékes követelések </t>
  </si>
  <si>
    <t xml:space="preserve">D/III/1        Adott előlegek </t>
  </si>
  <si>
    <t>D/III/2        Továbbadási célból folyósított támogatások, ellátások elszámolása</t>
  </si>
  <si>
    <t>D/III/3        Más által beszedett bevételek elszámolása</t>
  </si>
  <si>
    <t>D/III/4        Forgótőke elszámolása</t>
  </si>
  <si>
    <t>D/III/5        Vagyonkezelésbe adott eszközökkel kapcsolatos visszapótlási követelés elszámolása</t>
  </si>
  <si>
    <t>D/III/6        Nem társadalombiztosítás pénzügyi alapjait terhelő kifizetett ellátások megtérítésének elszámolása</t>
  </si>
  <si>
    <t>D/III/7        Folyósított, megelőlegezett társadalombiztosítási és családtámogatási ellátások elszámolása</t>
  </si>
  <si>
    <t xml:space="preserve">D/III        Követelés jellegű sajátos elszámolások </t>
  </si>
  <si>
    <t>E)        EGYÉB SAJÁTOS ESZKÖZOLDALI ELSZÁMOLÁSOK</t>
  </si>
  <si>
    <t>F/1        Eredményszemléletű bevételek aktív időbeli elhatárolása</t>
  </si>
  <si>
    <t>F/2        Költségek, ráfordítások aktív időbeli elhatárolása</t>
  </si>
  <si>
    <t>F/3        Halasztott ráfordítások</t>
  </si>
  <si>
    <t xml:space="preserve">ESZKÖZÖK ÖSSZESEN 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</si>
  <si>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</si>
  <si>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</si>
  <si>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</si>
  <si>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</si>
  <si>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</si>
  <si>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</si>
  <si>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</si>
  <si>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 xml:space="preserve">H/I        Költségvetési évben esedékes kötelezettségek </t>
  </si>
  <si>
    <t xml:space="preserve">H/II        Költségvetési évet követően esedékes kötelezettségek 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</si>
  <si>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</si>
  <si>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</si>
  <si>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</si>
  <si>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</si>
  <si>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</si>
  <si>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</si>
  <si>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>H/III/7        Munkáltató által korengedményes nyugdíjhoz megfizetett hozzájárulás elszámolása</t>
  </si>
  <si>
    <t xml:space="preserve">H)        KÖTELEZETTSÉGEK </t>
  </si>
  <si>
    <t>I)        EGYÉB SAJÁTOS FORRÁSOLDALI ELSZÁMOLÁSOK</t>
  </si>
  <si>
    <t xml:space="preserve">FORRÁSOK ÖSSZESEN </t>
  </si>
  <si>
    <t xml:space="preserve">H/III        Kötelezettség jellegű sajátos elszámolások </t>
  </si>
  <si>
    <t xml:space="preserve">H/II/9        Költségvetési évet követően esedékes kötelezettségek finanszírozási kiadásokra </t>
  </si>
  <si>
    <t xml:space="preserve">H/II/8        Költségvetési évet követően esedékes kötelezettségek egyéb felhalmozási célú kiadásokra </t>
  </si>
  <si>
    <t>H/II/7        Költségvetési évet követően esedékes kötelezettségek felújításokra</t>
  </si>
  <si>
    <t>H/II/6        Költségvetési évet követően esedékes kötelezettségek beruházásokra</t>
  </si>
  <si>
    <t xml:space="preserve">H/II/5        Költségvetési évet követően esedékes kötelezettségek egyéb működési célú kiadásokra </t>
  </si>
  <si>
    <t>H/II/4        Költségvetési évet követően esedékes kötelezettségek ellátottak pénzbeli juttatásaira</t>
  </si>
  <si>
    <t>H/II/3        Költségvetési évet követően esedékes kötelezettségek dologi kiadásokra</t>
  </si>
  <si>
    <t>H/II/2        Költségvetési évet követően esedékes kötelezettségek munkaadókat terhelő járulékokra és szociális hozzájárulási adóra</t>
  </si>
  <si>
    <t>H/II/1        Költségvetési évet követően esedékes kötelezettségek személyi juttatásokra</t>
  </si>
  <si>
    <t xml:space="preserve">H/I/9        Költségvetési évben esedékes kötelezettségek finanszírozási kiadásokra </t>
  </si>
  <si>
    <t xml:space="preserve">H/I/8        Költségvetési évben esedékes kötelezettségek egyéb felhalmozási célú kiadásokra </t>
  </si>
  <si>
    <t>H/I/7        Költségvetési évben esedékes kötelezettségek felújításokra</t>
  </si>
  <si>
    <t>H/I/6        Költségvetési évben esedékes kötelezettségek beruházásokra</t>
  </si>
  <si>
    <t xml:space="preserve">H/I/5        Költségvetési évben esedékes kötelezettségek egyéb működési célú kiadásokra </t>
  </si>
  <si>
    <t>H/I/4        Költségvetési évben esedékes kötelezettségek ellátottak pénzbeli juttatásaira</t>
  </si>
  <si>
    <t>H/I/3        Költségvetési évben esedékes kötelezettségek dologi kiadásokra</t>
  </si>
  <si>
    <t>H/I/2        Költségvetési évben esedékes kötelezettségek munkaadókat terhelő járulékokra és szociális hozzájárulási adóra</t>
  </si>
  <si>
    <t>H/I/1        Költségvetési évben esedékes kötelezettségek személyi juttatásokra</t>
  </si>
  <si>
    <t xml:space="preserve">G)        SAJÁT TŐKE </t>
  </si>
  <si>
    <t>F)        AKTÍV IDŐBELI ELHATÁROLÁSOK</t>
  </si>
  <si>
    <t xml:space="preserve">D)        KÖVETELÉSEK </t>
  </si>
  <si>
    <t>D/III/1c        - ebből: készletekre adott előlegek</t>
  </si>
  <si>
    <t>D/III/1b        - ebből: beruházásokra adott előlegek</t>
  </si>
  <si>
    <t>D/III/1a        - ebből: immateriális javakra adott előlegek</t>
  </si>
  <si>
    <t xml:space="preserve">D/II/8        Költségvetési évet követően esedékes követelések finanszírozási bevételekre </t>
  </si>
  <si>
    <t xml:space="preserve">D/II/7        Költségvetési évet követően esedékes követelések felhalmozási célú átvett pénzeszközre </t>
  </si>
  <si>
    <t xml:space="preserve">D/II/6        Költségvetési évet követően esedékes követelések működési célú átvett pénzeszközre </t>
  </si>
  <si>
    <t>D/II/5        Költségvetési évet követően esedékes követelések felhalmozási bevételre</t>
  </si>
  <si>
    <t>D/II/4        Költségvetési évet követően esedékes követelések működési bevételre</t>
  </si>
  <si>
    <t>D/II/3        Költségvetési évet követően esedékes követelések közhatalmi bevételre</t>
  </si>
  <si>
    <t xml:space="preserve">D/II/2        Költségvetési évet követően esedékes követelések felhalmozási célú támogatások bevételeire államháztartáson belülről </t>
  </si>
  <si>
    <t xml:space="preserve">D/II/1        Költségvetési évet követően esedékes követelések működési célú támogatások bevételeire államháztartáson belülről </t>
  </si>
  <si>
    <t xml:space="preserve">D/I        Költségvetési évben esedékes követelések </t>
  </si>
  <si>
    <t xml:space="preserve">D/I/8        Költségvetési évben esedékes követelések finanszírozási bevételekre </t>
  </si>
  <si>
    <t xml:space="preserve">D/I/7        Költségvetési évben esedékes követelések felhalmozási célú átvett pénzeszközre </t>
  </si>
  <si>
    <t xml:space="preserve">D/I/6        Költségvetési évben esedékes követelések működési célú átvett pénzeszközre </t>
  </si>
  <si>
    <t>D/I/5        Költségvetési évben esedékes követelések felhalmozási bevételre</t>
  </si>
  <si>
    <t>D/I/4        Költségvetési évben esedékes követelések működési bevételre</t>
  </si>
  <si>
    <t>D/I/3        Költségvetési évben esedékes követelések közhatalmi bevételre</t>
  </si>
  <si>
    <t xml:space="preserve">D/I/2        Költségvetési évben esedékes követelések felhalmozási célú támogatások bevételeire államháztartáson belülről </t>
  </si>
  <si>
    <t xml:space="preserve">D/I/1        Költségvetési évben esedékes követelések működési célú támogatások bevételeire államháztartáson belülről </t>
  </si>
  <si>
    <t>B)        NEMZETI VAGYONBA TARTOZÓ FORGÓESZKÖZÖK</t>
  </si>
  <si>
    <t>B/II/2e        - ebből: befektetési jegyek</t>
  </si>
  <si>
    <t>B/II/2d        - ebből: helyi önkormányzatok kötvényei</t>
  </si>
  <si>
    <t>B/II/2c        - ebből: államkötvények</t>
  </si>
  <si>
    <t>B/II/2b        - ebből: kincstárjegyek</t>
  </si>
  <si>
    <t>B/II/2a        - ebből: kárpótlási jegyek</t>
  </si>
  <si>
    <t xml:space="preserve">B/II/2        Forgatási célú hitelviszonyt megtestesítő értékpapírok </t>
  </si>
  <si>
    <t>B/II/1        Nem tartós részesedések</t>
  </si>
  <si>
    <t>B/I        Készletek</t>
  </si>
  <si>
    <t>B/I/5        Növendék-, hízó és egyéb állatok</t>
  </si>
  <si>
    <t>B/I/4        Befejezetlen termelés, félkész termékek, késztermékek</t>
  </si>
  <si>
    <t>B/I/3        Egyéb készletek</t>
  </si>
  <si>
    <t>B/I/2        Átsorolt, követelés fejében átvett készletek</t>
  </si>
  <si>
    <t>B/I/1        Vásárolt készletek</t>
  </si>
  <si>
    <t>A/IV        Koncesszióba, vagyonkezelésbe adott eszközök</t>
  </si>
  <si>
    <t>ESZKÖZÖK</t>
  </si>
  <si>
    <t>Módosítások</t>
  </si>
  <si>
    <t>ÖNKORMÁNYZAT</t>
  </si>
  <si>
    <t>Ebből irányító szerv által elvonásra kerül</t>
  </si>
  <si>
    <t>G)        Vállalkozási tevékenység felhasználható maradványa (=B-F)</t>
  </si>
  <si>
    <t>F)        Vállalkozási tevékenységet terhelő befizetési kötelezettség (=B*0,1)</t>
  </si>
  <si>
    <t>E)        Alaptevékenység szabad maradványa (=A-D)</t>
  </si>
  <si>
    <t>D)        Alaptevékenység kötelezettségvállalással terhelt maradványa</t>
  </si>
  <si>
    <t>C)        Összes maradvány (=A+B)</t>
  </si>
  <si>
    <t>B)        Vállalkozási tevékenység maradványa (=±III±IV)</t>
  </si>
  <si>
    <t>IV        Vállalkozási tevékenység finanszírozási egyenlege (=07-08)</t>
  </si>
  <si>
    <t>08        Vállalkozási tevékenység finanszírozási kiadásai</t>
  </si>
  <si>
    <t>07        Vállalkozási tevékenység finanszírozási bevételei</t>
  </si>
  <si>
    <t>III        Vállalkozási tevékenység költségvetési egyenlege (=05-06)</t>
  </si>
  <si>
    <t>06        Vállalkozási tevékenység költségvetési kiadásai</t>
  </si>
  <si>
    <t>05        Vállalkozási tevékenység költségvetési bevételei</t>
  </si>
  <si>
    <t>A)        Alaptevékenység maradványa (=±I±II)</t>
  </si>
  <si>
    <t>II         Alaptevékenység finanszírozási egyenlege (=03-04)</t>
  </si>
  <si>
    <t>04        Alaptevékenység finanszírozási kiadásai</t>
  </si>
  <si>
    <t>03        Alaptevékenység finanszírozási bevételei</t>
  </si>
  <si>
    <t>I          Alaptevékenység költségvetési egyenlege (=01-02)</t>
  </si>
  <si>
    <t>02        Alaptevékenység költségvetési kiadásai</t>
  </si>
  <si>
    <t>01        Alaptevékenység költségvetési bevételei</t>
  </si>
  <si>
    <t>Önkormányzat</t>
  </si>
  <si>
    <t>Telekadó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</si>
  <si>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</si>
  <si>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</si>
  <si>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</si>
  <si>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</si>
  <si>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</si>
  <si>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</si>
  <si>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</si>
  <si>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</si>
  <si>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</si>
  <si>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III        Egyéb eredményszemléletű bevételek (=06+07+08) (11=08+09+10)</t>
  </si>
  <si>
    <t>IV        Anyagjellegű ráfordítások (=09+10+11+12) (16=12+...+15)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</si>
  <si>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</si>
  <si>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</si>
  <si>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</si>
  <si>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</si>
  <si>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VIII        Pénzügyi műveletek eredményszemléletű bevételei (=16+17+18) (28=24+...+26)</t>
  </si>
  <si>
    <t>IX        Pénzügyi műveletek ráfordításai (=19+20+21) (33=29+...+31)</t>
  </si>
  <si>
    <t>B)        PÉNZÜGYI MŰVELETEK EREDMÉNYE (=VIII-IX) (34=28-33)</t>
  </si>
  <si>
    <t xml:space="preserve">Hitel-, kölcsönfelvétel ÁH-n kívülről </t>
  </si>
  <si>
    <t>Működési célú visszatérítendő támogatások, kölcsönök visszatérülése ÁH-on kívülről</t>
  </si>
  <si>
    <t>ÖSSZESEN</t>
  </si>
  <si>
    <t xml:space="preserve">államigazgatási feladatok </t>
  </si>
  <si>
    <t>Építményadó</t>
  </si>
  <si>
    <t>Magánszem.kommunális adó</t>
  </si>
  <si>
    <t>Iparűzési adó</t>
  </si>
  <si>
    <t>Ingatlan értékesítés</t>
  </si>
  <si>
    <t>Tartalékok</t>
  </si>
  <si>
    <t>Talajterhelési díj</t>
  </si>
  <si>
    <t>Működési célú költségvetési támogatások és kiegészító támogatások</t>
  </si>
  <si>
    <t>Elszámolásból származó bevételek</t>
  </si>
  <si>
    <t>Gépjárműadó 40%-a</t>
  </si>
  <si>
    <t>K513</t>
  </si>
  <si>
    <t>Tartalék</t>
  </si>
  <si>
    <t>Biztosító által fizetett kártérítés</t>
  </si>
  <si>
    <t>Kiadások (Ft)</t>
  </si>
  <si>
    <t>Bevételek (Ft)</t>
  </si>
  <si>
    <t>MEGNEVEZÉS</t>
  </si>
  <si>
    <t xml:space="preserve">Költségvetési engedélyezett létszámkeret (álláshely) (fő)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</si>
  <si>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</si>
  <si>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</si>
  <si>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</si>
  <si>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</si>
  <si>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</si>
  <si>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</si>
  <si>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</si>
  <si>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</si>
  <si>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</si>
  <si>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</si>
  <si>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</si>
  <si>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pedagógus I.</t>
  </si>
  <si>
    <t>pedagógus II.</t>
  </si>
  <si>
    <t xml:space="preserve">KÖZALKALMAZOTTAK ÖSSZESEN </t>
  </si>
  <si>
    <t>fizikai alkalmazott,
a költségvetési szerveknél foglalkoztatott egyéb munkavállaló  (fizikai alkalmazott)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</si>
  <si>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</si>
  <si>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</si>
  <si>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</si>
  <si>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</si>
  <si>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</si>
  <si>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</si>
  <si>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</si>
  <si>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</si>
  <si>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</si>
  <si>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</si>
  <si>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</si>
  <si>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</si>
  <si>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 xml:space="preserve">KÖLTSÉGVETÉSI ENGEDÉLYEZETT LÉTSZÁMKERETBE NEM TARTOZÓ FOGLALKOZTATOTTAK LÉTSZÁMA AZ IDŐSZAK VÉGÉN ÖSSZESEN </t>
  </si>
  <si>
    <t>(Ft)</t>
  </si>
  <si>
    <t>A helyi önkormányzat maradvány kimutatása (Ft)</t>
  </si>
  <si>
    <t>A helyi önkormányzat eredménykimutatása (Ft)</t>
  </si>
  <si>
    <t>09        Különféle egyéb eredményszemléletű bevételek</t>
  </si>
  <si>
    <t>10        Anyagköltség</t>
  </si>
  <si>
    <t>11        Igénybe vett szolgáltatások értéke</t>
  </si>
  <si>
    <t>12        Eladott áruk beszerzési értéke</t>
  </si>
  <si>
    <t>13        Eladott (közvetített) szolgáltatások értéke</t>
  </si>
  <si>
    <t>14        Bérköltség</t>
  </si>
  <si>
    <t>15        Személyi jellegű egyéb kifizetések</t>
  </si>
  <si>
    <t>16        Bérjárulékok</t>
  </si>
  <si>
    <t>17       Kapott (járó) osztalék és részesedés</t>
  </si>
  <si>
    <t>18        Részesedésből származó eredményszemléletű bevételek, árfolyamnyereségek</t>
  </si>
  <si>
    <t>21        Pénzügyi műveletek egyéb eredményszemléletű bevételei</t>
  </si>
  <si>
    <t>20      Egyéb kapott (járó) kamatok és kamatjellegű eredményszemléletű bevételek</t>
  </si>
  <si>
    <t>24        Fizetendő kamatok és kamatjellegű ráfordítások</t>
  </si>
  <si>
    <t>25        Részesedések, értékpapírok, pénzeszközök értékvesztése</t>
  </si>
  <si>
    <t>26        Pénzügyi műveletek egyéb ráfordításai (&gt;=21a) (31&gt;=32)</t>
  </si>
  <si>
    <t>26a        - ebből: árfolyamveszteség</t>
  </si>
  <si>
    <t>C)        MÉRLEG SZERINTI EREDMÉNY (=±C±D) (41=±35±40)</t>
  </si>
  <si>
    <t>A helyi önkormányzat mérlege (Ft)</t>
  </si>
  <si>
    <t>D/III/1d        - ebből: igénybe vett szolgáltatásra adott előleg</t>
  </si>
  <si>
    <t>D/III/1e        - ebből: foglalkoztaottaknak adott előlegek</t>
  </si>
  <si>
    <t>D/III/1f        - ebből: túlfizetések, téves és visszajáró kifizetések</t>
  </si>
  <si>
    <t>Tartalékok (Ft)</t>
  </si>
  <si>
    <t>Felhalm. célú garancia- és kezességvállalásból származó megtérülések áht-n kívülről</t>
  </si>
  <si>
    <t>Felhalm. célú vissza-térítendő támogatások, kölcsönök visszatérülése áht-n kívülről</t>
  </si>
  <si>
    <t>Felhalm. célú vissza-térítendő támogatások, kölcsönök visszatérülése áht-n belülről</t>
  </si>
  <si>
    <t>Felhalm. célú garancia- és kezességvállalásból származó megtérülések áht-n belülről</t>
  </si>
  <si>
    <t>B74</t>
  </si>
  <si>
    <t>B75</t>
  </si>
  <si>
    <t>08        Felhalmozási célú támogatások eredményszemléletű bevételei</t>
  </si>
  <si>
    <t>J)        PASSZÍV IDŐBELI ELHATÁROLÁSOK</t>
  </si>
  <si>
    <t>Idegenforgalmi adó</t>
  </si>
  <si>
    <t>K5021</t>
  </si>
  <si>
    <t>Helyi Önkormányzatok előző évi elszámolásáblól származó kiadások</t>
  </si>
  <si>
    <t>B411</t>
  </si>
  <si>
    <t xml:space="preserve">        2018. évi zárszámadása</t>
  </si>
  <si>
    <t>2018. évi zárszámadása</t>
  </si>
  <si>
    <r>
      <t xml:space="preserve">             </t>
    </r>
    <r>
      <rPr>
        <b/>
        <sz val="10"/>
        <rFont val="Arial"/>
        <family val="2"/>
        <charset val="238"/>
      </rPr>
      <t>2018. évben</t>
    </r>
  </si>
  <si>
    <t>Előző időszak (2017. év)</t>
  </si>
  <si>
    <t>Tárgyi időszak (2018. év)</t>
  </si>
  <si>
    <t>Tárgyi időszak (2018 év)</t>
  </si>
  <si>
    <t>Zsennye Község Önkormányzata kötelező, önként vállalt és államigazgatási feladatai</t>
  </si>
  <si>
    <t>Zsennye Község Önkormányzata</t>
  </si>
  <si>
    <t>ZSENNYE KÖZSÉG ÖNKORMÁNYZATA</t>
  </si>
  <si>
    <t>Zsennye Község Önkormányzata 2018. évi zárszámadása</t>
  </si>
  <si>
    <t>-</t>
  </si>
  <si>
    <t xml:space="preserve">         Zsennye Község Önkormányzata Költségvetési egyenleg működési és felhalmozási cél </t>
  </si>
  <si>
    <t>1.melléklet a  4/2019. (V. 29.) önkormányzati rendelethez</t>
  </si>
  <si>
    <t>1.melléklet a  4/2019(V. 29.) önkormányzati rendelethez</t>
  </si>
  <si>
    <t>2.melléklet a  4/2019(V. 29.) önkormányzati rendelethez</t>
  </si>
  <si>
    <t>3.melléklet a  4/2019(V. 29.) önkormányzati rendelethez</t>
  </si>
  <si>
    <t>4.melléklet a 4/2019(V. 29.) önkormányzati rendelethez</t>
  </si>
  <si>
    <t>5.melléklet a  4/2019(V. 29.) önkormányzati rendelethez</t>
  </si>
  <si>
    <t>6.melléklet a  4/2019(V. 29.) önkormányzati rendelethez</t>
  </si>
  <si>
    <t>7.melléklet a 4/2019(V. 29.) önkormányzati rendelethez</t>
  </si>
  <si>
    <t>8.melléklet a  4/2019(V. 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</si>
</sst>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F_t_-;\-* #,##0.00\ _F_t_-;_-* &quot;-&quot;??\ _F_t_-;_-@_-"/>
    <numFmt numFmtId="164" formatCode="\ ##########"/>
    <numFmt numFmtId="165" formatCode="0__"/>
    <numFmt numFmtId="166" formatCode="_-* #,##0\ _F_t_-;\-* #,##0\ _F_t_-;_-* &quot;-&quot;??\ _F_t_-;_-@_-"/>
  </numFmts>
  <fonts count="3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b/>
      <sz val="14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sz val="12"/>
      <name val="Arial"/>
      <family val="2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b/>
      <i/>
      <u/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b/>
      <sz val="10"/>
      <name val="Arial CE"/>
      <charset val="238"/>
    </font>
    <font>
      <b/>
      <i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theme="0" tint="-0.14999847407452621"/>
      <name val="Arial"/>
      <family val="2"/>
      <charset val="238"/>
    </font>
    <font>
      <b/>
      <i/>
      <sz val="10"/>
      <color theme="0" tint="-0.1499984740745262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7" fillId="0" borderId="0"/>
    <xf numFmtId="0" fontId="6" fillId="0" borderId="0"/>
    <xf numFmtId="0" fontId="8" fillId="0" borderId="0"/>
    <xf numFmtId="0" fontId="5" fillId="0" borderId="0"/>
    <xf numFmtId="0" fontId="27" fillId="0" borderId="0"/>
    <xf numFmtId="0" fontId="27" fillId="0" borderId="0"/>
    <xf numFmtId="43" fontId="3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</cellStyleXfs>
  <cellXfs count="311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11" xfId="0" applyBorder="1"/>
    <xf numFmtId="0" fontId="0" fillId="0" borderId="18" xfId="0" applyBorder="1"/>
    <xf numFmtId="0" fontId="0" fillId="0" borderId="19" xfId="0" applyBorder="1"/>
    <xf numFmtId="0" fontId="10" fillId="0" borderId="0" xfId="0" applyFont="1"/>
    <xf numFmtId="0" fontId="9" fillId="0" borderId="0" xfId="0" applyFont="1"/>
    <xf numFmtId="0" fontId="0" fillId="0" borderId="20" xfId="0" applyBorder="1"/>
    <xf numFmtId="0" fontId="0" fillId="0" borderId="13" xfId="0" applyBorder="1"/>
    <xf numFmtId="0" fontId="0" fillId="0" borderId="14" xfId="0" applyBorder="1"/>
    <xf numFmtId="0" fontId="0" fillId="0" borderId="4" xfId="0" applyBorder="1"/>
    <xf numFmtId="0" fontId="0" fillId="0" borderId="21" xfId="0" applyBorder="1"/>
    <xf numFmtId="0" fontId="0" fillId="0" borderId="16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8" fillId="0" borderId="0" xfId="0" applyFont="1"/>
    <xf numFmtId="0" fontId="0" fillId="0" borderId="9" xfId="0" applyBorder="1"/>
    <xf numFmtId="0" fontId="8" fillId="0" borderId="27" xfId="0" applyFont="1" applyBorder="1"/>
    <xf numFmtId="0" fontId="0" fillId="0" borderId="28" xfId="0" applyBorder="1"/>
    <xf numFmtId="0" fontId="0" fillId="0" borderId="7" xfId="0" applyBorder="1"/>
    <xf numFmtId="0" fontId="0" fillId="0" borderId="32" xfId="0" applyBorder="1"/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25" xfId="0" applyFont="1" applyBorder="1"/>
    <xf numFmtId="0" fontId="16" fillId="0" borderId="0" xfId="0" applyFont="1"/>
    <xf numFmtId="0" fontId="9" fillId="0" borderId="0" xfId="0" applyFont="1" applyBorder="1"/>
    <xf numFmtId="0" fontId="9" fillId="0" borderId="1" xfId="0" applyFont="1" applyBorder="1"/>
    <xf numFmtId="0" fontId="8" fillId="0" borderId="30" xfId="0" applyFont="1" applyBorder="1"/>
    <xf numFmtId="0" fontId="9" fillId="0" borderId="30" xfId="0" applyFont="1" applyBorder="1"/>
    <xf numFmtId="0" fontId="9" fillId="0" borderId="31" xfId="0" applyFont="1" applyBorder="1"/>
    <xf numFmtId="0" fontId="8" fillId="0" borderId="18" xfId="0" applyFont="1" applyFill="1" applyBorder="1" applyAlignment="1">
      <alignment horizontal="center"/>
    </xf>
    <xf numFmtId="0" fontId="17" fillId="0" borderId="25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left" vertical="center" wrapText="1"/>
    </xf>
    <xf numFmtId="0" fontId="23" fillId="0" borderId="0" xfId="0" applyFont="1"/>
    <xf numFmtId="0" fontId="23" fillId="0" borderId="5" xfId="0" applyFont="1" applyBorder="1"/>
    <xf numFmtId="0" fontId="23" fillId="0" borderId="35" xfId="0" applyFont="1" applyBorder="1"/>
    <xf numFmtId="0" fontId="0" fillId="0" borderId="3" xfId="0" applyBorder="1"/>
    <xf numFmtId="0" fontId="0" fillId="0" borderId="36" xfId="0" applyBorder="1"/>
    <xf numFmtId="0" fontId="0" fillId="0" borderId="10" xfId="0" applyBorder="1"/>
    <xf numFmtId="0" fontId="0" fillId="0" borderId="37" xfId="0" applyBorder="1"/>
    <xf numFmtId="0" fontId="23" fillId="0" borderId="9" xfId="0" applyFont="1" applyBorder="1"/>
    <xf numFmtId="0" fontId="8" fillId="0" borderId="2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0" fillId="0" borderId="8" xfId="0" applyBorder="1"/>
    <xf numFmtId="0" fontId="7" fillId="0" borderId="0" xfId="1"/>
    <xf numFmtId="0" fontId="7" fillId="0" borderId="0" xfId="1" applyAlignment="1">
      <alignment horizontal="center" wrapText="1"/>
    </xf>
    <xf numFmtId="0" fontId="12" fillId="0" borderId="0" xfId="1" applyFont="1"/>
    <xf numFmtId="0" fontId="20" fillId="0" borderId="9" xfId="1" applyFont="1" applyBorder="1"/>
    <xf numFmtId="0" fontId="13" fillId="0" borderId="9" xfId="1" applyFont="1" applyBorder="1" applyAlignment="1">
      <alignment horizontal="left" vertical="top" wrapText="1"/>
    </xf>
    <xf numFmtId="3" fontId="13" fillId="0" borderId="9" xfId="1" applyNumberFormat="1" applyFont="1" applyBorder="1" applyAlignment="1">
      <alignment horizontal="right" vertical="top" wrapText="1"/>
    </xf>
    <xf numFmtId="0" fontId="18" fillId="0" borderId="9" xfId="1" applyFont="1" applyBorder="1" applyAlignment="1">
      <alignment horizontal="left" vertical="top" wrapText="1"/>
    </xf>
    <xf numFmtId="3" fontId="18" fillId="0" borderId="9" xfId="1" applyNumberFormat="1" applyFont="1" applyBorder="1" applyAlignment="1">
      <alignment horizontal="right" vertical="top" wrapText="1"/>
    </xf>
    <xf numFmtId="3" fontId="18" fillId="3" borderId="9" xfId="1" applyNumberFormat="1" applyFont="1" applyFill="1" applyBorder="1" applyAlignment="1">
      <alignment horizontal="right" vertical="top" wrapText="1"/>
    </xf>
    <xf numFmtId="0" fontId="18" fillId="3" borderId="9" xfId="1" applyFont="1" applyFill="1" applyBorder="1" applyAlignment="1">
      <alignment horizontal="left" vertical="top" wrapText="1"/>
    </xf>
    <xf numFmtId="0" fontId="12" fillId="0" borderId="9" xfId="1" applyFont="1" applyBorder="1"/>
    <xf numFmtId="0" fontId="18" fillId="0" borderId="9" xfId="1" applyFont="1" applyFill="1" applyBorder="1" applyAlignment="1">
      <alignment horizontal="center" vertical="top" wrapText="1"/>
    </xf>
    <xf numFmtId="0" fontId="7" fillId="0" borderId="0" xfId="1" applyAlignment="1">
      <alignment wrapText="1"/>
    </xf>
    <xf numFmtId="0" fontId="7" fillId="0" borderId="0" xfId="1" applyFont="1" applyFill="1" applyAlignment="1">
      <alignment horizontal="center" wrapText="1"/>
    </xf>
    <xf numFmtId="0" fontId="12" fillId="3" borderId="9" xfId="1" applyFont="1" applyFill="1" applyBorder="1"/>
    <xf numFmtId="0" fontId="19" fillId="3" borderId="9" xfId="1" applyFont="1" applyFill="1" applyBorder="1" applyAlignment="1">
      <alignment horizontal="left" vertical="top" wrapText="1"/>
    </xf>
    <xf numFmtId="3" fontId="18" fillId="4" borderId="9" xfId="1" applyNumberFormat="1" applyFont="1" applyFill="1" applyBorder="1" applyAlignment="1">
      <alignment horizontal="right" vertical="top" wrapText="1"/>
    </xf>
    <xf numFmtId="0" fontId="18" fillId="4" borderId="9" xfId="1" applyFont="1" applyFill="1" applyBorder="1" applyAlignment="1">
      <alignment horizontal="left" vertical="top" wrapText="1"/>
    </xf>
    <xf numFmtId="0" fontId="17" fillId="0" borderId="9" xfId="1" applyFont="1" applyBorder="1"/>
    <xf numFmtId="0" fontId="6" fillId="0" borderId="0" xfId="2"/>
    <xf numFmtId="3" fontId="13" fillId="0" borderId="9" xfId="2" applyNumberFormat="1" applyFont="1" applyBorder="1" applyAlignment="1">
      <alignment horizontal="right" vertical="top" wrapText="1"/>
    </xf>
    <xf numFmtId="0" fontId="12" fillId="0" borderId="0" xfId="2" applyFont="1"/>
    <xf numFmtId="3" fontId="18" fillId="0" borderId="9" xfId="2" applyNumberFormat="1" applyFont="1" applyBorder="1" applyAlignment="1">
      <alignment horizontal="right" vertical="top" wrapText="1"/>
    </xf>
    <xf numFmtId="0" fontId="18" fillId="0" borderId="9" xfId="2" applyFont="1" applyBorder="1" applyAlignment="1">
      <alignment horizontal="left" vertical="top" wrapText="1"/>
    </xf>
    <xf numFmtId="0" fontId="13" fillId="0" borderId="9" xfId="2" applyFont="1" applyBorder="1" applyAlignment="1">
      <alignment horizontal="left" vertical="top" wrapText="1"/>
    </xf>
    <xf numFmtId="0" fontId="20" fillId="0" borderId="9" xfId="2" applyFont="1" applyBorder="1"/>
    <xf numFmtId="0" fontId="8" fillId="0" borderId="0" xfId="3" applyFont="1"/>
    <xf numFmtId="0" fontId="12" fillId="0" borderId="0" xfId="2" applyFont="1" applyAlignment="1">
      <alignment horizontal="center" wrapText="1"/>
    </xf>
    <xf numFmtId="0" fontId="18" fillId="0" borderId="9" xfId="2" applyFont="1" applyFill="1" applyBorder="1" applyAlignment="1">
      <alignment horizontal="center" vertical="top" wrapText="1"/>
    </xf>
    <xf numFmtId="0" fontId="8" fillId="0" borderId="0" xfId="0" applyFont="1" applyProtection="1">
      <protection locked="0"/>
    </xf>
    <xf numFmtId="0" fontId="27" fillId="0" borderId="0" xfId="5"/>
    <xf numFmtId="0" fontId="27" fillId="0" borderId="0" xfId="5" applyFont="1"/>
    <xf numFmtId="0" fontId="24" fillId="5" borderId="33" xfId="5" applyFont="1" applyFill="1" applyBorder="1"/>
    <xf numFmtId="0" fontId="28" fillId="5" borderId="6" xfId="5" applyFont="1" applyFill="1" applyBorder="1" applyAlignment="1">
      <alignment horizontal="left" vertical="center" wrapText="1"/>
    </xf>
    <xf numFmtId="0" fontId="28" fillId="0" borderId="6" xfId="5" applyFont="1" applyFill="1" applyBorder="1" applyAlignment="1">
      <alignment horizontal="left" vertical="center" wrapText="1"/>
    </xf>
    <xf numFmtId="0" fontId="9" fillId="0" borderId="42" xfId="5" applyFont="1" applyFill="1" applyBorder="1" applyAlignment="1">
      <alignment horizontal="left" vertical="center" wrapText="1"/>
    </xf>
    <xf numFmtId="0" fontId="24" fillId="0" borderId="6" xfId="5" applyFont="1" applyFill="1" applyBorder="1" applyAlignment="1">
      <alignment horizontal="left" vertical="center" wrapText="1"/>
    </xf>
    <xf numFmtId="0" fontId="8" fillId="0" borderId="42" xfId="5" applyFont="1" applyFill="1" applyBorder="1" applyAlignment="1">
      <alignment horizontal="left" vertical="center" wrapText="1"/>
    </xf>
    <xf numFmtId="0" fontId="28" fillId="0" borderId="42" xfId="5" applyFont="1" applyFill="1" applyBorder="1" applyAlignment="1">
      <alignment horizontal="left" vertical="center" wrapText="1"/>
    </xf>
    <xf numFmtId="0" fontId="24" fillId="0" borderId="42" xfId="5" applyFont="1" applyFill="1" applyBorder="1" applyAlignment="1">
      <alignment horizontal="left" vertical="center" wrapText="1"/>
    </xf>
    <xf numFmtId="0" fontId="28" fillId="5" borderId="6" xfId="5" applyFont="1" applyFill="1" applyBorder="1" applyAlignment="1">
      <alignment horizontal="left" vertical="center"/>
    </xf>
    <xf numFmtId="0" fontId="9" fillId="5" borderId="42" xfId="5" applyFont="1" applyFill="1" applyBorder="1" applyAlignment="1">
      <alignment horizontal="left" vertical="center" wrapText="1"/>
    </xf>
    <xf numFmtId="0" fontId="29" fillId="5" borderId="42" xfId="5" applyFont="1" applyFill="1" applyBorder="1" applyAlignment="1">
      <alignment wrapText="1"/>
    </xf>
    <xf numFmtId="0" fontId="28" fillId="0" borderId="6" xfId="5" applyFont="1" applyFill="1" applyBorder="1" applyAlignment="1">
      <alignment horizontal="left" vertical="center"/>
    </xf>
    <xf numFmtId="0" fontId="24" fillId="0" borderId="6" xfId="5" applyFont="1" applyFill="1" applyBorder="1" applyAlignment="1">
      <alignment horizontal="left" vertical="center"/>
    </xf>
    <xf numFmtId="0" fontId="24" fillId="0" borderId="42" xfId="5" applyFont="1" applyFill="1" applyBorder="1" applyAlignment="1">
      <alignment vertical="center" wrapText="1"/>
    </xf>
    <xf numFmtId="0" fontId="24" fillId="0" borderId="15" xfId="5" applyFont="1" applyFill="1" applyBorder="1" applyAlignment="1">
      <alignment horizontal="center" textRotation="90" wrapText="1"/>
    </xf>
    <xf numFmtId="0" fontId="24" fillId="0" borderId="9" xfId="5" applyFont="1" applyBorder="1" applyAlignment="1">
      <alignment horizontal="center" textRotation="90" wrapText="1"/>
    </xf>
    <xf numFmtId="0" fontId="24" fillId="0" borderId="42" xfId="5" applyFont="1" applyBorder="1" applyAlignment="1">
      <alignment horizontal="center" textRotation="90" wrapText="1"/>
    </xf>
    <xf numFmtId="0" fontId="24" fillId="0" borderId="6" xfId="5" applyFont="1" applyFill="1" applyBorder="1" applyAlignment="1">
      <alignment horizontal="center" textRotation="90" wrapText="1"/>
    </xf>
    <xf numFmtId="0" fontId="24" fillId="0" borderId="34" xfId="5" applyFont="1" applyBorder="1" applyAlignment="1">
      <alignment horizontal="center" textRotation="90" wrapText="1"/>
    </xf>
    <xf numFmtId="0" fontId="8" fillId="0" borderId="0" xfId="5" applyFont="1"/>
    <xf numFmtId="0" fontId="8" fillId="0" borderId="0" xfId="5" applyFont="1" applyAlignment="1">
      <alignment wrapText="1"/>
    </xf>
    <xf numFmtId="0" fontId="30" fillId="0" borderId="0" xfId="5" applyFont="1" applyAlignment="1">
      <alignment horizontal="center" wrapText="1"/>
    </xf>
    <xf numFmtId="164" fontId="9" fillId="0" borderId="6" xfId="5" applyNumberFormat="1" applyFont="1" applyFill="1" applyBorder="1" applyAlignment="1">
      <alignment vertical="center"/>
    </xf>
    <xf numFmtId="164" fontId="28" fillId="5" borderId="6" xfId="5" applyNumberFormat="1" applyFont="1" applyFill="1" applyBorder="1" applyAlignment="1">
      <alignment vertical="center"/>
    </xf>
    <xf numFmtId="164" fontId="28" fillId="0" borderId="6" xfId="5" applyNumberFormat="1" applyFont="1" applyFill="1" applyBorder="1" applyAlignment="1">
      <alignment vertical="center"/>
    </xf>
    <xf numFmtId="164" fontId="24" fillId="0" borderId="6" xfId="5" applyNumberFormat="1" applyFont="1" applyFill="1" applyBorder="1" applyAlignment="1">
      <alignment vertical="center"/>
    </xf>
    <xf numFmtId="0" fontId="8" fillId="0" borderId="42" xfId="5" applyFont="1" applyFill="1" applyBorder="1" applyAlignment="1">
      <alignment vertical="center" wrapText="1"/>
    </xf>
    <xf numFmtId="0" fontId="8" fillId="2" borderId="42" xfId="5" applyFont="1" applyFill="1" applyBorder="1" applyAlignment="1">
      <alignment horizontal="left" vertical="center" wrapText="1"/>
    </xf>
    <xf numFmtId="164" fontId="28" fillId="6" borderId="6" xfId="5" applyNumberFormat="1" applyFont="1" applyFill="1" applyBorder="1" applyAlignment="1">
      <alignment vertical="center"/>
    </xf>
    <xf numFmtId="0" fontId="28" fillId="6" borderId="42" xfId="5" applyFont="1" applyFill="1" applyBorder="1" applyAlignment="1">
      <alignment horizontal="left" vertical="center" wrapText="1"/>
    </xf>
    <xf numFmtId="0" fontId="24" fillId="2" borderId="42" xfId="5" applyFont="1" applyFill="1" applyBorder="1" applyAlignment="1">
      <alignment horizontal="left" vertical="center" wrapText="1"/>
    </xf>
    <xf numFmtId="0" fontId="28" fillId="6" borderId="42" xfId="5" applyFont="1" applyFill="1" applyBorder="1" applyAlignment="1">
      <alignment vertical="center" wrapText="1"/>
    </xf>
    <xf numFmtId="0" fontId="32" fillId="0" borderId="0" xfId="5" applyFont="1"/>
    <xf numFmtId="164" fontId="28" fillId="7" borderId="6" xfId="5" applyNumberFormat="1" applyFont="1" applyFill="1" applyBorder="1" applyAlignment="1">
      <alignment vertical="center"/>
    </xf>
    <xf numFmtId="0" fontId="28" fillId="7" borderId="42" xfId="5" applyFont="1" applyFill="1" applyBorder="1" applyAlignment="1">
      <alignment vertical="center" wrapText="1"/>
    </xf>
    <xf numFmtId="0" fontId="24" fillId="0" borderId="6" xfId="5" applyNumberFormat="1" applyFont="1" applyFill="1" applyBorder="1" applyAlignment="1">
      <alignment vertical="center"/>
    </xf>
    <xf numFmtId="0" fontId="8" fillId="0" borderId="10" xfId="0" applyFont="1" applyBorder="1"/>
    <xf numFmtId="0" fontId="33" fillId="0" borderId="0" xfId="5" applyFont="1" applyAlignment="1">
      <alignment wrapText="1"/>
    </xf>
    <xf numFmtId="0" fontId="24" fillId="0" borderId="0" xfId="5" applyFont="1" applyAlignment="1">
      <alignment wrapText="1"/>
    </xf>
    <xf numFmtId="165" fontId="24" fillId="0" borderId="42" xfId="5" applyNumberFormat="1" applyFont="1" applyFill="1" applyBorder="1" applyAlignment="1">
      <alignment horizontal="left" vertical="center" wrapText="1"/>
    </xf>
    <xf numFmtId="0" fontId="28" fillId="5" borderId="40" xfId="5" applyFont="1" applyFill="1" applyBorder="1" applyAlignment="1">
      <alignment wrapText="1"/>
    </xf>
    <xf numFmtId="0" fontId="27" fillId="0" borderId="0" xfId="5" applyAlignment="1">
      <alignment wrapText="1"/>
    </xf>
    <xf numFmtId="0" fontId="28" fillId="7" borderId="0" xfId="5" applyFont="1" applyFill="1" applyBorder="1" applyAlignment="1">
      <alignment wrapText="1"/>
    </xf>
    <xf numFmtId="0" fontId="24" fillId="7" borderId="0" xfId="5" applyFont="1" applyFill="1" applyBorder="1"/>
    <xf numFmtId="0" fontId="28" fillId="7" borderId="0" xfId="5" applyFont="1" applyFill="1" applyBorder="1"/>
    <xf numFmtId="0" fontId="9" fillId="7" borderId="0" xfId="5" applyFont="1" applyFill="1" applyBorder="1"/>
    <xf numFmtId="0" fontId="27" fillId="7" borderId="0" xfId="5" applyFont="1" applyFill="1"/>
    <xf numFmtId="0" fontId="9" fillId="0" borderId="0" xfId="0" applyFont="1" applyAlignment="1">
      <alignment horizontal="center"/>
    </xf>
    <xf numFmtId="0" fontId="18" fillId="0" borderId="9" xfId="6" applyFont="1" applyFill="1" applyBorder="1" applyAlignment="1">
      <alignment horizontal="left" vertical="center" wrapText="1"/>
    </xf>
    <xf numFmtId="0" fontId="13" fillId="0" borderId="9" xfId="6" applyFont="1" applyFill="1" applyBorder="1" applyAlignment="1">
      <alignment horizontal="left" vertical="center" wrapText="1"/>
    </xf>
    <xf numFmtId="0" fontId="13" fillId="0" borderId="9" xfId="1" applyFont="1" applyFill="1" applyBorder="1" applyAlignment="1">
      <alignment horizontal="center" vertical="center" wrapText="1"/>
    </xf>
    <xf numFmtId="0" fontId="18" fillId="0" borderId="9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0" xfId="0" applyNumberFormat="1" applyBorder="1"/>
    <xf numFmtId="3" fontId="0" fillId="0" borderId="18" xfId="0" applyNumberFormat="1" applyBorder="1" applyAlignment="1">
      <alignment horizontal="center"/>
    </xf>
    <xf numFmtId="3" fontId="9" fillId="0" borderId="18" xfId="0" applyNumberFormat="1" applyFont="1" applyBorder="1" applyAlignment="1">
      <alignment horizontal="center"/>
    </xf>
    <xf numFmtId="3" fontId="9" fillId="0" borderId="19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3" fontId="24" fillId="0" borderId="42" xfId="5" applyNumberFormat="1" applyFont="1" applyBorder="1"/>
    <xf numFmtId="3" fontId="24" fillId="0" borderId="9" xfId="5" applyNumberFormat="1" applyFont="1" applyBorder="1"/>
    <xf numFmtId="3" fontId="8" fillId="0" borderId="15" xfId="5" applyNumberFormat="1" applyFont="1" applyBorder="1"/>
    <xf numFmtId="3" fontId="24" fillId="0" borderId="34" xfId="5" applyNumberFormat="1" applyFont="1" applyBorder="1"/>
    <xf numFmtId="3" fontId="28" fillId="7" borderId="42" xfId="5" applyNumberFormat="1" applyFont="1" applyFill="1" applyBorder="1"/>
    <xf numFmtId="3" fontId="28" fillId="7" borderId="9" xfId="5" applyNumberFormat="1" applyFont="1" applyFill="1" applyBorder="1"/>
    <xf numFmtId="3" fontId="9" fillId="7" borderId="15" xfId="5" applyNumberFormat="1" applyFont="1" applyFill="1" applyBorder="1"/>
    <xf numFmtId="3" fontId="28" fillId="7" borderId="34" xfId="5" applyNumberFormat="1" applyFont="1" applyFill="1" applyBorder="1"/>
    <xf numFmtId="3" fontId="28" fillId="0" borderId="42" xfId="5" applyNumberFormat="1" applyFont="1" applyBorder="1"/>
    <xf numFmtId="3" fontId="28" fillId="0" borderId="9" xfId="5" applyNumberFormat="1" applyFont="1" applyBorder="1"/>
    <xf numFmtId="3" fontId="9" fillId="0" borderId="15" xfId="5" applyNumberFormat="1" applyFont="1" applyBorder="1"/>
    <xf numFmtId="3" fontId="28" fillId="0" borderId="34" xfId="5" applyNumberFormat="1" applyFont="1" applyBorder="1"/>
    <xf numFmtId="3" fontId="28" fillId="5" borderId="42" xfId="5" applyNumberFormat="1" applyFont="1" applyFill="1" applyBorder="1"/>
    <xf numFmtId="3" fontId="28" fillId="5" borderId="9" xfId="5" applyNumberFormat="1" applyFont="1" applyFill="1" applyBorder="1"/>
    <xf numFmtId="3" fontId="24" fillId="5" borderId="9" xfId="5" applyNumberFormat="1" applyFont="1" applyFill="1" applyBorder="1"/>
    <xf numFmtId="3" fontId="28" fillId="5" borderId="34" xfId="5" applyNumberFormat="1" applyFont="1" applyFill="1" applyBorder="1"/>
    <xf numFmtId="3" fontId="9" fillId="5" borderId="15" xfId="5" applyNumberFormat="1" applyFont="1" applyFill="1" applyBorder="1"/>
    <xf numFmtId="3" fontId="9" fillId="0" borderId="42" xfId="5" applyNumberFormat="1" applyFont="1" applyBorder="1"/>
    <xf numFmtId="3" fontId="9" fillId="0" borderId="9" xfId="5" applyNumberFormat="1" applyFont="1" applyBorder="1"/>
    <xf numFmtId="3" fontId="9" fillId="0" borderId="34" xfId="5" applyNumberFormat="1" applyFont="1" applyBorder="1"/>
    <xf numFmtId="3" fontId="8" fillId="0" borderId="42" xfId="5" applyNumberFormat="1" applyFont="1" applyFill="1" applyBorder="1" applyAlignment="1">
      <alignment horizontal="left" vertical="center" wrapText="1"/>
    </xf>
    <xf numFmtId="3" fontId="8" fillId="0" borderId="9" xfId="5" applyNumberFormat="1" applyFont="1" applyFill="1" applyBorder="1" applyAlignment="1">
      <alignment horizontal="left" vertical="center" wrapText="1"/>
    </xf>
    <xf numFmtId="3" fontId="8" fillId="0" borderId="34" xfId="5" applyNumberFormat="1" applyFont="1" applyFill="1" applyBorder="1" applyAlignment="1">
      <alignment horizontal="left" vertical="center" wrapText="1"/>
    </xf>
    <xf numFmtId="3" fontId="9" fillId="0" borderId="42" xfId="5" applyNumberFormat="1" applyFont="1" applyFill="1" applyBorder="1" applyAlignment="1">
      <alignment horizontal="left" vertical="center" wrapText="1"/>
    </xf>
    <xf numFmtId="3" fontId="9" fillId="0" borderId="9" xfId="5" applyNumberFormat="1" applyFont="1" applyFill="1" applyBorder="1" applyAlignment="1">
      <alignment horizontal="left" vertical="center" wrapText="1"/>
    </xf>
    <xf numFmtId="3" fontId="9" fillId="0" borderId="34" xfId="5" applyNumberFormat="1" applyFont="1" applyFill="1" applyBorder="1" applyAlignment="1">
      <alignment horizontal="left" vertical="center" wrapText="1"/>
    </xf>
    <xf numFmtId="3" fontId="8" fillId="0" borderId="42" xfId="5" applyNumberFormat="1" applyFont="1" applyFill="1" applyBorder="1" applyAlignment="1">
      <alignment horizontal="left" vertical="center"/>
    </xf>
    <xf numFmtId="3" fontId="8" fillId="0" borderId="9" xfId="5" applyNumberFormat="1" applyFont="1" applyFill="1" applyBorder="1" applyAlignment="1">
      <alignment horizontal="left" vertical="center"/>
    </xf>
    <xf numFmtId="3" fontId="8" fillId="0" borderId="34" xfId="5" applyNumberFormat="1" applyFont="1" applyFill="1" applyBorder="1" applyAlignment="1">
      <alignment horizontal="left" vertical="center"/>
    </xf>
    <xf numFmtId="3" fontId="9" fillId="0" borderId="42" xfId="5" applyNumberFormat="1" applyFont="1" applyFill="1" applyBorder="1" applyAlignment="1">
      <alignment horizontal="left" vertical="center"/>
    </xf>
    <xf numFmtId="3" fontId="9" fillId="0" borderId="9" xfId="5" applyNumberFormat="1" applyFont="1" applyFill="1" applyBorder="1" applyAlignment="1">
      <alignment horizontal="left" vertical="center"/>
    </xf>
    <xf numFmtId="3" fontId="9" fillId="0" borderId="34" xfId="5" applyNumberFormat="1" applyFont="1" applyFill="1" applyBorder="1" applyAlignment="1">
      <alignment horizontal="left" vertical="center"/>
    </xf>
    <xf numFmtId="3" fontId="8" fillId="0" borderId="34" xfId="5" applyNumberFormat="1" applyFont="1" applyFill="1" applyBorder="1" applyAlignment="1">
      <alignment horizontal="right"/>
    </xf>
    <xf numFmtId="3" fontId="8" fillId="0" borderId="9" xfId="5" applyNumberFormat="1" applyFont="1" applyFill="1" applyBorder="1" applyAlignment="1">
      <alignment horizontal="right"/>
    </xf>
    <xf numFmtId="3" fontId="8" fillId="0" borderId="15" xfId="5" applyNumberFormat="1" applyFont="1" applyBorder="1" applyAlignment="1">
      <alignment horizontal="right"/>
    </xf>
    <xf numFmtId="3" fontId="9" fillId="0" borderId="34" xfId="5" applyNumberFormat="1" applyFont="1" applyFill="1" applyBorder="1" applyAlignment="1">
      <alignment horizontal="right"/>
    </xf>
    <xf numFmtId="3" fontId="9" fillId="0" borderId="9" xfId="5" applyNumberFormat="1" applyFont="1" applyFill="1" applyBorder="1" applyAlignment="1">
      <alignment horizontal="right"/>
    </xf>
    <xf numFmtId="3" fontId="9" fillId="5" borderId="42" xfId="5" applyNumberFormat="1" applyFont="1" applyFill="1" applyBorder="1" applyAlignment="1">
      <alignment horizontal="left" vertical="center"/>
    </xf>
    <xf numFmtId="3" fontId="8" fillId="5" borderId="15" xfId="5" applyNumberFormat="1" applyFont="1" applyFill="1" applyBorder="1"/>
    <xf numFmtId="3" fontId="9" fillId="5" borderId="34" xfId="5" applyNumberFormat="1" applyFont="1" applyFill="1" applyBorder="1" applyAlignment="1">
      <alignment horizontal="right"/>
    </xf>
    <xf numFmtId="3" fontId="28" fillId="5" borderId="40" xfId="5" applyNumberFormat="1" applyFont="1" applyFill="1" applyBorder="1"/>
    <xf numFmtId="3" fontId="28" fillId="5" borderId="39" xfId="5" applyNumberFormat="1" applyFont="1" applyFill="1" applyBorder="1"/>
    <xf numFmtId="3" fontId="9" fillId="5" borderId="38" xfId="5" applyNumberFormat="1" applyFont="1" applyFill="1" applyBorder="1"/>
    <xf numFmtId="3" fontId="28" fillId="5" borderId="41" xfId="5" applyNumberFormat="1" applyFont="1" applyFill="1" applyBorder="1"/>
    <xf numFmtId="3" fontId="8" fillId="0" borderId="42" xfId="5" applyNumberFormat="1" applyFont="1" applyFill="1" applyBorder="1" applyAlignment="1">
      <alignment horizontal="right"/>
    </xf>
    <xf numFmtId="3" fontId="9" fillId="0" borderId="42" xfId="5" applyNumberFormat="1" applyFont="1" applyFill="1" applyBorder="1" applyAlignment="1">
      <alignment horizontal="right"/>
    </xf>
    <xf numFmtId="3" fontId="9" fillId="0" borderId="15" xfId="5" applyNumberFormat="1" applyFont="1" applyBorder="1" applyAlignment="1">
      <alignment horizontal="right"/>
    </xf>
    <xf numFmtId="3" fontId="8" fillId="0" borderId="42" xfId="5" applyNumberFormat="1" applyFont="1" applyBorder="1"/>
    <xf numFmtId="3" fontId="8" fillId="0" borderId="9" xfId="5" applyNumberFormat="1" applyFont="1" applyBorder="1"/>
    <xf numFmtId="3" fontId="8" fillId="0" borderId="34" xfId="5" applyNumberFormat="1" applyFont="1" applyBorder="1"/>
    <xf numFmtId="3" fontId="8" fillId="0" borderId="6" xfId="5" applyNumberFormat="1" applyFont="1" applyBorder="1"/>
    <xf numFmtId="3" fontId="9" fillId="0" borderId="6" xfId="5" applyNumberFormat="1" applyFont="1" applyBorder="1"/>
    <xf numFmtId="3" fontId="9" fillId="5" borderId="42" xfId="5" applyNumberFormat="1" applyFont="1" applyFill="1" applyBorder="1"/>
    <xf numFmtId="3" fontId="9" fillId="5" borderId="9" xfId="5" applyNumberFormat="1" applyFont="1" applyFill="1" applyBorder="1"/>
    <xf numFmtId="3" fontId="9" fillId="5" borderId="34" xfId="5" applyNumberFormat="1" applyFont="1" applyFill="1" applyBorder="1"/>
    <xf numFmtId="3" fontId="9" fillId="5" borderId="6" xfId="5" applyNumberFormat="1" applyFont="1" applyFill="1" applyBorder="1"/>
    <xf numFmtId="3" fontId="8" fillId="5" borderId="6" xfId="5" applyNumberFormat="1" applyFont="1" applyFill="1" applyBorder="1"/>
    <xf numFmtId="3" fontId="9" fillId="5" borderId="40" xfId="5" applyNumberFormat="1" applyFont="1" applyFill="1" applyBorder="1"/>
    <xf numFmtId="3" fontId="9" fillId="5" borderId="39" xfId="5" applyNumberFormat="1" applyFont="1" applyFill="1" applyBorder="1"/>
    <xf numFmtId="3" fontId="9" fillId="5" borderId="41" xfId="5" applyNumberFormat="1" applyFont="1" applyFill="1" applyBorder="1"/>
    <xf numFmtId="3" fontId="9" fillId="5" borderId="33" xfId="5" applyNumberFormat="1" applyFont="1" applyFill="1" applyBorder="1"/>
    <xf numFmtId="49" fontId="13" fillId="0" borderId="9" xfId="2" applyNumberFormat="1" applyFont="1" applyBorder="1" applyAlignment="1">
      <alignment horizontal="left" vertical="top" wrapText="1"/>
    </xf>
    <xf numFmtId="3" fontId="28" fillId="6" borderId="42" xfId="5" applyNumberFormat="1" applyFont="1" applyFill="1" applyBorder="1"/>
    <xf numFmtId="3" fontId="28" fillId="6" borderId="9" xfId="5" applyNumberFormat="1" applyFont="1" applyFill="1" applyBorder="1"/>
    <xf numFmtId="3" fontId="9" fillId="6" borderId="15" xfId="5" applyNumberFormat="1" applyFont="1" applyFill="1" applyBorder="1"/>
    <xf numFmtId="3" fontId="28" fillId="6" borderId="34" xfId="5" applyNumberFormat="1" applyFont="1" applyFill="1" applyBorder="1"/>
    <xf numFmtId="3" fontId="9" fillId="9" borderId="15" xfId="5" applyNumberFormat="1" applyFont="1" applyFill="1" applyBorder="1"/>
    <xf numFmtId="0" fontId="29" fillId="9" borderId="42" xfId="5" applyFont="1" applyFill="1" applyBorder="1" applyAlignment="1">
      <alignment wrapText="1"/>
    </xf>
    <xf numFmtId="0" fontId="28" fillId="9" borderId="6" xfId="5" applyFont="1" applyFill="1" applyBorder="1" applyAlignment="1">
      <alignment horizontal="left" vertical="center"/>
    </xf>
    <xf numFmtId="3" fontId="9" fillId="9" borderId="42" xfId="5" applyNumberFormat="1" applyFont="1" applyFill="1" applyBorder="1"/>
    <xf numFmtId="3" fontId="9" fillId="9" borderId="9" xfId="5" applyNumberFormat="1" applyFont="1" applyFill="1" applyBorder="1"/>
    <xf numFmtId="3" fontId="9" fillId="9" borderId="34" xfId="5" applyNumberFormat="1" applyFont="1" applyFill="1" applyBorder="1"/>
    <xf numFmtId="3" fontId="9" fillId="9" borderId="6" xfId="5" applyNumberFormat="1" applyFont="1" applyFill="1" applyBorder="1"/>
    <xf numFmtId="3" fontId="0" fillId="0" borderId="27" xfId="0" applyNumberFormat="1" applyBorder="1" applyAlignment="1"/>
    <xf numFmtId="3" fontId="0" fillId="0" borderId="30" xfId="0" applyNumberFormat="1" applyBorder="1" applyAlignment="1"/>
    <xf numFmtId="3" fontId="9" fillId="0" borderId="30" xfId="0" applyNumberFormat="1" applyFont="1" applyBorder="1" applyAlignment="1"/>
    <xf numFmtId="3" fontId="23" fillId="0" borderId="18" xfId="0" applyNumberFormat="1" applyFont="1" applyBorder="1" applyAlignment="1">
      <alignment horizontal="center"/>
    </xf>
    <xf numFmtId="3" fontId="9" fillId="0" borderId="31" xfId="0" applyNumberFormat="1" applyFont="1" applyBorder="1" applyAlignment="1"/>
    <xf numFmtId="3" fontId="23" fillId="0" borderId="19" xfId="0" applyNumberFormat="1" applyFont="1" applyBorder="1" applyAlignment="1">
      <alignment horizontal="center"/>
    </xf>
    <xf numFmtId="3" fontId="22" fillId="0" borderId="25" xfId="0" applyNumberFormat="1" applyFont="1" applyBorder="1" applyAlignment="1"/>
    <xf numFmtId="3" fontId="23" fillId="0" borderId="2" xfId="0" applyNumberFormat="1" applyFont="1" applyBorder="1" applyAlignment="1">
      <alignment horizontal="center"/>
    </xf>
    <xf numFmtId="166" fontId="0" fillId="0" borderId="37" xfId="7" applyNumberFormat="1" applyFont="1" applyBorder="1" applyAlignment="1">
      <alignment horizontal="center" vertical="center" wrapText="1"/>
    </xf>
    <xf numFmtId="166" fontId="0" fillId="0" borderId="37" xfId="7" applyNumberFormat="1" applyFont="1" applyBorder="1" applyAlignment="1">
      <alignment horizontal="center" vertical="center"/>
    </xf>
    <xf numFmtId="166" fontId="0" fillId="0" borderId="36" xfId="7" applyNumberFormat="1" applyFont="1" applyBorder="1" applyAlignment="1">
      <alignment horizontal="center" vertical="center"/>
    </xf>
    <xf numFmtId="166" fontId="23" fillId="0" borderId="34" xfId="7" applyNumberFormat="1" applyFont="1" applyBorder="1" applyAlignment="1">
      <alignment horizontal="center" vertical="center"/>
    </xf>
    <xf numFmtId="49" fontId="9" fillId="0" borderId="0" xfId="0" applyNumberFormat="1" applyFont="1"/>
    <xf numFmtId="0" fontId="8" fillId="0" borderId="0" xfId="5" applyFont="1" applyAlignment="1">
      <alignment horizontal="center" wrapText="1"/>
    </xf>
    <xf numFmtId="0" fontId="2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3" fontId="22" fillId="0" borderId="0" xfId="0" applyNumberFormat="1" applyFont="1" applyBorder="1" applyAlignment="1"/>
    <xf numFmtId="3" fontId="9" fillId="0" borderId="0" xfId="0" applyNumberFormat="1" applyFont="1" applyBorder="1" applyAlignment="1">
      <alignment horizontal="center"/>
    </xf>
    <xf numFmtId="3" fontId="23" fillId="0" borderId="0" xfId="0" applyNumberFormat="1" applyFont="1" applyBorder="1" applyAlignment="1">
      <alignment horizontal="center"/>
    </xf>
    <xf numFmtId="0" fontId="18" fillId="0" borderId="0" xfId="6" applyFont="1" applyFill="1" applyBorder="1" applyAlignment="1">
      <alignment horizontal="left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36" fillId="0" borderId="0" xfId="0" applyFont="1" applyBorder="1"/>
    <xf numFmtId="3" fontId="37" fillId="0" borderId="0" xfId="0" applyNumberFormat="1" applyFont="1" applyBorder="1" applyAlignment="1"/>
    <xf numFmtId="3" fontId="24" fillId="0" borderId="34" xfId="5" applyNumberFormat="1" applyFont="1" applyFill="1" applyBorder="1"/>
    <xf numFmtId="3" fontId="0" fillId="0" borderId="0" xfId="0" applyNumberFormat="1"/>
    <xf numFmtId="3" fontId="0" fillId="0" borderId="18" xfId="0" applyNumberFormat="1" applyBorder="1" applyAlignment="1">
      <alignment horizontal="center" vertical="center"/>
    </xf>
    <xf numFmtId="3" fontId="0" fillId="0" borderId="18" xfId="0" applyNumberFormat="1" applyBorder="1" applyAlignment="1">
      <alignment vertical="center"/>
    </xf>
    <xf numFmtId="3" fontId="9" fillId="0" borderId="2" xfId="0" applyNumberFormat="1" applyFont="1" applyBorder="1"/>
    <xf numFmtId="3" fontId="8" fillId="7" borderId="15" xfId="5" applyNumberFormat="1" applyFont="1" applyFill="1" applyBorder="1"/>
    <xf numFmtId="3" fontId="24" fillId="0" borderId="42" xfId="5" applyNumberFormat="1" applyFont="1" applyFill="1" applyBorder="1"/>
    <xf numFmtId="3" fontId="24" fillId="0" borderId="9" xfId="5" applyNumberFormat="1" applyFont="1" applyFill="1" applyBorder="1"/>
    <xf numFmtId="3" fontId="8" fillId="0" borderId="15" xfId="5" applyNumberFormat="1" applyFont="1" applyFill="1" applyBorder="1"/>
    <xf numFmtId="0" fontId="29" fillId="8" borderId="42" xfId="5" applyFont="1" applyFill="1" applyBorder="1" applyAlignment="1">
      <alignment wrapText="1"/>
    </xf>
    <xf numFmtId="164" fontId="28" fillId="8" borderId="6" xfId="5" applyNumberFormat="1" applyFont="1" applyFill="1" applyBorder="1" applyAlignment="1">
      <alignment vertical="center"/>
    </xf>
    <xf numFmtId="3" fontId="28" fillId="8" borderId="42" xfId="5" applyNumberFormat="1" applyFont="1" applyFill="1" applyBorder="1"/>
    <xf numFmtId="3" fontId="28" fillId="8" borderId="9" xfId="5" applyNumberFormat="1" applyFont="1" applyFill="1" applyBorder="1"/>
    <xf numFmtId="3" fontId="24" fillId="8" borderId="9" xfId="5" applyNumberFormat="1" applyFont="1" applyFill="1" applyBorder="1"/>
    <xf numFmtId="3" fontId="9" fillId="8" borderId="15" xfId="5" applyNumberFormat="1" applyFont="1" applyFill="1" applyBorder="1"/>
    <xf numFmtId="3" fontId="28" fillId="8" borderId="34" xfId="5" applyNumberFormat="1" applyFont="1" applyFill="1" applyBorder="1"/>
    <xf numFmtId="0" fontId="27" fillId="8" borderId="0" xfId="5" applyFont="1" applyFill="1"/>
    <xf numFmtId="0" fontId="20" fillId="0" borderId="9" xfId="1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0" xfId="5" applyFont="1" applyAlignment="1">
      <alignment horizontal="right"/>
    </xf>
    <xf numFmtId="0" fontId="0" fillId="0" borderId="0" xfId="0" applyAlignment="1">
      <alignment horizontal="right"/>
    </xf>
    <xf numFmtId="0" fontId="27" fillId="0" borderId="28" xfId="5" applyBorder="1" applyAlignment="1">
      <alignment horizontal="center"/>
    </xf>
    <xf numFmtId="0" fontId="27" fillId="0" borderId="28" xfId="5" applyFont="1" applyBorder="1" applyAlignment="1">
      <alignment horizontal="center"/>
    </xf>
    <xf numFmtId="0" fontId="27" fillId="0" borderId="29" xfId="5" applyFont="1" applyBorder="1" applyAlignment="1">
      <alignment horizontal="center"/>
    </xf>
    <xf numFmtId="0" fontId="28" fillId="0" borderId="12" xfId="5" applyFont="1" applyFill="1" applyBorder="1" applyAlignment="1">
      <alignment horizontal="center" vertical="center" wrapText="1"/>
    </xf>
    <xf numFmtId="0" fontId="28" fillId="0" borderId="3" xfId="5" applyFont="1" applyFill="1" applyBorder="1" applyAlignment="1">
      <alignment horizontal="center" vertical="center" wrapText="1"/>
    </xf>
    <xf numFmtId="14" fontId="34" fillId="0" borderId="0" xfId="5" applyNumberFormat="1" applyFont="1" applyAlignment="1">
      <alignment horizontal="center" wrapText="1"/>
    </xf>
    <xf numFmtId="0" fontId="8" fillId="0" borderId="27" xfId="5" applyFont="1" applyBorder="1" applyAlignment="1">
      <alignment horizontal="center"/>
    </xf>
    <xf numFmtId="0" fontId="8" fillId="0" borderId="28" xfId="5" applyFont="1" applyBorder="1" applyAlignment="1">
      <alignment horizontal="center"/>
    </xf>
    <xf numFmtId="0" fontId="8" fillId="0" borderId="29" xfId="5" applyFont="1" applyBorder="1" applyAlignment="1">
      <alignment horizontal="center"/>
    </xf>
    <xf numFmtId="0" fontId="8" fillId="0" borderId="0" xfId="5" applyFont="1" applyAlignment="1">
      <alignment horizontal="center" wrapText="1"/>
    </xf>
    <xf numFmtId="0" fontId="31" fillId="0" borderId="0" xfId="5" applyFont="1" applyAlignment="1">
      <alignment horizontal="left" wrapText="1"/>
    </xf>
    <xf numFmtId="0" fontId="28" fillId="0" borderId="44" xfId="5" applyFont="1" applyFill="1" applyBorder="1" applyAlignment="1">
      <alignment horizontal="center" vertical="center" wrapText="1"/>
    </xf>
    <xf numFmtId="0" fontId="28" fillId="0" borderId="43" xfId="5" applyFont="1" applyFill="1" applyBorder="1" applyAlignment="1">
      <alignment horizontal="center" vertical="center" wrapText="1"/>
    </xf>
    <xf numFmtId="0" fontId="34" fillId="0" borderId="0" xfId="5" applyFont="1" applyAlignment="1">
      <alignment horizontal="center"/>
    </xf>
    <xf numFmtId="0" fontId="0" fillId="0" borderId="0" xfId="0" applyAlignment="1"/>
    <xf numFmtId="0" fontId="8" fillId="0" borderId="0" xfId="0" applyFont="1" applyAlignment="1">
      <alignment horizontal="right"/>
    </xf>
    <xf numFmtId="0" fontId="27" fillId="0" borderId="27" xfId="5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25" fillId="0" borderId="4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9" fillId="0" borderId="0" xfId="0" applyFont="1" applyAlignment="1"/>
    <xf numFmtId="0" fontId="23" fillId="0" borderId="46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center" wrapText="1"/>
    </xf>
    <xf numFmtId="0" fontId="23" fillId="0" borderId="45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1" applyFont="1" applyAlignment="1">
      <alignment horizontal="center" wrapText="1"/>
    </xf>
    <xf numFmtId="0" fontId="12" fillId="0" borderId="0" xfId="1" applyFont="1" applyAlignment="1">
      <alignment horizontal="center" wrapText="1"/>
    </xf>
    <xf numFmtId="0" fontId="11" fillId="0" borderId="0" xfId="1" applyFont="1" applyFill="1" applyAlignment="1">
      <alignment horizontal="center" wrapText="1"/>
    </xf>
    <xf numFmtId="0" fontId="3" fillId="0" borderId="0" xfId="1" applyFont="1" applyAlignment="1" applyProtection="1">
      <alignment horizontal="right"/>
      <protection locked="0"/>
    </xf>
    <xf numFmtId="0" fontId="11" fillId="0" borderId="0" xfId="2" applyFont="1" applyFill="1" applyAlignment="1">
      <alignment horizontal="center" wrapText="1"/>
    </xf>
    <xf numFmtId="0" fontId="12" fillId="0" borderId="0" xfId="2" applyFont="1" applyAlignment="1">
      <alignment horizontal="center" wrapText="1"/>
    </xf>
    <xf numFmtId="0" fontId="16" fillId="0" borderId="0" xfId="2" applyFont="1" applyAlignment="1">
      <alignment horizontal="center" wrapText="1"/>
    </xf>
    <xf numFmtId="0" fontId="3" fillId="0" borderId="0" xfId="2" applyFont="1" applyAlignment="1">
      <alignment horizontal="right"/>
    </xf>
    <xf numFmtId="0" fontId="7" fillId="0" borderId="0" xfId="1" applyAlignment="1">
      <alignment horizontal="center" wrapText="1"/>
    </xf>
    <xf numFmtId="0" fontId="3" fillId="0" borderId="0" xfId="1" applyFont="1" applyAlignment="1">
      <alignment horizontal="right"/>
    </xf>
    <xf numFmtId="0" fontId="21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1" applyFont="1" applyAlignment="1" applyProtection="1">
      <alignment horizontal="right"/>
      <protection locked="0"/>
    </xf>
    <xf numFmtId="0" fontId="1" fillId="0" borderId="0" xfId="2" applyFont="1" applyAlignment="1">
      <alignment horizontal="right"/>
    </xf>
    <xf numFmtId="0" fontId="1" fillId="0" borderId="0" xfId="1" applyFont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0" borderId="47" xfId="0" applyNumberFormat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0" fillId="0" borderId="42" xfId="0" applyNumberFormat="1" applyBorder="1" applyAlignment="1"/>
  </cellXfs>
  <cellStyles count="12">
    <cellStyle name="Ezres" xfId="7" builtinId="3"/>
    <cellStyle name="Ezres 2" xfId="8"/>
    <cellStyle name="Normál" xfId="0" builtinId="0"/>
    <cellStyle name="Normál 2" xfId="1"/>
    <cellStyle name="Normál 2 2" xfId="2"/>
    <cellStyle name="Normál 2 2 2" xfId="9"/>
    <cellStyle name="Normál 2 2 2 2" xfId="11"/>
    <cellStyle name="Normál 3" xfId="3"/>
    <cellStyle name="Normál 4" xfId="4"/>
    <cellStyle name="Normál 4 2" xfId="10"/>
    <cellStyle name="Normál 5" xfId="5"/>
    <cellStyle name="Normal_KTRSZJ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128"/>
  <sheetViews>
    <sheetView workbookViewId="0">
      <selection activeCell="O6" sqref="O6"/>
    </sheetView>
  </sheetViews>
  <sheetFormatPr defaultColWidth="9.140625" defaultRowHeight="12.75" x14ac:dyDescent="0.2"/>
  <cols>
    <col min="1" max="1" width="19.7109375" style="121" customWidth="1"/>
    <col min="2" max="2" width="6.42578125" style="78" customWidth="1"/>
    <col min="3" max="4" width="11.140625" style="78" bestFit="1" customWidth="1"/>
    <col min="5" max="5" width="6" style="78" customWidth="1"/>
    <col min="6" max="8" width="11.140625" style="78" bestFit="1" customWidth="1"/>
    <col min="9" max="9" width="5.85546875" style="78" bestFit="1" customWidth="1"/>
    <col min="10" max="12" width="11.140625" style="78" bestFit="1" customWidth="1"/>
    <col min="13" max="13" width="4.42578125" style="78" customWidth="1"/>
    <col min="14" max="14" width="11.140625" style="78" bestFit="1" customWidth="1"/>
    <col min="15" max="16384" width="9.140625" style="78"/>
  </cols>
  <sheetData>
    <row r="1" spans="1:14" ht="15.75" customHeight="1" x14ac:dyDescent="0.2">
      <c r="A1" s="100"/>
      <c r="B1" s="99"/>
      <c r="C1" s="99"/>
      <c r="D1" s="99"/>
      <c r="E1" s="99"/>
      <c r="F1" s="99"/>
    </row>
    <row r="2" spans="1:14" x14ac:dyDescent="0.2">
      <c r="A2" s="255" t="s">
        <v>680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</row>
    <row r="3" spans="1:14" ht="25.5" customHeight="1" x14ac:dyDescent="0.2">
      <c r="A3" s="266"/>
      <c r="B3" s="266"/>
      <c r="C3" s="266"/>
      <c r="D3" s="266"/>
      <c r="E3" s="266"/>
      <c r="F3" s="266"/>
    </row>
    <row r="4" spans="1:14" ht="33" customHeight="1" x14ac:dyDescent="0.25">
      <c r="A4" s="270" t="s">
        <v>674</v>
      </c>
      <c r="B4" s="270"/>
      <c r="C4" s="270"/>
      <c r="D4" s="270"/>
      <c r="E4" s="270"/>
      <c r="F4" s="270"/>
      <c r="G4" s="271"/>
      <c r="H4" s="271"/>
      <c r="I4" s="271"/>
      <c r="J4" s="271"/>
      <c r="K4" s="271"/>
      <c r="L4" s="271"/>
      <c r="M4" s="271"/>
      <c r="N4" s="271"/>
    </row>
    <row r="5" spans="1:14" ht="15.75" x14ac:dyDescent="0.25">
      <c r="A5" s="262"/>
      <c r="B5" s="262"/>
      <c r="C5" s="262"/>
      <c r="D5" s="262"/>
      <c r="E5" s="262"/>
      <c r="F5" s="262"/>
    </row>
    <row r="6" spans="1:14" ht="15.75" customHeight="1" x14ac:dyDescent="0.2">
      <c r="A6" s="267" t="s">
        <v>599</v>
      </c>
      <c r="B6" s="267"/>
      <c r="C6" s="267"/>
      <c r="D6" s="267"/>
      <c r="E6" s="267"/>
      <c r="F6" s="267"/>
    </row>
    <row r="7" spans="1:14" ht="18.75" x14ac:dyDescent="0.3">
      <c r="A7" s="117"/>
      <c r="B7" s="99"/>
      <c r="C7" s="99"/>
      <c r="D7" s="99"/>
      <c r="E7" s="99"/>
      <c r="F7" s="99"/>
    </row>
    <row r="8" spans="1:14" ht="26.25" thickBot="1" x14ac:dyDescent="0.25">
      <c r="A8" s="118" t="s">
        <v>28</v>
      </c>
      <c r="B8" s="99"/>
      <c r="C8" s="99"/>
      <c r="D8" s="99"/>
      <c r="E8" s="99"/>
      <c r="F8" s="99"/>
    </row>
    <row r="9" spans="1:14" s="79" customFormat="1" x14ac:dyDescent="0.2">
      <c r="A9" s="268" t="s">
        <v>29</v>
      </c>
      <c r="B9" s="260" t="s">
        <v>30</v>
      </c>
      <c r="C9" s="263" t="s">
        <v>419</v>
      </c>
      <c r="D9" s="264"/>
      <c r="E9" s="264"/>
      <c r="F9" s="265"/>
      <c r="G9" s="257" t="s">
        <v>420</v>
      </c>
      <c r="H9" s="258"/>
      <c r="I9" s="258"/>
      <c r="J9" s="259"/>
      <c r="K9" s="257" t="s">
        <v>421</v>
      </c>
      <c r="L9" s="258"/>
      <c r="M9" s="258"/>
      <c r="N9" s="259"/>
    </row>
    <row r="10" spans="1:14" s="79" customFormat="1" ht="73.5" customHeight="1" x14ac:dyDescent="0.2">
      <c r="A10" s="269"/>
      <c r="B10" s="261"/>
      <c r="C10" s="96" t="s">
        <v>36</v>
      </c>
      <c r="D10" s="95" t="s">
        <v>37</v>
      </c>
      <c r="E10" s="95" t="s">
        <v>586</v>
      </c>
      <c r="F10" s="94" t="s">
        <v>585</v>
      </c>
      <c r="G10" s="98" t="s">
        <v>36</v>
      </c>
      <c r="H10" s="95" t="s">
        <v>37</v>
      </c>
      <c r="I10" s="95" t="s">
        <v>586</v>
      </c>
      <c r="J10" s="94" t="s">
        <v>585</v>
      </c>
      <c r="K10" s="98" t="s">
        <v>36</v>
      </c>
      <c r="L10" s="95" t="s">
        <v>37</v>
      </c>
      <c r="M10" s="95" t="s">
        <v>586</v>
      </c>
      <c r="N10" s="94" t="s">
        <v>585</v>
      </c>
    </row>
    <row r="11" spans="1:14" s="79" customFormat="1" ht="38.25" x14ac:dyDescent="0.2">
      <c r="A11" s="93" t="s">
        <v>38</v>
      </c>
      <c r="B11" s="115" t="s">
        <v>39</v>
      </c>
      <c r="C11" s="140">
        <v>5924620</v>
      </c>
      <c r="D11" s="141"/>
      <c r="E11" s="141"/>
      <c r="F11" s="142">
        <f t="shared" ref="F11:F44" si="0">SUM(C11:E11)</f>
        <v>5924620</v>
      </c>
      <c r="G11" s="143">
        <v>6031775</v>
      </c>
      <c r="H11" s="141"/>
      <c r="I11" s="141"/>
      <c r="J11" s="142">
        <f t="shared" ref="J11:J44" si="1">SUM(G11:I11)</f>
        <v>6031775</v>
      </c>
      <c r="K11" s="143">
        <v>5219355</v>
      </c>
      <c r="L11" s="141"/>
      <c r="M11" s="141"/>
      <c r="N11" s="142">
        <f t="shared" ref="N11:N44" si="2">SUM(K11:M11)</f>
        <v>5219355</v>
      </c>
    </row>
    <row r="12" spans="1:14" s="79" customFormat="1" x14ac:dyDescent="0.2">
      <c r="A12" s="93" t="s">
        <v>40</v>
      </c>
      <c r="B12" s="105" t="s">
        <v>41</v>
      </c>
      <c r="C12" s="140"/>
      <c r="D12" s="141"/>
      <c r="E12" s="141"/>
      <c r="F12" s="142">
        <f t="shared" si="0"/>
        <v>0</v>
      </c>
      <c r="G12" s="143"/>
      <c r="H12" s="141"/>
      <c r="I12" s="141"/>
      <c r="J12" s="142">
        <f t="shared" si="1"/>
        <v>0</v>
      </c>
      <c r="K12" s="143"/>
      <c r="L12" s="141"/>
      <c r="M12" s="141"/>
      <c r="N12" s="142">
        <f t="shared" si="2"/>
        <v>0</v>
      </c>
    </row>
    <row r="13" spans="1:14" s="79" customFormat="1" ht="25.5" x14ac:dyDescent="0.2">
      <c r="A13" s="93" t="s">
        <v>42</v>
      </c>
      <c r="B13" s="105" t="s">
        <v>43</v>
      </c>
      <c r="C13" s="140"/>
      <c r="D13" s="141"/>
      <c r="E13" s="141"/>
      <c r="F13" s="142">
        <f t="shared" si="0"/>
        <v>0</v>
      </c>
      <c r="G13" s="143">
        <v>0</v>
      </c>
      <c r="H13" s="141"/>
      <c r="I13" s="141"/>
      <c r="J13" s="142">
        <f t="shared" si="1"/>
        <v>0</v>
      </c>
      <c r="K13" s="143">
        <v>0</v>
      </c>
      <c r="L13" s="141"/>
      <c r="M13" s="141"/>
      <c r="N13" s="142">
        <f t="shared" si="2"/>
        <v>0</v>
      </c>
    </row>
    <row r="14" spans="1:14" s="79" customFormat="1" ht="48" customHeight="1" x14ac:dyDescent="0.2">
      <c r="A14" s="93" t="s">
        <v>44</v>
      </c>
      <c r="B14" s="105" t="s">
        <v>45</v>
      </c>
      <c r="C14" s="140"/>
      <c r="D14" s="141"/>
      <c r="E14" s="141"/>
      <c r="F14" s="142">
        <f t="shared" si="0"/>
        <v>0</v>
      </c>
      <c r="G14" s="143"/>
      <c r="H14" s="141"/>
      <c r="I14" s="141"/>
      <c r="J14" s="142">
        <f t="shared" si="1"/>
        <v>0</v>
      </c>
      <c r="K14" s="143"/>
      <c r="L14" s="141"/>
      <c r="M14" s="141"/>
      <c r="N14" s="142">
        <f t="shared" si="2"/>
        <v>0</v>
      </c>
    </row>
    <row r="15" spans="1:14" s="79" customFormat="1" x14ac:dyDescent="0.2">
      <c r="A15" s="93" t="s">
        <v>46</v>
      </c>
      <c r="B15" s="105" t="s">
        <v>47</v>
      </c>
      <c r="C15" s="140"/>
      <c r="D15" s="141"/>
      <c r="E15" s="141"/>
      <c r="F15" s="142">
        <f t="shared" si="0"/>
        <v>0</v>
      </c>
      <c r="G15" s="143"/>
      <c r="H15" s="141"/>
      <c r="I15" s="141"/>
      <c r="J15" s="142">
        <f t="shared" si="1"/>
        <v>0</v>
      </c>
      <c r="K15" s="143"/>
      <c r="L15" s="141"/>
      <c r="M15" s="141"/>
      <c r="N15" s="142">
        <f t="shared" si="2"/>
        <v>0</v>
      </c>
    </row>
    <row r="16" spans="1:14" s="79" customFormat="1" x14ac:dyDescent="0.2">
      <c r="A16" s="93" t="s">
        <v>48</v>
      </c>
      <c r="B16" s="105" t="s">
        <v>49</v>
      </c>
      <c r="C16" s="140"/>
      <c r="D16" s="141"/>
      <c r="E16" s="141"/>
      <c r="F16" s="142">
        <f t="shared" si="0"/>
        <v>0</v>
      </c>
      <c r="G16" s="143"/>
      <c r="H16" s="141"/>
      <c r="I16" s="141"/>
      <c r="J16" s="142">
        <f t="shared" si="1"/>
        <v>0</v>
      </c>
      <c r="K16" s="143"/>
      <c r="L16" s="141"/>
      <c r="M16" s="141"/>
      <c r="N16" s="142">
        <f t="shared" si="2"/>
        <v>0</v>
      </c>
    </row>
    <row r="17" spans="1:14" s="79" customFormat="1" x14ac:dyDescent="0.2">
      <c r="A17" s="93" t="s">
        <v>50</v>
      </c>
      <c r="B17" s="105" t="s">
        <v>51</v>
      </c>
      <c r="C17" s="140">
        <v>200000</v>
      </c>
      <c r="D17" s="141"/>
      <c r="E17" s="141"/>
      <c r="F17" s="142">
        <f t="shared" si="0"/>
        <v>200000</v>
      </c>
      <c r="G17" s="143">
        <v>200000</v>
      </c>
      <c r="H17" s="141"/>
      <c r="I17" s="141"/>
      <c r="J17" s="142">
        <f t="shared" si="1"/>
        <v>200000</v>
      </c>
      <c r="K17" s="143">
        <v>200000</v>
      </c>
      <c r="L17" s="141"/>
      <c r="M17" s="141"/>
      <c r="N17" s="142">
        <f t="shared" si="2"/>
        <v>200000</v>
      </c>
    </row>
    <row r="18" spans="1:14" s="79" customFormat="1" ht="25.5" x14ac:dyDescent="0.2">
      <c r="A18" s="93" t="s">
        <v>52</v>
      </c>
      <c r="B18" s="105" t="s">
        <v>53</v>
      </c>
      <c r="C18" s="140"/>
      <c r="D18" s="141"/>
      <c r="E18" s="141"/>
      <c r="F18" s="142">
        <f t="shared" si="0"/>
        <v>0</v>
      </c>
      <c r="G18" s="143"/>
      <c r="H18" s="141"/>
      <c r="I18" s="141"/>
      <c r="J18" s="142">
        <f t="shared" si="1"/>
        <v>0</v>
      </c>
      <c r="K18" s="143"/>
      <c r="L18" s="141"/>
      <c r="M18" s="141"/>
      <c r="N18" s="142">
        <f t="shared" si="2"/>
        <v>0</v>
      </c>
    </row>
    <row r="19" spans="1:14" s="79" customFormat="1" ht="25.5" x14ac:dyDescent="0.2">
      <c r="A19" s="87" t="s">
        <v>54</v>
      </c>
      <c r="B19" s="105" t="s">
        <v>55</v>
      </c>
      <c r="C19" s="140"/>
      <c r="D19" s="141"/>
      <c r="E19" s="141"/>
      <c r="F19" s="142">
        <f t="shared" si="0"/>
        <v>0</v>
      </c>
      <c r="G19" s="143"/>
      <c r="H19" s="141"/>
      <c r="I19" s="141"/>
      <c r="J19" s="142">
        <f t="shared" si="1"/>
        <v>0</v>
      </c>
      <c r="K19" s="143"/>
      <c r="L19" s="141"/>
      <c r="M19" s="141"/>
      <c r="N19" s="142">
        <f t="shared" si="2"/>
        <v>0</v>
      </c>
    </row>
    <row r="20" spans="1:14" s="79" customFormat="1" ht="25.5" x14ac:dyDescent="0.2">
      <c r="A20" s="87" t="s">
        <v>56</v>
      </c>
      <c r="B20" s="105" t="s">
        <v>57</v>
      </c>
      <c r="C20" s="140"/>
      <c r="D20" s="141"/>
      <c r="E20" s="141"/>
      <c r="F20" s="142">
        <f t="shared" si="0"/>
        <v>0</v>
      </c>
      <c r="G20" s="143"/>
      <c r="H20" s="141"/>
      <c r="I20" s="141"/>
      <c r="J20" s="142">
        <f t="shared" si="1"/>
        <v>0</v>
      </c>
      <c r="K20" s="143"/>
      <c r="L20" s="141"/>
      <c r="M20" s="141"/>
      <c r="N20" s="142">
        <f t="shared" si="2"/>
        <v>0</v>
      </c>
    </row>
    <row r="21" spans="1:14" s="79" customFormat="1" ht="25.5" x14ac:dyDescent="0.2">
      <c r="A21" s="87" t="s">
        <v>58</v>
      </c>
      <c r="B21" s="105" t="s">
        <v>59</v>
      </c>
      <c r="C21" s="140"/>
      <c r="D21" s="141"/>
      <c r="E21" s="141"/>
      <c r="F21" s="142">
        <f t="shared" si="0"/>
        <v>0</v>
      </c>
      <c r="G21" s="143"/>
      <c r="H21" s="141"/>
      <c r="I21" s="141"/>
      <c r="J21" s="142">
        <f t="shared" si="1"/>
        <v>0</v>
      </c>
      <c r="K21" s="143"/>
      <c r="L21" s="141"/>
      <c r="M21" s="141"/>
      <c r="N21" s="142">
        <f t="shared" si="2"/>
        <v>0</v>
      </c>
    </row>
    <row r="22" spans="1:14" s="79" customFormat="1" ht="25.5" x14ac:dyDescent="0.2">
      <c r="A22" s="87" t="s">
        <v>60</v>
      </c>
      <c r="B22" s="105" t="s">
        <v>61</v>
      </c>
      <c r="C22" s="140"/>
      <c r="D22" s="141"/>
      <c r="E22" s="141"/>
      <c r="F22" s="142">
        <f t="shared" si="0"/>
        <v>0</v>
      </c>
      <c r="G22" s="143"/>
      <c r="H22" s="141"/>
      <c r="I22" s="141"/>
      <c r="J22" s="142">
        <f t="shared" si="1"/>
        <v>0</v>
      </c>
      <c r="K22" s="143"/>
      <c r="L22" s="141"/>
      <c r="M22" s="141"/>
      <c r="N22" s="142">
        <f t="shared" si="2"/>
        <v>0</v>
      </c>
    </row>
    <row r="23" spans="1:14" s="79" customFormat="1" ht="38.25" x14ac:dyDescent="0.2">
      <c r="A23" s="87" t="s">
        <v>62</v>
      </c>
      <c r="B23" s="105" t="s">
        <v>63</v>
      </c>
      <c r="C23" s="140">
        <v>22000</v>
      </c>
      <c r="D23" s="141"/>
      <c r="E23" s="141"/>
      <c r="F23" s="142">
        <f t="shared" si="0"/>
        <v>22000</v>
      </c>
      <c r="G23" s="143">
        <v>174561</v>
      </c>
      <c r="H23" s="141"/>
      <c r="I23" s="141"/>
      <c r="J23" s="142">
        <f t="shared" si="1"/>
        <v>174561</v>
      </c>
      <c r="K23" s="143">
        <v>174561</v>
      </c>
      <c r="L23" s="141"/>
      <c r="M23" s="141"/>
      <c r="N23" s="142">
        <f t="shared" si="2"/>
        <v>174561</v>
      </c>
    </row>
    <row r="24" spans="1:14" s="112" customFormat="1" ht="25.5" x14ac:dyDescent="0.2">
      <c r="A24" s="114" t="s">
        <v>64</v>
      </c>
      <c r="B24" s="113" t="s">
        <v>65</v>
      </c>
      <c r="C24" s="144">
        <f>SUM(C11:C23)</f>
        <v>6146620</v>
      </c>
      <c r="D24" s="145"/>
      <c r="E24" s="145"/>
      <c r="F24" s="146">
        <f t="shared" si="0"/>
        <v>6146620</v>
      </c>
      <c r="G24" s="147">
        <f>SUM(G11:G23)</f>
        <v>6406336</v>
      </c>
      <c r="H24" s="145"/>
      <c r="I24" s="145"/>
      <c r="J24" s="146">
        <f t="shared" si="1"/>
        <v>6406336</v>
      </c>
      <c r="K24" s="147">
        <f>SUM(K11:K23)</f>
        <v>5593916</v>
      </c>
      <c r="L24" s="145"/>
      <c r="M24" s="145"/>
      <c r="N24" s="146">
        <f t="shared" si="2"/>
        <v>5593916</v>
      </c>
    </row>
    <row r="25" spans="1:14" s="79" customFormat="1" ht="38.25" x14ac:dyDescent="0.2">
      <c r="A25" s="87" t="s">
        <v>66</v>
      </c>
      <c r="B25" s="105" t="s">
        <v>67</v>
      </c>
      <c r="C25" s="140">
        <v>3485340</v>
      </c>
      <c r="D25" s="141"/>
      <c r="E25" s="141"/>
      <c r="F25" s="241">
        <f t="shared" si="0"/>
        <v>3485340</v>
      </c>
      <c r="G25" s="143">
        <v>3485340</v>
      </c>
      <c r="H25" s="141"/>
      <c r="I25" s="141"/>
      <c r="J25" s="241">
        <f t="shared" si="1"/>
        <v>3485340</v>
      </c>
      <c r="K25" s="143"/>
      <c r="L25" s="141"/>
      <c r="M25" s="141"/>
      <c r="N25" s="241">
        <v>3485340</v>
      </c>
    </row>
    <row r="26" spans="1:14" s="79" customFormat="1" ht="76.5" x14ac:dyDescent="0.2">
      <c r="A26" s="87" t="s">
        <v>68</v>
      </c>
      <c r="B26" s="105" t="s">
        <v>69</v>
      </c>
      <c r="C26" s="140"/>
      <c r="D26" s="141"/>
      <c r="E26" s="141"/>
      <c r="F26" s="241">
        <f t="shared" si="0"/>
        <v>0</v>
      </c>
      <c r="G26" s="143"/>
      <c r="H26" s="141"/>
      <c r="I26" s="141"/>
      <c r="J26" s="241">
        <f t="shared" si="1"/>
        <v>0</v>
      </c>
      <c r="K26" s="143"/>
      <c r="L26" s="141"/>
      <c r="M26" s="141"/>
      <c r="N26" s="241">
        <f t="shared" si="2"/>
        <v>0</v>
      </c>
    </row>
    <row r="27" spans="1:14" s="79" customFormat="1" ht="25.5" x14ac:dyDescent="0.2">
      <c r="A27" s="87" t="s">
        <v>70</v>
      </c>
      <c r="B27" s="105" t="s">
        <v>71</v>
      </c>
      <c r="C27" s="140">
        <v>300000</v>
      </c>
      <c r="D27" s="141"/>
      <c r="E27" s="141"/>
      <c r="F27" s="241">
        <f t="shared" si="0"/>
        <v>300000</v>
      </c>
      <c r="G27" s="143">
        <v>300000</v>
      </c>
      <c r="H27" s="141"/>
      <c r="I27" s="141"/>
      <c r="J27" s="241">
        <f t="shared" si="1"/>
        <v>300000</v>
      </c>
      <c r="K27" s="143">
        <v>0</v>
      </c>
      <c r="L27" s="141"/>
      <c r="M27" s="141"/>
      <c r="N27" s="241">
        <f t="shared" si="2"/>
        <v>0</v>
      </c>
    </row>
    <row r="28" spans="1:14" s="79" customFormat="1" ht="25.5" x14ac:dyDescent="0.2">
      <c r="A28" s="86" t="s">
        <v>72</v>
      </c>
      <c r="B28" s="104" t="s">
        <v>73</v>
      </c>
      <c r="C28" s="140">
        <v>3785340</v>
      </c>
      <c r="D28" s="141"/>
      <c r="E28" s="141"/>
      <c r="F28" s="241">
        <f t="shared" si="0"/>
        <v>3785340</v>
      </c>
      <c r="G28" s="143">
        <v>3785340</v>
      </c>
      <c r="H28" s="141"/>
      <c r="I28" s="141"/>
      <c r="J28" s="241">
        <f t="shared" si="1"/>
        <v>3785340</v>
      </c>
      <c r="K28" s="236">
        <v>3485340</v>
      </c>
      <c r="L28" s="141"/>
      <c r="M28" s="141"/>
      <c r="N28" s="241">
        <f t="shared" si="2"/>
        <v>3485340</v>
      </c>
    </row>
    <row r="29" spans="1:14" s="112" customFormat="1" x14ac:dyDescent="0.2">
      <c r="A29" s="111" t="s">
        <v>74</v>
      </c>
      <c r="B29" s="108" t="s">
        <v>13</v>
      </c>
      <c r="C29" s="202">
        <f>SUM(C28,C24)</f>
        <v>9931960</v>
      </c>
      <c r="D29" s="203">
        <f>SUM(D28,D24)</f>
        <v>0</v>
      </c>
      <c r="E29" s="203"/>
      <c r="F29" s="204">
        <f t="shared" si="0"/>
        <v>9931960</v>
      </c>
      <c r="G29" s="205">
        <f>SUM(G28,G24)</f>
        <v>10191676</v>
      </c>
      <c r="H29" s="203">
        <f>SUM(H28,H24)</f>
        <v>0</v>
      </c>
      <c r="I29" s="203"/>
      <c r="J29" s="204">
        <f t="shared" si="1"/>
        <v>10191676</v>
      </c>
      <c r="K29" s="205">
        <f>SUM(K28,K24)</f>
        <v>9079256</v>
      </c>
      <c r="L29" s="203">
        <f>SUM(L28,L24)</f>
        <v>0</v>
      </c>
      <c r="M29" s="203"/>
      <c r="N29" s="204">
        <f t="shared" si="2"/>
        <v>9079256</v>
      </c>
    </row>
    <row r="30" spans="1:14" s="79" customFormat="1" ht="51" x14ac:dyDescent="0.2">
      <c r="A30" s="109" t="s">
        <v>75</v>
      </c>
      <c r="B30" s="108" t="s">
        <v>15</v>
      </c>
      <c r="C30" s="202">
        <v>1774440</v>
      </c>
      <c r="D30" s="203"/>
      <c r="E30" s="203"/>
      <c r="F30" s="204">
        <f t="shared" si="0"/>
        <v>1774440</v>
      </c>
      <c r="G30" s="205">
        <v>1779749</v>
      </c>
      <c r="H30" s="203"/>
      <c r="I30" s="203"/>
      <c r="J30" s="204">
        <f t="shared" si="1"/>
        <v>1779749</v>
      </c>
      <c r="K30" s="205">
        <v>1779749</v>
      </c>
      <c r="L30" s="203"/>
      <c r="M30" s="203"/>
      <c r="N30" s="204">
        <f t="shared" si="2"/>
        <v>1779749</v>
      </c>
    </row>
    <row r="31" spans="1:14" s="79" customFormat="1" ht="25.5" x14ac:dyDescent="0.2">
      <c r="A31" s="87" t="s">
        <v>76</v>
      </c>
      <c r="B31" s="105" t="s">
        <v>77</v>
      </c>
      <c r="C31" s="242">
        <v>0</v>
      </c>
      <c r="D31" s="243"/>
      <c r="E31" s="243"/>
      <c r="F31" s="244">
        <f t="shared" si="0"/>
        <v>0</v>
      </c>
      <c r="G31" s="143">
        <v>2000</v>
      </c>
      <c r="H31" s="141"/>
      <c r="I31" s="141"/>
      <c r="J31" s="244">
        <f t="shared" si="1"/>
        <v>2000</v>
      </c>
      <c r="K31" s="143">
        <v>1764</v>
      </c>
      <c r="L31" s="141"/>
      <c r="M31" s="141"/>
      <c r="N31" s="244">
        <f t="shared" si="2"/>
        <v>1764</v>
      </c>
    </row>
    <row r="32" spans="1:14" s="79" customFormat="1" ht="25.5" x14ac:dyDescent="0.2">
      <c r="A32" s="87" t="s">
        <v>78</v>
      </c>
      <c r="B32" s="105" t="s">
        <v>79</v>
      </c>
      <c r="C32" s="242">
        <v>1177000</v>
      </c>
      <c r="D32" s="243"/>
      <c r="E32" s="243"/>
      <c r="F32" s="244">
        <f t="shared" si="0"/>
        <v>1177000</v>
      </c>
      <c r="G32" s="143">
        <v>2068000</v>
      </c>
      <c r="H32" s="141"/>
      <c r="I32" s="141"/>
      <c r="J32" s="244">
        <f t="shared" si="1"/>
        <v>2068000</v>
      </c>
      <c r="K32" s="143">
        <v>1901861</v>
      </c>
      <c r="L32" s="141"/>
      <c r="M32" s="141"/>
      <c r="N32" s="244">
        <f t="shared" si="2"/>
        <v>1901861</v>
      </c>
    </row>
    <row r="33" spans="1:14" s="79" customFormat="1" x14ac:dyDescent="0.2">
      <c r="A33" s="87" t="s">
        <v>80</v>
      </c>
      <c r="B33" s="105" t="s">
        <v>81</v>
      </c>
      <c r="C33" s="242"/>
      <c r="D33" s="141"/>
      <c r="E33" s="141"/>
      <c r="F33" s="142">
        <f t="shared" si="0"/>
        <v>0</v>
      </c>
      <c r="G33" s="143"/>
      <c r="H33" s="141"/>
      <c r="I33" s="141"/>
      <c r="J33" s="142">
        <f t="shared" si="1"/>
        <v>0</v>
      </c>
      <c r="K33" s="143"/>
      <c r="L33" s="141"/>
      <c r="M33" s="141"/>
      <c r="N33" s="142">
        <f t="shared" si="2"/>
        <v>0</v>
      </c>
    </row>
    <row r="34" spans="1:14" s="79" customFormat="1" x14ac:dyDescent="0.2">
      <c r="A34" s="86" t="s">
        <v>82</v>
      </c>
      <c r="B34" s="104" t="s">
        <v>83</v>
      </c>
      <c r="C34" s="148">
        <f>SUM(C31:C33)</f>
        <v>1177000</v>
      </c>
      <c r="D34" s="149"/>
      <c r="E34" s="149"/>
      <c r="F34" s="150">
        <f t="shared" si="0"/>
        <v>1177000</v>
      </c>
      <c r="G34" s="151">
        <f>SUM(G31:G33)</f>
        <v>2070000</v>
      </c>
      <c r="H34" s="149"/>
      <c r="I34" s="149"/>
      <c r="J34" s="150">
        <f t="shared" si="1"/>
        <v>2070000</v>
      </c>
      <c r="K34" s="151">
        <f>SUM(K31:K33)</f>
        <v>1903625</v>
      </c>
      <c r="L34" s="149"/>
      <c r="M34" s="149"/>
      <c r="N34" s="150">
        <f t="shared" si="2"/>
        <v>1903625</v>
      </c>
    </row>
    <row r="35" spans="1:14" s="79" customFormat="1" ht="38.25" x14ac:dyDescent="0.2">
      <c r="A35" s="87" t="s">
        <v>84</v>
      </c>
      <c r="B35" s="105" t="s">
        <v>85</v>
      </c>
      <c r="C35" s="140">
        <v>100000</v>
      </c>
      <c r="D35" s="141"/>
      <c r="E35" s="141"/>
      <c r="F35" s="142">
        <f t="shared" si="0"/>
        <v>100000</v>
      </c>
      <c r="G35" s="143">
        <v>100000</v>
      </c>
      <c r="H35" s="141"/>
      <c r="I35" s="141"/>
      <c r="J35" s="142">
        <f t="shared" si="1"/>
        <v>100000</v>
      </c>
      <c r="K35" s="143">
        <v>56341</v>
      </c>
      <c r="L35" s="141"/>
      <c r="M35" s="141"/>
      <c r="N35" s="142">
        <f t="shared" si="2"/>
        <v>56341</v>
      </c>
    </row>
    <row r="36" spans="1:14" s="79" customFormat="1" ht="38.25" x14ac:dyDescent="0.2">
      <c r="A36" s="87" t="s">
        <v>86</v>
      </c>
      <c r="B36" s="105" t="s">
        <v>87</v>
      </c>
      <c r="C36" s="140">
        <v>100000</v>
      </c>
      <c r="D36" s="141"/>
      <c r="E36" s="141"/>
      <c r="F36" s="142">
        <f t="shared" si="0"/>
        <v>100000</v>
      </c>
      <c r="G36" s="143">
        <v>335000</v>
      </c>
      <c r="H36" s="141"/>
      <c r="I36" s="141"/>
      <c r="J36" s="142">
        <f t="shared" si="1"/>
        <v>335000</v>
      </c>
      <c r="K36" s="143">
        <v>194654</v>
      </c>
      <c r="L36" s="141"/>
      <c r="M36" s="141"/>
      <c r="N36" s="142">
        <f t="shared" si="2"/>
        <v>194654</v>
      </c>
    </row>
    <row r="37" spans="1:14" s="79" customFormat="1" ht="25.5" x14ac:dyDescent="0.2">
      <c r="A37" s="86" t="s">
        <v>88</v>
      </c>
      <c r="B37" s="104" t="s">
        <v>89</v>
      </c>
      <c r="C37" s="148">
        <f>SUM(C35:C36)</f>
        <v>200000</v>
      </c>
      <c r="D37" s="149"/>
      <c r="E37" s="149"/>
      <c r="F37" s="150">
        <f t="shared" si="0"/>
        <v>200000</v>
      </c>
      <c r="G37" s="151">
        <f>SUM(G35:G36)</f>
        <v>435000</v>
      </c>
      <c r="H37" s="149"/>
      <c r="I37" s="149"/>
      <c r="J37" s="150">
        <f t="shared" si="1"/>
        <v>435000</v>
      </c>
      <c r="K37" s="151">
        <f>SUM(K35:K36)</f>
        <v>250995</v>
      </c>
      <c r="L37" s="149"/>
      <c r="M37" s="149"/>
      <c r="N37" s="150">
        <f t="shared" si="2"/>
        <v>250995</v>
      </c>
    </row>
    <row r="38" spans="1:14" s="79" customFormat="1" x14ac:dyDescent="0.2">
      <c r="A38" s="87" t="s">
        <v>90</v>
      </c>
      <c r="B38" s="105" t="s">
        <v>91</v>
      </c>
      <c r="C38" s="140">
        <v>985000</v>
      </c>
      <c r="D38" s="141"/>
      <c r="E38" s="141"/>
      <c r="F38" s="142">
        <f t="shared" si="0"/>
        <v>985000</v>
      </c>
      <c r="G38" s="143">
        <v>985000</v>
      </c>
      <c r="H38" s="141"/>
      <c r="I38" s="141"/>
      <c r="J38" s="142">
        <f t="shared" si="1"/>
        <v>985000</v>
      </c>
      <c r="K38" s="143">
        <v>494034</v>
      </c>
      <c r="L38" s="141"/>
      <c r="M38" s="141"/>
      <c r="N38" s="142">
        <f t="shared" si="2"/>
        <v>494034</v>
      </c>
    </row>
    <row r="39" spans="1:14" s="79" customFormat="1" x14ac:dyDescent="0.2">
      <c r="A39" s="87" t="s">
        <v>92</v>
      </c>
      <c r="B39" s="105" t="s">
        <v>93</v>
      </c>
      <c r="C39" s="140">
        <v>1028000</v>
      </c>
      <c r="D39" s="141"/>
      <c r="E39" s="141"/>
      <c r="F39" s="142">
        <f t="shared" si="0"/>
        <v>1028000</v>
      </c>
      <c r="G39" s="143">
        <v>1178000</v>
      </c>
      <c r="H39" s="141"/>
      <c r="I39" s="141"/>
      <c r="J39" s="142">
        <f t="shared" si="1"/>
        <v>1178000</v>
      </c>
      <c r="K39" s="143">
        <v>1083089</v>
      </c>
      <c r="L39" s="141"/>
      <c r="M39" s="141"/>
      <c r="N39" s="142">
        <f t="shared" si="2"/>
        <v>1083089</v>
      </c>
    </row>
    <row r="40" spans="1:14" s="79" customFormat="1" x14ac:dyDescent="0.2">
      <c r="A40" s="87" t="s">
        <v>94</v>
      </c>
      <c r="B40" s="105" t="s">
        <v>95</v>
      </c>
      <c r="C40" s="140"/>
      <c r="D40" s="141"/>
      <c r="E40" s="141"/>
      <c r="F40" s="142">
        <f t="shared" si="0"/>
        <v>0</v>
      </c>
      <c r="G40" s="143"/>
      <c r="H40" s="141"/>
      <c r="I40" s="141"/>
      <c r="J40" s="142">
        <f t="shared" si="1"/>
        <v>0</v>
      </c>
      <c r="K40" s="143"/>
      <c r="L40" s="141"/>
      <c r="M40" s="141"/>
      <c r="N40" s="142">
        <f t="shared" si="2"/>
        <v>0</v>
      </c>
    </row>
    <row r="41" spans="1:14" s="79" customFormat="1" ht="38.25" x14ac:dyDescent="0.2">
      <c r="A41" s="87" t="s">
        <v>96</v>
      </c>
      <c r="B41" s="105" t="s">
        <v>97</v>
      </c>
      <c r="C41" s="140">
        <v>1841100</v>
      </c>
      <c r="D41" s="141"/>
      <c r="E41" s="141"/>
      <c r="F41" s="142">
        <f t="shared" si="0"/>
        <v>1841100</v>
      </c>
      <c r="G41" s="143">
        <v>980100</v>
      </c>
      <c r="H41" s="141"/>
      <c r="I41" s="141"/>
      <c r="J41" s="142">
        <f t="shared" si="1"/>
        <v>980100</v>
      </c>
      <c r="K41" s="143">
        <v>694079</v>
      </c>
      <c r="L41" s="141"/>
      <c r="M41" s="141"/>
      <c r="N41" s="142">
        <f t="shared" si="2"/>
        <v>694079</v>
      </c>
    </row>
    <row r="42" spans="1:14" s="79" customFormat="1" ht="25.5" x14ac:dyDescent="0.2">
      <c r="A42" s="110" t="s">
        <v>98</v>
      </c>
      <c r="B42" s="105" t="s">
        <v>99</v>
      </c>
      <c r="C42" s="140"/>
      <c r="D42" s="141"/>
      <c r="E42" s="141"/>
      <c r="F42" s="142">
        <f t="shared" si="0"/>
        <v>0</v>
      </c>
      <c r="G42" s="143"/>
      <c r="H42" s="141"/>
      <c r="I42" s="141"/>
      <c r="J42" s="142">
        <f t="shared" si="1"/>
        <v>0</v>
      </c>
      <c r="K42" s="143"/>
      <c r="L42" s="141"/>
      <c r="M42" s="141"/>
      <c r="N42" s="142">
        <f t="shared" si="2"/>
        <v>0</v>
      </c>
    </row>
    <row r="43" spans="1:14" s="79" customFormat="1" ht="38.25" x14ac:dyDescent="0.2">
      <c r="A43" s="87" t="s">
        <v>100</v>
      </c>
      <c r="B43" s="105" t="s">
        <v>101</v>
      </c>
      <c r="C43" s="140">
        <v>0</v>
      </c>
      <c r="D43" s="141"/>
      <c r="E43" s="141"/>
      <c r="F43" s="142">
        <f t="shared" si="0"/>
        <v>0</v>
      </c>
      <c r="G43" s="143">
        <v>35000</v>
      </c>
      <c r="H43" s="141"/>
      <c r="I43" s="141"/>
      <c r="J43" s="142">
        <f t="shared" si="1"/>
        <v>35000</v>
      </c>
      <c r="K43" s="143">
        <v>35000</v>
      </c>
      <c r="L43" s="141"/>
      <c r="M43" s="141"/>
      <c r="N43" s="142">
        <f t="shared" si="2"/>
        <v>35000</v>
      </c>
    </row>
    <row r="44" spans="1:14" s="79" customFormat="1" x14ac:dyDescent="0.2">
      <c r="A44" s="87" t="s">
        <v>102</v>
      </c>
      <c r="B44" s="105" t="s">
        <v>103</v>
      </c>
      <c r="C44" s="140">
        <v>720000</v>
      </c>
      <c r="D44" s="141"/>
      <c r="E44" s="141"/>
      <c r="F44" s="142">
        <f t="shared" si="0"/>
        <v>720000</v>
      </c>
      <c r="G44" s="143">
        <v>1132000</v>
      </c>
      <c r="H44" s="141"/>
      <c r="I44" s="141"/>
      <c r="J44" s="142">
        <f t="shared" si="1"/>
        <v>1132000</v>
      </c>
      <c r="K44" s="143">
        <v>1071343</v>
      </c>
      <c r="L44" s="141"/>
      <c r="M44" s="141"/>
      <c r="N44" s="142">
        <f t="shared" si="2"/>
        <v>1071343</v>
      </c>
    </row>
    <row r="45" spans="1:14" s="79" customFormat="1" ht="25.5" x14ac:dyDescent="0.2">
      <c r="A45" s="86" t="s">
        <v>104</v>
      </c>
      <c r="B45" s="104" t="s">
        <v>105</v>
      </c>
      <c r="C45" s="148">
        <f>SUM(C38:C44)</f>
        <v>4574100</v>
      </c>
      <c r="D45" s="149">
        <f>SUM(D38:D44)</f>
        <v>0</v>
      </c>
      <c r="E45" s="149"/>
      <c r="F45" s="150">
        <f t="shared" ref="F45:F76" si="3">SUM(C45:E45)</f>
        <v>4574100</v>
      </c>
      <c r="G45" s="151">
        <f>SUM(G38:G44)</f>
        <v>4310100</v>
      </c>
      <c r="H45" s="149">
        <f>SUM(H38:H44)</f>
        <v>0</v>
      </c>
      <c r="I45" s="149"/>
      <c r="J45" s="150">
        <f t="shared" ref="J45:J76" si="4">SUM(G45:I45)</f>
        <v>4310100</v>
      </c>
      <c r="K45" s="151">
        <f>SUM(K38:K44)</f>
        <v>3377545</v>
      </c>
      <c r="L45" s="149">
        <f>SUM(L38:L44)</f>
        <v>0</v>
      </c>
      <c r="M45" s="149"/>
      <c r="N45" s="150">
        <f t="shared" ref="N45:N76" si="5">SUM(K45:M45)</f>
        <v>3377545</v>
      </c>
    </row>
    <row r="46" spans="1:14" s="79" customFormat="1" x14ac:dyDescent="0.2">
      <c r="A46" s="87" t="s">
        <v>106</v>
      </c>
      <c r="B46" s="105" t="s">
        <v>107</v>
      </c>
      <c r="C46" s="140">
        <v>30000</v>
      </c>
      <c r="D46" s="141"/>
      <c r="E46" s="141"/>
      <c r="F46" s="142">
        <f t="shared" si="3"/>
        <v>30000</v>
      </c>
      <c r="G46" s="143">
        <v>30000</v>
      </c>
      <c r="H46" s="141"/>
      <c r="I46" s="141"/>
      <c r="J46" s="142">
        <f t="shared" si="4"/>
        <v>30000</v>
      </c>
      <c r="K46" s="143"/>
      <c r="L46" s="141"/>
      <c r="M46" s="141"/>
      <c r="N46" s="142">
        <f t="shared" si="5"/>
        <v>0</v>
      </c>
    </row>
    <row r="47" spans="1:14" s="79" customFormat="1" ht="25.5" x14ac:dyDescent="0.2">
      <c r="A47" s="87" t="s">
        <v>108</v>
      </c>
      <c r="B47" s="105" t="s">
        <v>109</v>
      </c>
      <c r="C47" s="140"/>
      <c r="D47" s="141"/>
      <c r="E47" s="141"/>
      <c r="F47" s="142">
        <f t="shared" si="3"/>
        <v>0</v>
      </c>
      <c r="G47" s="143"/>
      <c r="H47" s="141"/>
      <c r="I47" s="141"/>
      <c r="J47" s="142">
        <f t="shared" si="4"/>
        <v>0</v>
      </c>
      <c r="K47" s="143"/>
      <c r="L47" s="141"/>
      <c r="M47" s="141"/>
      <c r="N47" s="142">
        <f t="shared" si="5"/>
        <v>0</v>
      </c>
    </row>
    <row r="48" spans="1:14" s="79" customFormat="1" ht="51" x14ac:dyDescent="0.2">
      <c r="A48" s="86" t="s">
        <v>110</v>
      </c>
      <c r="B48" s="104" t="s">
        <v>111</v>
      </c>
      <c r="C48" s="148">
        <f>SUM(C46:C47)</f>
        <v>30000</v>
      </c>
      <c r="D48" s="149">
        <f>SUM(D46:D47)</f>
        <v>0</v>
      </c>
      <c r="E48" s="149"/>
      <c r="F48" s="150">
        <f t="shared" si="3"/>
        <v>30000</v>
      </c>
      <c r="G48" s="151">
        <f>SUM(G46:G47)</f>
        <v>30000</v>
      </c>
      <c r="H48" s="149">
        <f>SUM(H46:H47)</f>
        <v>0</v>
      </c>
      <c r="I48" s="149"/>
      <c r="J48" s="150">
        <f t="shared" si="4"/>
        <v>30000</v>
      </c>
      <c r="K48" s="151">
        <f>SUM(K46:K47)</f>
        <v>0</v>
      </c>
      <c r="L48" s="149">
        <f>SUM(L46:L47)</f>
        <v>0</v>
      </c>
      <c r="M48" s="149"/>
      <c r="N48" s="150">
        <f t="shared" si="5"/>
        <v>0</v>
      </c>
    </row>
    <row r="49" spans="1:14" s="79" customFormat="1" ht="51" x14ac:dyDescent="0.2">
      <c r="A49" s="87" t="s">
        <v>112</v>
      </c>
      <c r="B49" s="105" t="s">
        <v>113</v>
      </c>
      <c r="C49" s="140">
        <v>1340000</v>
      </c>
      <c r="D49" s="141"/>
      <c r="E49" s="141"/>
      <c r="F49" s="142">
        <f t="shared" si="3"/>
        <v>1340000</v>
      </c>
      <c r="G49" s="143">
        <v>1540000</v>
      </c>
      <c r="H49" s="141"/>
      <c r="I49" s="141"/>
      <c r="J49" s="142">
        <f t="shared" si="4"/>
        <v>1540000</v>
      </c>
      <c r="K49" s="143">
        <v>1365321</v>
      </c>
      <c r="L49" s="141"/>
      <c r="M49" s="141"/>
      <c r="N49" s="142">
        <f t="shared" si="5"/>
        <v>1365321</v>
      </c>
    </row>
    <row r="50" spans="1:14" s="79" customFormat="1" ht="25.5" x14ac:dyDescent="0.2">
      <c r="A50" s="87" t="s">
        <v>114</v>
      </c>
      <c r="B50" s="105" t="s">
        <v>115</v>
      </c>
      <c r="C50" s="140"/>
      <c r="D50" s="141"/>
      <c r="E50" s="141"/>
      <c r="F50" s="142">
        <f t="shared" si="3"/>
        <v>0</v>
      </c>
      <c r="G50" s="143"/>
      <c r="H50" s="141"/>
      <c r="I50" s="141"/>
      <c r="J50" s="142">
        <f t="shared" si="4"/>
        <v>0</v>
      </c>
      <c r="K50" s="143"/>
      <c r="L50" s="141"/>
      <c r="M50" s="141"/>
      <c r="N50" s="142">
        <f t="shared" si="5"/>
        <v>0</v>
      </c>
    </row>
    <row r="51" spans="1:14" s="79" customFormat="1" x14ac:dyDescent="0.2">
      <c r="A51" s="87" t="s">
        <v>116</v>
      </c>
      <c r="B51" s="105" t="s">
        <v>117</v>
      </c>
      <c r="C51" s="140"/>
      <c r="D51" s="141"/>
      <c r="E51" s="141"/>
      <c r="F51" s="142">
        <f t="shared" si="3"/>
        <v>0</v>
      </c>
      <c r="G51" s="143"/>
      <c r="H51" s="141"/>
      <c r="I51" s="141"/>
      <c r="J51" s="142">
        <f t="shared" si="4"/>
        <v>0</v>
      </c>
      <c r="K51" s="143"/>
      <c r="L51" s="141"/>
      <c r="M51" s="141"/>
      <c r="N51" s="142">
        <f t="shared" si="5"/>
        <v>0</v>
      </c>
    </row>
    <row r="52" spans="1:14" s="79" customFormat="1" ht="25.5" x14ac:dyDescent="0.2">
      <c r="A52" s="87" t="s">
        <v>118</v>
      </c>
      <c r="B52" s="105" t="s">
        <v>119</v>
      </c>
      <c r="C52" s="140"/>
      <c r="D52" s="141"/>
      <c r="E52" s="141"/>
      <c r="F52" s="142">
        <f t="shared" si="3"/>
        <v>0</v>
      </c>
      <c r="G52" s="143"/>
      <c r="H52" s="141"/>
      <c r="I52" s="141"/>
      <c r="J52" s="142">
        <f t="shared" si="4"/>
        <v>0</v>
      </c>
      <c r="K52" s="143"/>
      <c r="L52" s="141"/>
      <c r="M52" s="141"/>
      <c r="N52" s="142">
        <f t="shared" si="5"/>
        <v>0</v>
      </c>
    </row>
    <row r="53" spans="1:14" s="79" customFormat="1" ht="25.5" x14ac:dyDescent="0.2">
      <c r="A53" s="87" t="s">
        <v>120</v>
      </c>
      <c r="B53" s="105" t="s">
        <v>121</v>
      </c>
      <c r="C53" s="140">
        <v>0</v>
      </c>
      <c r="D53" s="141"/>
      <c r="E53" s="141"/>
      <c r="F53" s="142">
        <f t="shared" si="3"/>
        <v>0</v>
      </c>
      <c r="G53" s="143">
        <v>82000</v>
      </c>
      <c r="H53" s="141"/>
      <c r="I53" s="141"/>
      <c r="J53" s="142">
        <f t="shared" si="4"/>
        <v>82000</v>
      </c>
      <c r="K53" s="143">
        <v>81814</v>
      </c>
      <c r="L53" s="141"/>
      <c r="M53" s="141"/>
      <c r="N53" s="142">
        <f t="shared" si="5"/>
        <v>81814</v>
      </c>
    </row>
    <row r="54" spans="1:14" s="79" customFormat="1" ht="51" x14ac:dyDescent="0.2">
      <c r="A54" s="86" t="s">
        <v>122</v>
      </c>
      <c r="B54" s="104" t="s">
        <v>123</v>
      </c>
      <c r="C54" s="148">
        <f>SUM(C49:C53)</f>
        <v>1340000</v>
      </c>
      <c r="D54" s="149"/>
      <c r="E54" s="149"/>
      <c r="F54" s="150">
        <f t="shared" si="3"/>
        <v>1340000</v>
      </c>
      <c r="G54" s="151">
        <f>SUM(G49:G53)</f>
        <v>1622000</v>
      </c>
      <c r="H54" s="149">
        <f>SUM(H49:H53)</f>
        <v>0</v>
      </c>
      <c r="I54" s="149"/>
      <c r="J54" s="150">
        <f t="shared" si="4"/>
        <v>1622000</v>
      </c>
      <c r="K54" s="151">
        <f>SUM(K49:K53)</f>
        <v>1447135</v>
      </c>
      <c r="L54" s="149">
        <f>SUM(L49:L53)</f>
        <v>0</v>
      </c>
      <c r="M54" s="149"/>
      <c r="N54" s="204">
        <f>SUM(K54:L54)</f>
        <v>1447135</v>
      </c>
    </row>
    <row r="55" spans="1:14" s="79" customFormat="1" x14ac:dyDescent="0.2">
      <c r="A55" s="109" t="s">
        <v>124</v>
      </c>
      <c r="B55" s="108" t="s">
        <v>16</v>
      </c>
      <c r="C55" s="202">
        <f>SUM(C54,C48,C45,C37,C34)</f>
        <v>7321100</v>
      </c>
      <c r="D55" s="203">
        <f>SUM(D54,D48,D45,D37,D34)</f>
        <v>0</v>
      </c>
      <c r="E55" s="203"/>
      <c r="F55" s="204">
        <f t="shared" si="3"/>
        <v>7321100</v>
      </c>
      <c r="G55" s="205">
        <f>SUM(G54,G48,G45,G37,G34)</f>
        <v>8467100</v>
      </c>
      <c r="H55" s="203">
        <f>SUM(H54,H48,H45,H37,H34)</f>
        <v>0</v>
      </c>
      <c r="I55" s="203"/>
      <c r="J55" s="204">
        <f t="shared" si="4"/>
        <v>8467100</v>
      </c>
      <c r="K55" s="205">
        <f>SUM(K54,K48,K45,K37,K34)</f>
        <v>6979300</v>
      </c>
      <c r="L55" s="203">
        <f>SUM(L54,L48,L45,L37,L34)</f>
        <v>0</v>
      </c>
      <c r="M55" s="203"/>
      <c r="N55" s="204">
        <f>SUM(K55:L55)</f>
        <v>6979300</v>
      </c>
    </row>
    <row r="56" spans="1:14" s="79" customFormat="1" ht="25.5" x14ac:dyDescent="0.2">
      <c r="A56" s="85" t="s">
        <v>125</v>
      </c>
      <c r="B56" s="105" t="s">
        <v>126</v>
      </c>
      <c r="C56" s="140"/>
      <c r="D56" s="141"/>
      <c r="E56" s="141"/>
      <c r="F56" s="142">
        <f t="shared" si="3"/>
        <v>0</v>
      </c>
      <c r="G56" s="143"/>
      <c r="H56" s="141"/>
      <c r="I56" s="141"/>
      <c r="J56" s="142">
        <f t="shared" si="4"/>
        <v>0</v>
      </c>
      <c r="K56" s="143"/>
      <c r="L56" s="141"/>
      <c r="M56" s="141"/>
      <c r="N56" s="142">
        <f t="shared" si="5"/>
        <v>0</v>
      </c>
    </row>
    <row r="57" spans="1:14" s="79" customFormat="1" x14ac:dyDescent="0.2">
      <c r="A57" s="85" t="s">
        <v>127</v>
      </c>
      <c r="B57" s="105" t="s">
        <v>128</v>
      </c>
      <c r="C57" s="140"/>
      <c r="D57" s="141"/>
      <c r="E57" s="141"/>
      <c r="F57" s="142">
        <f t="shared" si="3"/>
        <v>0</v>
      </c>
      <c r="G57" s="143"/>
      <c r="H57" s="141"/>
      <c r="I57" s="141"/>
      <c r="J57" s="142">
        <f t="shared" si="4"/>
        <v>0</v>
      </c>
      <c r="K57" s="143"/>
      <c r="L57" s="141"/>
      <c r="M57" s="141"/>
      <c r="N57" s="142">
        <f t="shared" si="5"/>
        <v>0</v>
      </c>
    </row>
    <row r="58" spans="1:14" s="79" customFormat="1" ht="25.5" x14ac:dyDescent="0.2">
      <c r="A58" s="107" t="s">
        <v>129</v>
      </c>
      <c r="B58" s="105" t="s">
        <v>130</v>
      </c>
      <c r="C58" s="140"/>
      <c r="D58" s="141"/>
      <c r="E58" s="141"/>
      <c r="F58" s="142">
        <f t="shared" si="3"/>
        <v>0</v>
      </c>
      <c r="G58" s="143"/>
      <c r="H58" s="141"/>
      <c r="I58" s="141"/>
      <c r="J58" s="142">
        <f t="shared" si="4"/>
        <v>0</v>
      </c>
      <c r="K58" s="143"/>
      <c r="L58" s="141"/>
      <c r="M58" s="141"/>
      <c r="N58" s="142">
        <f t="shared" si="5"/>
        <v>0</v>
      </c>
    </row>
    <row r="59" spans="1:14" s="79" customFormat="1" ht="51" x14ac:dyDescent="0.2">
      <c r="A59" s="107" t="s">
        <v>131</v>
      </c>
      <c r="B59" s="105" t="s">
        <v>132</v>
      </c>
      <c r="C59" s="140"/>
      <c r="D59" s="141"/>
      <c r="E59" s="141"/>
      <c r="F59" s="142">
        <f t="shared" si="3"/>
        <v>0</v>
      </c>
      <c r="G59" s="143"/>
      <c r="H59" s="141"/>
      <c r="I59" s="141"/>
      <c r="J59" s="142">
        <f t="shared" si="4"/>
        <v>0</v>
      </c>
      <c r="K59" s="143"/>
      <c r="L59" s="141"/>
      <c r="M59" s="141"/>
      <c r="N59" s="142">
        <f t="shared" si="5"/>
        <v>0</v>
      </c>
    </row>
    <row r="60" spans="1:14" s="79" customFormat="1" ht="38.25" x14ac:dyDescent="0.2">
      <c r="A60" s="107" t="s">
        <v>133</v>
      </c>
      <c r="B60" s="105" t="s">
        <v>134</v>
      </c>
      <c r="C60" s="140"/>
      <c r="D60" s="141"/>
      <c r="E60" s="141"/>
      <c r="F60" s="142">
        <f t="shared" si="3"/>
        <v>0</v>
      </c>
      <c r="G60" s="143"/>
      <c r="H60" s="141"/>
      <c r="I60" s="141"/>
      <c r="J60" s="142">
        <f t="shared" si="4"/>
        <v>0</v>
      </c>
      <c r="K60" s="143"/>
      <c r="L60" s="141"/>
      <c r="M60" s="141"/>
      <c r="N60" s="142">
        <f t="shared" si="5"/>
        <v>0</v>
      </c>
    </row>
    <row r="61" spans="1:14" s="79" customFormat="1" ht="25.5" x14ac:dyDescent="0.2">
      <c r="A61" s="85" t="s">
        <v>135</v>
      </c>
      <c r="B61" s="105" t="s">
        <v>136</v>
      </c>
      <c r="C61" s="140"/>
      <c r="D61" s="141"/>
      <c r="E61" s="141"/>
      <c r="F61" s="142">
        <f t="shared" si="3"/>
        <v>0</v>
      </c>
      <c r="G61" s="143"/>
      <c r="H61" s="141"/>
      <c r="I61" s="141"/>
      <c r="J61" s="142">
        <f t="shared" si="4"/>
        <v>0</v>
      </c>
      <c r="K61" s="143"/>
      <c r="L61" s="141"/>
      <c r="M61" s="141"/>
      <c r="N61" s="142">
        <f t="shared" si="5"/>
        <v>0</v>
      </c>
    </row>
    <row r="62" spans="1:14" s="79" customFormat="1" ht="25.5" x14ac:dyDescent="0.2">
      <c r="A62" s="85" t="s">
        <v>137</v>
      </c>
      <c r="B62" s="105" t="s">
        <v>138</v>
      </c>
      <c r="C62" s="140"/>
      <c r="D62" s="141"/>
      <c r="E62" s="141"/>
      <c r="F62" s="142">
        <f t="shared" si="3"/>
        <v>0</v>
      </c>
      <c r="G62" s="143"/>
      <c r="H62" s="141"/>
      <c r="I62" s="141"/>
      <c r="J62" s="142">
        <f t="shared" si="4"/>
        <v>0</v>
      </c>
      <c r="K62" s="143"/>
      <c r="L62" s="141"/>
      <c r="M62" s="141"/>
      <c r="N62" s="142">
        <f t="shared" si="5"/>
        <v>0</v>
      </c>
    </row>
    <row r="63" spans="1:14" s="79" customFormat="1" ht="25.5" x14ac:dyDescent="0.2">
      <c r="A63" s="85" t="s">
        <v>139</v>
      </c>
      <c r="B63" s="105" t="s">
        <v>140</v>
      </c>
      <c r="C63" s="140">
        <v>960000</v>
      </c>
      <c r="D63" s="141"/>
      <c r="E63" s="141"/>
      <c r="F63" s="142">
        <f t="shared" si="3"/>
        <v>960000</v>
      </c>
      <c r="G63" s="143">
        <v>1422280</v>
      </c>
      <c r="H63" s="141"/>
      <c r="I63" s="141"/>
      <c r="J63" s="142">
        <f>G63</f>
        <v>1422280</v>
      </c>
      <c r="K63" s="143">
        <v>1051600</v>
      </c>
      <c r="L63" s="141"/>
      <c r="M63" s="141"/>
      <c r="N63" s="142">
        <f t="shared" si="5"/>
        <v>1051600</v>
      </c>
    </row>
    <row r="64" spans="1:14" s="79" customFormat="1" ht="25.5" x14ac:dyDescent="0.2">
      <c r="A64" s="83" t="s">
        <v>141</v>
      </c>
      <c r="B64" s="104" t="s">
        <v>18</v>
      </c>
      <c r="C64" s="148">
        <f>SUM(C60:C63)</f>
        <v>960000</v>
      </c>
      <c r="D64" s="149"/>
      <c r="E64" s="149"/>
      <c r="F64" s="150">
        <f t="shared" si="3"/>
        <v>960000</v>
      </c>
      <c r="G64" s="151">
        <f>SUM(G56:G63)</f>
        <v>1422280</v>
      </c>
      <c r="H64" s="149"/>
      <c r="I64" s="149"/>
      <c r="J64" s="150">
        <f t="shared" si="4"/>
        <v>1422280</v>
      </c>
      <c r="K64" s="151">
        <f>SUM(K56:K63)</f>
        <v>1051600</v>
      </c>
      <c r="L64" s="149"/>
      <c r="M64" s="149"/>
      <c r="N64" s="150">
        <f t="shared" si="5"/>
        <v>1051600</v>
      </c>
    </row>
    <row r="65" spans="1:14" s="79" customFormat="1" ht="25.5" x14ac:dyDescent="0.2">
      <c r="A65" s="106" t="s">
        <v>142</v>
      </c>
      <c r="B65" s="105" t="s">
        <v>143</v>
      </c>
      <c r="C65" s="140"/>
      <c r="D65" s="141"/>
      <c r="E65" s="141"/>
      <c r="F65" s="142">
        <f t="shared" si="3"/>
        <v>0</v>
      </c>
      <c r="G65" s="143"/>
      <c r="H65" s="141"/>
      <c r="I65" s="141"/>
      <c r="J65" s="142">
        <f t="shared" si="4"/>
        <v>0</v>
      </c>
      <c r="K65" s="143"/>
      <c r="L65" s="141"/>
      <c r="M65" s="141"/>
      <c r="N65" s="142">
        <f t="shared" si="5"/>
        <v>0</v>
      </c>
    </row>
    <row r="66" spans="1:14" s="79" customFormat="1" ht="63.75" x14ac:dyDescent="0.2">
      <c r="A66" s="106" t="s">
        <v>666</v>
      </c>
      <c r="B66" s="105" t="s">
        <v>665</v>
      </c>
      <c r="C66" s="140">
        <v>0</v>
      </c>
      <c r="D66" s="141"/>
      <c r="E66" s="141"/>
      <c r="F66" s="142">
        <f t="shared" si="3"/>
        <v>0</v>
      </c>
      <c r="G66" s="143"/>
      <c r="H66" s="141"/>
      <c r="I66" s="141"/>
      <c r="J66" s="142">
        <f t="shared" si="4"/>
        <v>0</v>
      </c>
      <c r="K66" s="143"/>
      <c r="L66" s="141"/>
      <c r="M66" s="141"/>
      <c r="N66" s="142">
        <f t="shared" si="5"/>
        <v>0</v>
      </c>
    </row>
    <row r="67" spans="1:14" s="79" customFormat="1" ht="76.5" x14ac:dyDescent="0.2">
      <c r="A67" s="106" t="s">
        <v>144</v>
      </c>
      <c r="B67" s="105" t="s">
        <v>145</v>
      </c>
      <c r="C67" s="140"/>
      <c r="D67" s="141"/>
      <c r="E67" s="141"/>
      <c r="F67" s="142">
        <f t="shared" si="3"/>
        <v>0</v>
      </c>
      <c r="G67" s="143"/>
      <c r="H67" s="141"/>
      <c r="I67" s="141"/>
      <c r="J67" s="142">
        <f t="shared" si="4"/>
        <v>0</v>
      </c>
      <c r="K67" s="143"/>
      <c r="L67" s="141"/>
      <c r="M67" s="141"/>
      <c r="N67" s="142">
        <f t="shared" si="5"/>
        <v>0</v>
      </c>
    </row>
    <row r="68" spans="1:14" s="79" customFormat="1" ht="76.5" x14ac:dyDescent="0.2">
      <c r="A68" s="106" t="s">
        <v>146</v>
      </c>
      <c r="B68" s="105" t="s">
        <v>147</v>
      </c>
      <c r="C68" s="140"/>
      <c r="D68" s="141"/>
      <c r="E68" s="141"/>
      <c r="F68" s="142">
        <f t="shared" si="3"/>
        <v>0</v>
      </c>
      <c r="G68" s="143"/>
      <c r="H68" s="141"/>
      <c r="I68" s="141"/>
      <c r="J68" s="142">
        <f t="shared" si="4"/>
        <v>0</v>
      </c>
      <c r="K68" s="143"/>
      <c r="L68" s="141"/>
      <c r="M68" s="141"/>
      <c r="N68" s="142">
        <f t="shared" si="5"/>
        <v>0</v>
      </c>
    </row>
    <row r="69" spans="1:14" s="79" customFormat="1" ht="76.5" x14ac:dyDescent="0.2">
      <c r="A69" s="106" t="s">
        <v>148</v>
      </c>
      <c r="B69" s="105" t="s">
        <v>149</v>
      </c>
      <c r="C69" s="140"/>
      <c r="D69" s="141"/>
      <c r="E69" s="141"/>
      <c r="F69" s="142">
        <f t="shared" si="3"/>
        <v>0</v>
      </c>
      <c r="G69" s="143"/>
      <c r="H69" s="141"/>
      <c r="I69" s="141"/>
      <c r="J69" s="142">
        <f t="shared" si="4"/>
        <v>0</v>
      </c>
      <c r="K69" s="143"/>
      <c r="L69" s="141"/>
      <c r="M69" s="141"/>
      <c r="N69" s="142">
        <f t="shared" si="5"/>
        <v>0</v>
      </c>
    </row>
    <row r="70" spans="1:14" s="79" customFormat="1" ht="51" x14ac:dyDescent="0.2">
      <c r="A70" s="106" t="s">
        <v>150</v>
      </c>
      <c r="B70" s="105" t="s">
        <v>151</v>
      </c>
      <c r="C70" s="140">
        <v>501944</v>
      </c>
      <c r="D70" s="141"/>
      <c r="E70" s="141"/>
      <c r="F70" s="142">
        <f t="shared" si="3"/>
        <v>501944</v>
      </c>
      <c r="G70" s="143">
        <v>551944</v>
      </c>
      <c r="H70" s="141"/>
      <c r="I70" s="141"/>
      <c r="J70" s="142">
        <f t="shared" si="4"/>
        <v>551944</v>
      </c>
      <c r="K70" s="143">
        <v>520427</v>
      </c>
      <c r="L70" s="141"/>
      <c r="M70" s="141"/>
      <c r="N70" s="142">
        <f t="shared" si="5"/>
        <v>520427</v>
      </c>
    </row>
    <row r="71" spans="1:14" s="79" customFormat="1" ht="76.5" x14ac:dyDescent="0.2">
      <c r="A71" s="106" t="s">
        <v>152</v>
      </c>
      <c r="B71" s="105" t="s">
        <v>153</v>
      </c>
      <c r="C71" s="140"/>
      <c r="D71" s="141"/>
      <c r="E71" s="141"/>
      <c r="F71" s="142">
        <f t="shared" si="3"/>
        <v>0</v>
      </c>
      <c r="G71" s="143"/>
      <c r="H71" s="141"/>
      <c r="I71" s="141"/>
      <c r="J71" s="142">
        <f t="shared" si="4"/>
        <v>0</v>
      </c>
      <c r="K71" s="143"/>
      <c r="L71" s="141"/>
      <c r="M71" s="141"/>
      <c r="N71" s="142">
        <f t="shared" si="5"/>
        <v>0</v>
      </c>
    </row>
    <row r="72" spans="1:14" s="79" customFormat="1" ht="76.5" x14ac:dyDescent="0.2">
      <c r="A72" s="106" t="s">
        <v>154</v>
      </c>
      <c r="B72" s="105" t="s">
        <v>155</v>
      </c>
      <c r="C72" s="140"/>
      <c r="D72" s="141"/>
      <c r="E72" s="141"/>
      <c r="F72" s="142">
        <f t="shared" si="3"/>
        <v>0</v>
      </c>
      <c r="G72" s="143"/>
      <c r="H72" s="141"/>
      <c r="I72" s="141"/>
      <c r="J72" s="142">
        <f t="shared" si="4"/>
        <v>0</v>
      </c>
      <c r="K72" s="143"/>
      <c r="L72" s="141"/>
      <c r="M72" s="141"/>
      <c r="N72" s="142">
        <f t="shared" si="5"/>
        <v>0</v>
      </c>
    </row>
    <row r="73" spans="1:14" s="79" customFormat="1" ht="25.5" x14ac:dyDescent="0.2">
      <c r="A73" s="106" t="s">
        <v>156</v>
      </c>
      <c r="B73" s="105" t="s">
        <v>157</v>
      </c>
      <c r="C73" s="140"/>
      <c r="D73" s="141"/>
      <c r="E73" s="141"/>
      <c r="F73" s="142">
        <f t="shared" si="3"/>
        <v>0</v>
      </c>
      <c r="G73" s="143"/>
      <c r="H73" s="141"/>
      <c r="I73" s="141"/>
      <c r="J73" s="142">
        <f t="shared" si="4"/>
        <v>0</v>
      </c>
      <c r="K73" s="143"/>
      <c r="L73" s="141"/>
      <c r="M73" s="141"/>
      <c r="N73" s="142">
        <f t="shared" si="5"/>
        <v>0</v>
      </c>
    </row>
    <row r="74" spans="1:14" s="79" customFormat="1" x14ac:dyDescent="0.2">
      <c r="A74" s="106" t="s">
        <v>158</v>
      </c>
      <c r="B74" s="105" t="s">
        <v>159</v>
      </c>
      <c r="C74" s="140"/>
      <c r="D74" s="141"/>
      <c r="E74" s="141"/>
      <c r="F74" s="142">
        <f t="shared" si="3"/>
        <v>0</v>
      </c>
      <c r="G74" s="143"/>
      <c r="H74" s="141"/>
      <c r="I74" s="141"/>
      <c r="J74" s="142">
        <f t="shared" si="4"/>
        <v>0</v>
      </c>
      <c r="K74" s="143"/>
      <c r="L74" s="141"/>
      <c r="M74" s="141"/>
      <c r="N74" s="142">
        <f t="shared" si="5"/>
        <v>0</v>
      </c>
    </row>
    <row r="75" spans="1:14" s="79" customFormat="1" ht="51" x14ac:dyDescent="0.2">
      <c r="A75" s="106" t="s">
        <v>160</v>
      </c>
      <c r="B75" s="105" t="s">
        <v>161</v>
      </c>
      <c r="C75" s="140">
        <v>89400</v>
      </c>
      <c r="D75" s="140"/>
      <c r="E75" s="141"/>
      <c r="F75" s="142">
        <f t="shared" si="3"/>
        <v>89400</v>
      </c>
      <c r="G75" s="143">
        <v>89400</v>
      </c>
      <c r="H75" s="143"/>
      <c r="I75" s="141"/>
      <c r="J75" s="142">
        <f t="shared" si="4"/>
        <v>89400</v>
      </c>
      <c r="K75" s="143">
        <v>50000</v>
      </c>
      <c r="L75" s="143"/>
      <c r="M75" s="141"/>
      <c r="N75" s="142">
        <f t="shared" si="5"/>
        <v>50000</v>
      </c>
    </row>
    <row r="76" spans="1:14" s="79" customFormat="1" x14ac:dyDescent="0.2">
      <c r="A76" s="106" t="s">
        <v>597</v>
      </c>
      <c r="B76" s="105" t="s">
        <v>596</v>
      </c>
      <c r="C76" s="140">
        <v>5483988</v>
      </c>
      <c r="D76" s="141"/>
      <c r="E76" s="141"/>
      <c r="F76" s="142">
        <f t="shared" si="3"/>
        <v>5483988</v>
      </c>
      <c r="G76" s="143">
        <v>4935678</v>
      </c>
      <c r="H76" s="141"/>
      <c r="I76" s="141"/>
      <c r="J76" s="142">
        <f t="shared" si="4"/>
        <v>4935678</v>
      </c>
      <c r="K76" s="143">
        <v>0</v>
      </c>
      <c r="L76" s="141"/>
      <c r="M76" s="141"/>
      <c r="N76" s="142">
        <f t="shared" si="5"/>
        <v>0</v>
      </c>
    </row>
    <row r="77" spans="1:14" s="79" customFormat="1" ht="25.5" x14ac:dyDescent="0.2">
      <c r="A77" s="83" t="s">
        <v>162</v>
      </c>
      <c r="B77" s="104" t="s">
        <v>20</v>
      </c>
      <c r="C77" s="148">
        <f>SUM(C65:C76)</f>
        <v>6075332</v>
      </c>
      <c r="D77" s="149">
        <f>SUM(D65:D76)</f>
        <v>0</v>
      </c>
      <c r="E77" s="149"/>
      <c r="F77" s="150">
        <f t="shared" ref="F77:F105" si="6">SUM(C77:E77)</f>
        <v>6075332</v>
      </c>
      <c r="G77" s="151">
        <f>SUM(G65:G76)</f>
        <v>5577022</v>
      </c>
      <c r="H77" s="149">
        <f>SUM(H65:H76)</f>
        <v>0</v>
      </c>
      <c r="I77" s="149"/>
      <c r="J77" s="150">
        <f t="shared" ref="J77:J105" si="7">SUM(G77:I77)</f>
        <v>5577022</v>
      </c>
      <c r="K77" s="151">
        <f>SUM(K65:K76)</f>
        <v>570427</v>
      </c>
      <c r="L77" s="149">
        <f>SUM(L65:L76)</f>
        <v>0</v>
      </c>
      <c r="M77" s="149"/>
      <c r="N77" s="150">
        <f t="shared" ref="N77:N105" si="8">SUM(K77:M77)</f>
        <v>570427</v>
      </c>
    </row>
    <row r="78" spans="1:14" s="79" customFormat="1" ht="38.25" x14ac:dyDescent="0.2">
      <c r="A78" s="90" t="s">
        <v>163</v>
      </c>
      <c r="B78" s="103"/>
      <c r="C78" s="152">
        <f>SUM(C77,C64,C55,C30,C29)</f>
        <v>26062832</v>
      </c>
      <c r="D78" s="153">
        <f>SUM(D77,D64,D55,D30,D29)</f>
        <v>0</v>
      </c>
      <c r="E78" s="154"/>
      <c r="F78" s="206">
        <f t="shared" si="6"/>
        <v>26062832</v>
      </c>
      <c r="G78" s="155">
        <f>SUM(G77,G64,G55,G30,G29)</f>
        <v>27437827</v>
      </c>
      <c r="H78" s="153">
        <f>SUM(H77,H64,H55,H30,H29)</f>
        <v>0</v>
      </c>
      <c r="I78" s="154"/>
      <c r="J78" s="206">
        <f t="shared" si="7"/>
        <v>27437827</v>
      </c>
      <c r="K78" s="155">
        <f>SUM(K77,K64,K55,K30,K29)</f>
        <v>19460332</v>
      </c>
      <c r="L78" s="153">
        <f>SUM(L77,L64,L55,L30,L29)</f>
        <v>0</v>
      </c>
      <c r="M78" s="154"/>
      <c r="N78" s="206">
        <f t="shared" si="8"/>
        <v>19460332</v>
      </c>
    </row>
    <row r="79" spans="1:14" s="79" customFormat="1" ht="38.25" x14ac:dyDescent="0.2">
      <c r="A79" s="119" t="s">
        <v>164</v>
      </c>
      <c r="B79" s="105" t="s">
        <v>165</v>
      </c>
      <c r="C79" s="140"/>
      <c r="D79" s="141"/>
      <c r="E79" s="141"/>
      <c r="F79" s="142">
        <f t="shared" si="6"/>
        <v>0</v>
      </c>
      <c r="G79" s="143"/>
      <c r="H79" s="141"/>
      <c r="I79" s="141"/>
      <c r="J79" s="142">
        <f t="shared" si="7"/>
        <v>0</v>
      </c>
      <c r="K79" s="143"/>
      <c r="L79" s="141"/>
      <c r="M79" s="141"/>
      <c r="N79" s="142">
        <f t="shared" si="8"/>
        <v>0</v>
      </c>
    </row>
    <row r="80" spans="1:14" s="79" customFormat="1" ht="38.25" x14ac:dyDescent="0.2">
      <c r="A80" s="119" t="s">
        <v>166</v>
      </c>
      <c r="B80" s="105" t="s">
        <v>167</v>
      </c>
      <c r="C80" s="140">
        <v>1259840</v>
      </c>
      <c r="D80" s="141"/>
      <c r="E80" s="141"/>
      <c r="F80" s="142">
        <f t="shared" si="6"/>
        <v>1259840</v>
      </c>
      <c r="G80" s="143">
        <v>1259840</v>
      </c>
      <c r="H80" s="141"/>
      <c r="I80" s="141"/>
      <c r="J80" s="142">
        <f t="shared" si="7"/>
        <v>1259840</v>
      </c>
      <c r="K80" s="143">
        <v>0</v>
      </c>
      <c r="L80" s="141"/>
      <c r="M80" s="141"/>
      <c r="N80" s="142">
        <f t="shared" si="8"/>
        <v>0</v>
      </c>
    </row>
    <row r="81" spans="1:14" s="79" customFormat="1" ht="38.25" x14ac:dyDescent="0.2">
      <c r="A81" s="119" t="s">
        <v>168</v>
      </c>
      <c r="B81" s="105" t="s">
        <v>169</v>
      </c>
      <c r="C81" s="140"/>
      <c r="D81" s="141"/>
      <c r="E81" s="141"/>
      <c r="F81" s="142">
        <f t="shared" si="6"/>
        <v>0</v>
      </c>
      <c r="G81" s="143"/>
      <c r="H81" s="141"/>
      <c r="I81" s="141"/>
      <c r="J81" s="142">
        <f t="shared" si="7"/>
        <v>0</v>
      </c>
      <c r="K81" s="143"/>
      <c r="L81" s="141"/>
      <c r="M81" s="141"/>
      <c r="N81" s="142">
        <f t="shared" si="8"/>
        <v>0</v>
      </c>
    </row>
    <row r="82" spans="1:14" s="79" customFormat="1" ht="51" x14ac:dyDescent="0.2">
      <c r="A82" s="119" t="s">
        <v>170</v>
      </c>
      <c r="B82" s="105" t="s">
        <v>171</v>
      </c>
      <c r="C82" s="140">
        <v>4960400</v>
      </c>
      <c r="D82" s="141"/>
      <c r="E82" s="141"/>
      <c r="F82" s="142">
        <f t="shared" si="6"/>
        <v>4960400</v>
      </c>
      <c r="G82" s="143">
        <v>4960400</v>
      </c>
      <c r="H82" s="141"/>
      <c r="I82" s="141"/>
      <c r="J82" s="142">
        <f t="shared" si="7"/>
        <v>4960400</v>
      </c>
      <c r="K82" s="143">
        <v>140897</v>
      </c>
      <c r="L82" s="141"/>
      <c r="M82" s="141"/>
      <c r="N82" s="142">
        <f t="shared" si="8"/>
        <v>140897</v>
      </c>
    </row>
    <row r="83" spans="1:14" s="79" customFormat="1" ht="25.5" x14ac:dyDescent="0.2">
      <c r="A83" s="87" t="s">
        <v>172</v>
      </c>
      <c r="B83" s="105" t="s">
        <v>173</v>
      </c>
      <c r="C83" s="140"/>
      <c r="D83" s="141"/>
      <c r="E83" s="141"/>
      <c r="F83" s="142">
        <f t="shared" si="6"/>
        <v>0</v>
      </c>
      <c r="G83" s="143"/>
      <c r="H83" s="141"/>
      <c r="I83" s="141"/>
      <c r="J83" s="142">
        <f t="shared" si="7"/>
        <v>0</v>
      </c>
      <c r="K83" s="143"/>
      <c r="L83" s="141"/>
      <c r="M83" s="141"/>
      <c r="N83" s="142">
        <f t="shared" si="8"/>
        <v>0</v>
      </c>
    </row>
    <row r="84" spans="1:14" s="79" customFormat="1" ht="51" x14ac:dyDescent="0.2">
      <c r="A84" s="87" t="s">
        <v>174</v>
      </c>
      <c r="B84" s="105" t="s">
        <v>175</v>
      </c>
      <c r="C84" s="140"/>
      <c r="D84" s="141"/>
      <c r="E84" s="141"/>
      <c r="F84" s="142">
        <f t="shared" si="6"/>
        <v>0</v>
      </c>
      <c r="G84" s="143"/>
      <c r="H84" s="141"/>
      <c r="I84" s="141"/>
      <c r="J84" s="142">
        <f t="shared" si="7"/>
        <v>0</v>
      </c>
      <c r="K84" s="143"/>
      <c r="L84" s="141"/>
      <c r="M84" s="141"/>
      <c r="N84" s="142">
        <f t="shared" si="8"/>
        <v>0</v>
      </c>
    </row>
    <row r="85" spans="1:14" s="79" customFormat="1" ht="51" x14ac:dyDescent="0.2">
      <c r="A85" s="87" t="s">
        <v>176</v>
      </c>
      <c r="B85" s="105" t="s">
        <v>177</v>
      </c>
      <c r="C85" s="140">
        <v>1790760</v>
      </c>
      <c r="D85" s="141"/>
      <c r="E85" s="141"/>
      <c r="F85" s="142">
        <f t="shared" si="6"/>
        <v>1790760</v>
      </c>
      <c r="G85" s="143">
        <v>1790760</v>
      </c>
      <c r="H85" s="141"/>
      <c r="I85" s="141"/>
      <c r="J85" s="142">
        <f t="shared" si="7"/>
        <v>1790760</v>
      </c>
      <c r="K85" s="143">
        <v>38042</v>
      </c>
      <c r="L85" s="141"/>
      <c r="M85" s="141"/>
      <c r="N85" s="142">
        <f t="shared" si="8"/>
        <v>38042</v>
      </c>
    </row>
    <row r="86" spans="1:14" s="79" customFormat="1" x14ac:dyDescent="0.2">
      <c r="A86" s="86" t="s">
        <v>178</v>
      </c>
      <c r="B86" s="104" t="s">
        <v>22</v>
      </c>
      <c r="C86" s="148">
        <f>SUM(C79:C85)</f>
        <v>8011000</v>
      </c>
      <c r="D86" s="148">
        <f>SUM(D79:D85)</f>
        <v>0</v>
      </c>
      <c r="E86" s="149"/>
      <c r="F86" s="150">
        <f t="shared" si="6"/>
        <v>8011000</v>
      </c>
      <c r="G86" s="151">
        <f>SUM(G79:G85)</f>
        <v>8011000</v>
      </c>
      <c r="H86" s="149">
        <f>SUM(H79:H85)</f>
        <v>0</v>
      </c>
      <c r="I86" s="149"/>
      <c r="J86" s="150">
        <f t="shared" si="7"/>
        <v>8011000</v>
      </c>
      <c r="K86" s="151">
        <f>SUM(K79:K85)</f>
        <v>178939</v>
      </c>
      <c r="L86" s="149">
        <f>SUM(L79:L85)</f>
        <v>0</v>
      </c>
      <c r="M86" s="149"/>
      <c r="N86" s="150">
        <f t="shared" si="8"/>
        <v>178939</v>
      </c>
    </row>
    <row r="87" spans="1:14" s="79" customFormat="1" x14ac:dyDescent="0.2">
      <c r="A87" s="85" t="s">
        <v>179</v>
      </c>
      <c r="B87" s="105" t="s">
        <v>180</v>
      </c>
      <c r="C87" s="140">
        <v>9099600</v>
      </c>
      <c r="D87" s="141"/>
      <c r="E87" s="141"/>
      <c r="F87" s="142">
        <f t="shared" si="6"/>
        <v>9099600</v>
      </c>
      <c r="G87" s="143">
        <v>9099600</v>
      </c>
      <c r="H87" s="141"/>
      <c r="I87" s="141"/>
      <c r="J87" s="142">
        <f t="shared" si="7"/>
        <v>9099600</v>
      </c>
      <c r="K87" s="143">
        <v>0</v>
      </c>
      <c r="L87" s="141"/>
      <c r="M87" s="141"/>
      <c r="N87" s="142">
        <f t="shared" si="8"/>
        <v>0</v>
      </c>
    </row>
    <row r="88" spans="1:14" s="79" customFormat="1" ht="25.5" x14ac:dyDescent="0.2">
      <c r="A88" s="85" t="s">
        <v>181</v>
      </c>
      <c r="B88" s="105" t="s">
        <v>182</v>
      </c>
      <c r="C88" s="140"/>
      <c r="D88" s="141"/>
      <c r="E88" s="141"/>
      <c r="F88" s="142">
        <f t="shared" si="6"/>
        <v>0</v>
      </c>
      <c r="G88" s="143"/>
      <c r="H88" s="141"/>
      <c r="I88" s="141"/>
      <c r="J88" s="142">
        <f t="shared" si="7"/>
        <v>0</v>
      </c>
      <c r="K88" s="143"/>
      <c r="L88" s="141"/>
      <c r="M88" s="141"/>
      <c r="N88" s="142">
        <f t="shared" si="8"/>
        <v>0</v>
      </c>
    </row>
    <row r="89" spans="1:14" s="79" customFormat="1" ht="25.5" x14ac:dyDescent="0.2">
      <c r="A89" s="85" t="s">
        <v>183</v>
      </c>
      <c r="B89" s="105" t="s">
        <v>184</v>
      </c>
      <c r="C89" s="140"/>
      <c r="D89" s="141"/>
      <c r="E89" s="141"/>
      <c r="F89" s="142">
        <f t="shared" si="6"/>
        <v>0</v>
      </c>
      <c r="G89" s="143"/>
      <c r="H89" s="141"/>
      <c r="I89" s="141"/>
      <c r="J89" s="142">
        <f t="shared" si="7"/>
        <v>0</v>
      </c>
      <c r="K89" s="143"/>
      <c r="L89" s="141"/>
      <c r="M89" s="141"/>
      <c r="N89" s="142">
        <f t="shared" si="8"/>
        <v>0</v>
      </c>
    </row>
    <row r="90" spans="1:14" s="79" customFormat="1" ht="51" x14ac:dyDescent="0.2">
      <c r="A90" s="85" t="s">
        <v>185</v>
      </c>
      <c r="B90" s="105" t="s">
        <v>186</v>
      </c>
      <c r="C90" s="140">
        <v>2457592</v>
      </c>
      <c r="D90" s="141"/>
      <c r="E90" s="141"/>
      <c r="F90" s="142">
        <f t="shared" si="6"/>
        <v>2457592</v>
      </c>
      <c r="G90" s="143">
        <v>2457592</v>
      </c>
      <c r="H90" s="141"/>
      <c r="I90" s="141"/>
      <c r="J90" s="142">
        <f t="shared" si="7"/>
        <v>2457592</v>
      </c>
      <c r="K90" s="143">
        <v>0</v>
      </c>
      <c r="L90" s="141"/>
      <c r="M90" s="141"/>
      <c r="N90" s="142">
        <f t="shared" si="8"/>
        <v>0</v>
      </c>
    </row>
    <row r="91" spans="1:14" s="112" customFormat="1" x14ac:dyDescent="0.2">
      <c r="A91" s="83" t="s">
        <v>187</v>
      </c>
      <c r="B91" s="104" t="s">
        <v>24</v>
      </c>
      <c r="C91" s="149">
        <f>SUM(C87:C90)</f>
        <v>11557192</v>
      </c>
      <c r="D91" s="149">
        <f>SUM(D87:D90)</f>
        <v>0</v>
      </c>
      <c r="E91" s="149"/>
      <c r="F91" s="150">
        <f t="shared" si="6"/>
        <v>11557192</v>
      </c>
      <c r="G91" s="149">
        <f>SUM(G87:G90)</f>
        <v>11557192</v>
      </c>
      <c r="H91" s="149">
        <f>SUM(H87:H90)</f>
        <v>0</v>
      </c>
      <c r="I91" s="149"/>
      <c r="J91" s="150">
        <f t="shared" si="7"/>
        <v>11557192</v>
      </c>
      <c r="K91" s="149">
        <f>SUM(K87:K90)</f>
        <v>0</v>
      </c>
      <c r="L91" s="149">
        <f>SUM(L87:L90)</f>
        <v>0</v>
      </c>
      <c r="M91" s="149"/>
      <c r="N91" s="150">
        <f t="shared" si="8"/>
        <v>0</v>
      </c>
    </row>
    <row r="92" spans="1:14" s="79" customFormat="1" ht="76.5" x14ac:dyDescent="0.2">
      <c r="A92" s="85" t="s">
        <v>188</v>
      </c>
      <c r="B92" s="105" t="s">
        <v>189</v>
      </c>
      <c r="C92" s="140"/>
      <c r="D92" s="141"/>
      <c r="E92" s="141"/>
      <c r="F92" s="142">
        <f t="shared" si="6"/>
        <v>0</v>
      </c>
      <c r="G92" s="143"/>
      <c r="H92" s="141"/>
      <c r="I92" s="141"/>
      <c r="J92" s="142">
        <f t="shared" si="7"/>
        <v>0</v>
      </c>
      <c r="K92" s="143"/>
      <c r="L92" s="141"/>
      <c r="M92" s="141"/>
      <c r="N92" s="142">
        <f t="shared" si="8"/>
        <v>0</v>
      </c>
    </row>
    <row r="93" spans="1:14" s="79" customFormat="1" ht="76.5" x14ac:dyDescent="0.2">
      <c r="A93" s="85" t="s">
        <v>190</v>
      </c>
      <c r="B93" s="105" t="s">
        <v>191</v>
      </c>
      <c r="C93" s="140"/>
      <c r="D93" s="141"/>
      <c r="E93" s="141"/>
      <c r="F93" s="142">
        <f t="shared" si="6"/>
        <v>0</v>
      </c>
      <c r="G93" s="143"/>
      <c r="H93" s="141"/>
      <c r="I93" s="141"/>
      <c r="J93" s="142">
        <f t="shared" si="7"/>
        <v>0</v>
      </c>
      <c r="K93" s="143"/>
      <c r="L93" s="141"/>
      <c r="M93" s="141"/>
      <c r="N93" s="142">
        <f t="shared" si="8"/>
        <v>0</v>
      </c>
    </row>
    <row r="94" spans="1:14" s="79" customFormat="1" ht="76.5" x14ac:dyDescent="0.2">
      <c r="A94" s="85" t="s">
        <v>192</v>
      </c>
      <c r="B94" s="105" t="s">
        <v>193</v>
      </c>
      <c r="C94" s="140"/>
      <c r="D94" s="141"/>
      <c r="E94" s="141"/>
      <c r="F94" s="142">
        <f t="shared" si="6"/>
        <v>0</v>
      </c>
      <c r="G94" s="143"/>
      <c r="H94" s="141"/>
      <c r="I94" s="141"/>
      <c r="J94" s="142">
        <f t="shared" si="7"/>
        <v>0</v>
      </c>
      <c r="K94" s="143"/>
      <c r="L94" s="141"/>
      <c r="M94" s="141"/>
      <c r="N94" s="142">
        <f t="shared" si="8"/>
        <v>0</v>
      </c>
    </row>
    <row r="95" spans="1:14" s="79" customFormat="1" ht="51" x14ac:dyDescent="0.2">
      <c r="A95" s="85" t="s">
        <v>194</v>
      </c>
      <c r="B95" s="105" t="s">
        <v>195</v>
      </c>
      <c r="C95" s="140"/>
      <c r="D95" s="141"/>
      <c r="E95" s="141"/>
      <c r="F95" s="142">
        <f t="shared" si="6"/>
        <v>0</v>
      </c>
      <c r="G95" s="143"/>
      <c r="H95" s="141"/>
      <c r="I95" s="141"/>
      <c r="J95" s="142">
        <f t="shared" si="7"/>
        <v>0</v>
      </c>
      <c r="K95" s="143"/>
      <c r="L95" s="141"/>
      <c r="M95" s="141"/>
      <c r="N95" s="142">
        <f t="shared" si="8"/>
        <v>0</v>
      </c>
    </row>
    <row r="96" spans="1:14" s="79" customFormat="1" ht="76.5" x14ac:dyDescent="0.2">
      <c r="A96" s="85" t="s">
        <v>196</v>
      </c>
      <c r="B96" s="105" t="s">
        <v>197</v>
      </c>
      <c r="C96" s="140"/>
      <c r="D96" s="141"/>
      <c r="E96" s="141"/>
      <c r="F96" s="142">
        <f t="shared" si="6"/>
        <v>0</v>
      </c>
      <c r="G96" s="143"/>
      <c r="H96" s="141"/>
      <c r="I96" s="141"/>
      <c r="J96" s="142">
        <f t="shared" si="7"/>
        <v>0</v>
      </c>
      <c r="K96" s="143"/>
      <c r="L96" s="141"/>
      <c r="M96" s="141"/>
      <c r="N96" s="142">
        <f t="shared" si="8"/>
        <v>0</v>
      </c>
    </row>
    <row r="97" spans="1:14" s="79" customFormat="1" ht="76.5" x14ac:dyDescent="0.2">
      <c r="A97" s="85" t="s">
        <v>198</v>
      </c>
      <c r="B97" s="105" t="s">
        <v>199</v>
      </c>
      <c r="C97" s="140"/>
      <c r="D97" s="141"/>
      <c r="E97" s="141"/>
      <c r="F97" s="142">
        <f t="shared" si="6"/>
        <v>0</v>
      </c>
      <c r="G97" s="143"/>
      <c r="H97" s="141"/>
      <c r="I97" s="141"/>
      <c r="J97" s="142">
        <f t="shared" si="7"/>
        <v>0</v>
      </c>
      <c r="K97" s="143"/>
      <c r="L97" s="141"/>
      <c r="M97" s="141"/>
      <c r="N97" s="142">
        <f t="shared" si="8"/>
        <v>0</v>
      </c>
    </row>
    <row r="98" spans="1:14" s="79" customFormat="1" x14ac:dyDescent="0.2">
      <c r="A98" s="85" t="s">
        <v>200</v>
      </c>
      <c r="B98" s="105" t="s">
        <v>201</v>
      </c>
      <c r="C98" s="140">
        <v>100000</v>
      </c>
      <c r="D98" s="141"/>
      <c r="E98" s="141"/>
      <c r="F98" s="142">
        <f t="shared" si="6"/>
        <v>100000</v>
      </c>
      <c r="G98" s="143">
        <v>100000</v>
      </c>
      <c r="H98" s="141"/>
      <c r="I98" s="141"/>
      <c r="J98" s="142">
        <f t="shared" si="7"/>
        <v>100000</v>
      </c>
      <c r="K98" s="143">
        <v>100000</v>
      </c>
      <c r="L98" s="141"/>
      <c r="M98" s="141"/>
      <c r="N98" s="142">
        <f t="shared" si="8"/>
        <v>100000</v>
      </c>
    </row>
    <row r="99" spans="1:14" s="79" customFormat="1" ht="51" x14ac:dyDescent="0.2">
      <c r="A99" s="85" t="s">
        <v>202</v>
      </c>
      <c r="B99" s="105" t="s">
        <v>203</v>
      </c>
      <c r="C99" s="140">
        <v>47000</v>
      </c>
      <c r="D99" s="141"/>
      <c r="E99" s="141"/>
      <c r="F99" s="142">
        <f t="shared" si="6"/>
        <v>47000</v>
      </c>
      <c r="G99" s="143">
        <v>47000</v>
      </c>
      <c r="H99" s="141"/>
      <c r="I99" s="141"/>
      <c r="J99" s="142">
        <f t="shared" si="7"/>
        <v>47000</v>
      </c>
      <c r="K99" s="143">
        <v>0</v>
      </c>
      <c r="L99" s="141"/>
      <c r="M99" s="141"/>
      <c r="N99" s="142">
        <f t="shared" si="8"/>
        <v>0</v>
      </c>
    </row>
    <row r="100" spans="1:14" s="79" customFormat="1" ht="25.5" x14ac:dyDescent="0.2">
      <c r="A100" s="83" t="s">
        <v>204</v>
      </c>
      <c r="B100" s="104" t="s">
        <v>26</v>
      </c>
      <c r="C100" s="141">
        <f>SUM(C92:C99)</f>
        <v>147000</v>
      </c>
      <c r="D100" s="141">
        <f t="shared" ref="D100:M100" si="9">SUM(D92:D99)</f>
        <v>0</v>
      </c>
      <c r="E100" s="141">
        <f t="shared" si="9"/>
        <v>0</v>
      </c>
      <c r="F100" s="142">
        <f t="shared" si="6"/>
        <v>147000</v>
      </c>
      <c r="G100" s="141">
        <f t="shared" si="9"/>
        <v>147000</v>
      </c>
      <c r="H100" s="141">
        <f t="shared" si="9"/>
        <v>0</v>
      </c>
      <c r="I100" s="141">
        <f t="shared" si="9"/>
        <v>0</v>
      </c>
      <c r="J100" s="142">
        <f t="shared" si="7"/>
        <v>147000</v>
      </c>
      <c r="K100" s="141">
        <f t="shared" si="9"/>
        <v>100000</v>
      </c>
      <c r="L100" s="141">
        <f t="shared" si="9"/>
        <v>0</v>
      </c>
      <c r="M100" s="141">
        <f t="shared" si="9"/>
        <v>0</v>
      </c>
      <c r="N100" s="142">
        <f t="shared" si="8"/>
        <v>100000</v>
      </c>
    </row>
    <row r="101" spans="1:14" s="252" customFormat="1" ht="38.25" x14ac:dyDescent="0.2">
      <c r="A101" s="245" t="s">
        <v>205</v>
      </c>
      <c r="B101" s="246"/>
      <c r="C101" s="247">
        <f>SUM(C100,C91,C86)</f>
        <v>19715192</v>
      </c>
      <c r="D101" s="248">
        <f>SUM(D100,D91,D86)</f>
        <v>0</v>
      </c>
      <c r="E101" s="249"/>
      <c r="F101" s="250">
        <f t="shared" si="6"/>
        <v>19715192</v>
      </c>
      <c r="G101" s="251">
        <f>SUM(G100,G91,G86)</f>
        <v>19715192</v>
      </c>
      <c r="H101" s="248">
        <f>SUM(H100,H91,H86)</f>
        <v>0</v>
      </c>
      <c r="I101" s="249"/>
      <c r="J101" s="250">
        <f t="shared" si="7"/>
        <v>19715192</v>
      </c>
      <c r="K101" s="251">
        <f>SUM(K100,K91,K86)</f>
        <v>278939</v>
      </c>
      <c r="L101" s="248">
        <f>SUM(L100,L91,L86)</f>
        <v>0</v>
      </c>
      <c r="M101" s="249"/>
      <c r="N101" s="250">
        <f t="shared" si="8"/>
        <v>278939</v>
      </c>
    </row>
    <row r="102" spans="1:14" s="79" customFormat="1" ht="25.5" x14ac:dyDescent="0.2">
      <c r="A102" s="83" t="s">
        <v>206</v>
      </c>
      <c r="B102" s="102" t="s">
        <v>207</v>
      </c>
      <c r="C102" s="157">
        <f>SUM(C101,C78)</f>
        <v>45778024</v>
      </c>
      <c r="D102" s="158">
        <f>SUM(D101,D78)</f>
        <v>0</v>
      </c>
      <c r="E102" s="158"/>
      <c r="F102" s="150">
        <f t="shared" si="6"/>
        <v>45778024</v>
      </c>
      <c r="G102" s="159">
        <f>SUM(G101,G78)</f>
        <v>47153019</v>
      </c>
      <c r="H102" s="158">
        <f>SUM(H101,H78)</f>
        <v>0</v>
      </c>
      <c r="I102" s="158"/>
      <c r="J102" s="150">
        <f t="shared" si="7"/>
        <v>47153019</v>
      </c>
      <c r="K102" s="159">
        <f>SUM(K101,K78)</f>
        <v>19739271</v>
      </c>
      <c r="L102" s="158">
        <f>SUM(L101,L78)</f>
        <v>0</v>
      </c>
      <c r="M102" s="158"/>
      <c r="N102" s="150">
        <f t="shared" si="8"/>
        <v>19739271</v>
      </c>
    </row>
    <row r="103" spans="1:14" s="79" customFormat="1" ht="38.25" x14ac:dyDescent="0.2">
      <c r="A103" s="85" t="s">
        <v>208</v>
      </c>
      <c r="B103" s="84" t="s">
        <v>209</v>
      </c>
      <c r="C103" s="160"/>
      <c r="D103" s="161"/>
      <c r="E103" s="161"/>
      <c r="F103" s="142">
        <f t="shared" si="6"/>
        <v>0</v>
      </c>
      <c r="G103" s="162"/>
      <c r="H103" s="161"/>
      <c r="I103" s="161"/>
      <c r="J103" s="142">
        <f t="shared" si="7"/>
        <v>0</v>
      </c>
      <c r="K103" s="162"/>
      <c r="L103" s="161"/>
      <c r="M103" s="161"/>
      <c r="N103" s="142">
        <f t="shared" si="8"/>
        <v>0</v>
      </c>
    </row>
    <row r="104" spans="1:14" s="79" customFormat="1" ht="51" x14ac:dyDescent="0.2">
      <c r="A104" s="85" t="s">
        <v>210</v>
      </c>
      <c r="B104" s="84" t="s">
        <v>211</v>
      </c>
      <c r="C104" s="160"/>
      <c r="D104" s="161"/>
      <c r="E104" s="161"/>
      <c r="F104" s="142">
        <f t="shared" si="6"/>
        <v>0</v>
      </c>
      <c r="G104" s="162"/>
      <c r="H104" s="161"/>
      <c r="I104" s="161"/>
      <c r="J104" s="142">
        <f t="shared" si="7"/>
        <v>0</v>
      </c>
      <c r="K104" s="162"/>
      <c r="L104" s="161"/>
      <c r="M104" s="161"/>
      <c r="N104" s="142">
        <f t="shared" si="8"/>
        <v>0</v>
      </c>
    </row>
    <row r="105" spans="1:14" s="79" customFormat="1" ht="25.5" x14ac:dyDescent="0.2">
      <c r="A105" s="85" t="s">
        <v>212</v>
      </c>
      <c r="B105" s="84" t="s">
        <v>213</v>
      </c>
      <c r="C105" s="160"/>
      <c r="D105" s="161"/>
      <c r="E105" s="161"/>
      <c r="F105" s="142">
        <f t="shared" si="6"/>
        <v>0</v>
      </c>
      <c r="G105" s="162"/>
      <c r="H105" s="161"/>
      <c r="I105" s="161"/>
      <c r="J105" s="142">
        <f t="shared" si="7"/>
        <v>0</v>
      </c>
      <c r="K105" s="162"/>
      <c r="L105" s="161"/>
      <c r="M105" s="161"/>
      <c r="N105" s="142">
        <f t="shared" si="8"/>
        <v>0</v>
      </c>
    </row>
    <row r="106" spans="1:14" s="79" customFormat="1" ht="51" x14ac:dyDescent="0.2">
      <c r="A106" s="83" t="s">
        <v>214</v>
      </c>
      <c r="B106" s="82" t="s">
        <v>215</v>
      </c>
      <c r="C106" s="163"/>
      <c r="D106" s="164"/>
      <c r="E106" s="164"/>
      <c r="F106" s="142">
        <f t="shared" ref="F106:F126" si="10">SUM(C106:E106)</f>
        <v>0</v>
      </c>
      <c r="G106" s="165"/>
      <c r="H106" s="164"/>
      <c r="I106" s="164"/>
      <c r="J106" s="142">
        <f t="shared" ref="J106:J126" si="11">SUM(G106:I106)</f>
        <v>0</v>
      </c>
      <c r="K106" s="165"/>
      <c r="L106" s="164"/>
      <c r="M106" s="164"/>
      <c r="N106" s="142">
        <f t="shared" ref="N106:N126" si="12">SUM(K106:M106)</f>
        <v>0</v>
      </c>
    </row>
    <row r="107" spans="1:14" s="79" customFormat="1" ht="25.5" x14ac:dyDescent="0.2">
      <c r="A107" s="85" t="s">
        <v>216</v>
      </c>
      <c r="B107" s="84" t="s">
        <v>217</v>
      </c>
      <c r="C107" s="166"/>
      <c r="D107" s="167"/>
      <c r="E107" s="167"/>
      <c r="F107" s="142">
        <f t="shared" si="10"/>
        <v>0</v>
      </c>
      <c r="G107" s="168"/>
      <c r="H107" s="167"/>
      <c r="I107" s="167"/>
      <c r="J107" s="142">
        <f t="shared" si="11"/>
        <v>0</v>
      </c>
      <c r="K107" s="168"/>
      <c r="L107" s="167"/>
      <c r="M107" s="167"/>
      <c r="N107" s="142">
        <f t="shared" si="12"/>
        <v>0</v>
      </c>
    </row>
    <row r="108" spans="1:14" s="79" customFormat="1" ht="25.5" x14ac:dyDescent="0.2">
      <c r="A108" s="85" t="s">
        <v>218</v>
      </c>
      <c r="B108" s="84" t="s">
        <v>219</v>
      </c>
      <c r="C108" s="166"/>
      <c r="D108" s="167"/>
      <c r="E108" s="167"/>
      <c r="F108" s="142">
        <f t="shared" si="10"/>
        <v>0</v>
      </c>
      <c r="G108" s="168"/>
      <c r="H108" s="167"/>
      <c r="I108" s="167"/>
      <c r="J108" s="142">
        <f t="shared" si="11"/>
        <v>0</v>
      </c>
      <c r="K108" s="168"/>
      <c r="L108" s="167"/>
      <c r="M108" s="167"/>
      <c r="N108" s="142">
        <f t="shared" si="12"/>
        <v>0</v>
      </c>
    </row>
    <row r="109" spans="1:14" s="79" customFormat="1" ht="38.25" x14ac:dyDescent="0.2">
      <c r="A109" s="85" t="s">
        <v>220</v>
      </c>
      <c r="B109" s="84" t="s">
        <v>221</v>
      </c>
      <c r="C109" s="160"/>
      <c r="D109" s="161"/>
      <c r="E109" s="161"/>
      <c r="F109" s="142">
        <f t="shared" si="10"/>
        <v>0</v>
      </c>
      <c r="G109" s="162"/>
      <c r="H109" s="161"/>
      <c r="I109" s="161"/>
      <c r="J109" s="142">
        <f t="shared" si="11"/>
        <v>0</v>
      </c>
      <c r="K109" s="162"/>
      <c r="L109" s="161"/>
      <c r="M109" s="161"/>
      <c r="N109" s="142">
        <f t="shared" si="12"/>
        <v>0</v>
      </c>
    </row>
    <row r="110" spans="1:14" s="79" customFormat="1" ht="38.25" x14ac:dyDescent="0.2">
      <c r="A110" s="85" t="s">
        <v>222</v>
      </c>
      <c r="B110" s="84" t="s">
        <v>223</v>
      </c>
      <c r="C110" s="160"/>
      <c r="D110" s="161"/>
      <c r="E110" s="161"/>
      <c r="F110" s="142">
        <f t="shared" si="10"/>
        <v>0</v>
      </c>
      <c r="G110" s="162"/>
      <c r="H110" s="161"/>
      <c r="I110" s="161"/>
      <c r="J110" s="142">
        <f t="shared" si="11"/>
        <v>0</v>
      </c>
      <c r="K110" s="162"/>
      <c r="L110" s="161"/>
      <c r="M110" s="161"/>
      <c r="N110" s="142">
        <f t="shared" si="12"/>
        <v>0</v>
      </c>
    </row>
    <row r="111" spans="1:14" s="79" customFormat="1" ht="38.25" x14ac:dyDescent="0.2">
      <c r="A111" s="83" t="s">
        <v>224</v>
      </c>
      <c r="B111" s="82" t="s">
        <v>225</v>
      </c>
      <c r="C111" s="169"/>
      <c r="D111" s="170"/>
      <c r="E111" s="170"/>
      <c r="F111" s="142">
        <f t="shared" si="10"/>
        <v>0</v>
      </c>
      <c r="G111" s="171"/>
      <c r="H111" s="170"/>
      <c r="I111" s="170"/>
      <c r="J111" s="142">
        <f t="shared" si="11"/>
        <v>0</v>
      </c>
      <c r="K111" s="171"/>
      <c r="L111" s="170"/>
      <c r="M111" s="170"/>
      <c r="N111" s="142">
        <f t="shared" si="12"/>
        <v>0</v>
      </c>
    </row>
    <row r="112" spans="1:14" s="79" customFormat="1" ht="51" x14ac:dyDescent="0.2">
      <c r="A112" s="85" t="s">
        <v>226</v>
      </c>
      <c r="B112" s="84" t="s">
        <v>227</v>
      </c>
      <c r="C112" s="166"/>
      <c r="D112" s="167"/>
      <c r="E112" s="167"/>
      <c r="F112" s="142">
        <f t="shared" si="10"/>
        <v>0</v>
      </c>
      <c r="G112" s="168"/>
      <c r="H112" s="167"/>
      <c r="I112" s="167"/>
      <c r="J112" s="142">
        <f t="shared" si="11"/>
        <v>0</v>
      </c>
      <c r="K112" s="168"/>
      <c r="L112" s="167"/>
      <c r="M112" s="167"/>
      <c r="N112" s="142">
        <f t="shared" si="12"/>
        <v>0</v>
      </c>
    </row>
    <row r="113" spans="1:14" s="79" customFormat="1" ht="51" x14ac:dyDescent="0.2">
      <c r="A113" s="85" t="s">
        <v>228</v>
      </c>
      <c r="B113" s="84" t="s">
        <v>229</v>
      </c>
      <c r="C113" s="184">
        <v>734602</v>
      </c>
      <c r="D113" s="167"/>
      <c r="E113" s="167"/>
      <c r="F113" s="142">
        <f t="shared" si="10"/>
        <v>734602</v>
      </c>
      <c r="G113" s="172">
        <v>734602</v>
      </c>
      <c r="H113" s="173"/>
      <c r="I113" s="173"/>
      <c r="J113" s="174">
        <f t="shared" si="11"/>
        <v>734602</v>
      </c>
      <c r="K113" s="172">
        <v>734602</v>
      </c>
      <c r="L113" s="173"/>
      <c r="M113" s="173"/>
      <c r="N113" s="174">
        <f t="shared" si="12"/>
        <v>734602</v>
      </c>
    </row>
    <row r="114" spans="1:14" s="79" customFormat="1" ht="38.25" x14ac:dyDescent="0.2">
      <c r="A114" s="85" t="s">
        <v>230</v>
      </c>
      <c r="B114" s="82" t="s">
        <v>231</v>
      </c>
      <c r="C114" s="184"/>
      <c r="D114" s="167"/>
      <c r="E114" s="167"/>
      <c r="F114" s="142">
        <f t="shared" si="10"/>
        <v>0</v>
      </c>
      <c r="G114" s="172"/>
      <c r="H114" s="173"/>
      <c r="I114" s="173"/>
      <c r="J114" s="174">
        <f t="shared" si="11"/>
        <v>0</v>
      </c>
      <c r="K114" s="172"/>
      <c r="L114" s="173"/>
      <c r="M114" s="173"/>
      <c r="N114" s="174">
        <f t="shared" si="12"/>
        <v>0</v>
      </c>
    </row>
    <row r="115" spans="1:14" s="79" customFormat="1" ht="25.5" x14ac:dyDescent="0.2">
      <c r="A115" s="85" t="s">
        <v>232</v>
      </c>
      <c r="B115" s="84" t="s">
        <v>233</v>
      </c>
      <c r="C115" s="166"/>
      <c r="D115" s="167"/>
      <c r="E115" s="167"/>
      <c r="F115" s="142">
        <f t="shared" si="10"/>
        <v>0</v>
      </c>
      <c r="G115" s="168"/>
      <c r="H115" s="167"/>
      <c r="I115" s="167"/>
      <c r="J115" s="142">
        <f t="shared" si="11"/>
        <v>0</v>
      </c>
      <c r="K115" s="168"/>
      <c r="L115" s="167"/>
      <c r="M115" s="167"/>
      <c r="N115" s="142">
        <f t="shared" si="12"/>
        <v>0</v>
      </c>
    </row>
    <row r="116" spans="1:14" s="79" customFormat="1" ht="25.5" x14ac:dyDescent="0.2">
      <c r="A116" s="85" t="s">
        <v>234</v>
      </c>
      <c r="B116" s="84" t="s">
        <v>235</v>
      </c>
      <c r="C116" s="166"/>
      <c r="D116" s="167"/>
      <c r="E116" s="167"/>
      <c r="F116" s="142">
        <f t="shared" si="10"/>
        <v>0</v>
      </c>
      <c r="G116" s="168"/>
      <c r="H116" s="167"/>
      <c r="I116" s="167"/>
      <c r="J116" s="142">
        <f t="shared" si="11"/>
        <v>0</v>
      </c>
      <c r="K116" s="168"/>
      <c r="L116" s="167"/>
      <c r="M116" s="167"/>
      <c r="N116" s="142">
        <f t="shared" si="12"/>
        <v>0</v>
      </c>
    </row>
    <row r="117" spans="1:14" s="79" customFormat="1" ht="38.25" x14ac:dyDescent="0.2">
      <c r="A117" s="85" t="s">
        <v>236</v>
      </c>
      <c r="B117" s="84" t="s">
        <v>237</v>
      </c>
      <c r="C117" s="166"/>
      <c r="D117" s="167"/>
      <c r="E117" s="167"/>
      <c r="F117" s="142">
        <f t="shared" si="10"/>
        <v>0</v>
      </c>
      <c r="G117" s="168"/>
      <c r="H117" s="167"/>
      <c r="I117" s="167"/>
      <c r="J117" s="142">
        <f t="shared" si="11"/>
        <v>0</v>
      </c>
      <c r="K117" s="168"/>
      <c r="L117" s="167"/>
      <c r="M117" s="167"/>
      <c r="N117" s="142">
        <f t="shared" si="12"/>
        <v>0</v>
      </c>
    </row>
    <row r="118" spans="1:14" s="112" customFormat="1" ht="38.25" x14ac:dyDescent="0.2">
      <c r="A118" s="83" t="s">
        <v>238</v>
      </c>
      <c r="B118" s="82" t="s">
        <v>239</v>
      </c>
      <c r="C118" s="185">
        <f>SUM(C112:C117)</f>
        <v>734602</v>
      </c>
      <c r="D118" s="170"/>
      <c r="E118" s="170"/>
      <c r="F118" s="150">
        <f t="shared" si="10"/>
        <v>734602</v>
      </c>
      <c r="G118" s="175">
        <f>SUM(G112:G117)</f>
        <v>734602</v>
      </c>
      <c r="H118" s="176"/>
      <c r="I118" s="176"/>
      <c r="J118" s="186">
        <f t="shared" si="11"/>
        <v>734602</v>
      </c>
      <c r="K118" s="175">
        <f>SUM(K112:K117)</f>
        <v>734602</v>
      </c>
      <c r="L118" s="176"/>
      <c r="M118" s="176"/>
      <c r="N118" s="186">
        <f t="shared" si="12"/>
        <v>734602</v>
      </c>
    </row>
    <row r="119" spans="1:14" s="79" customFormat="1" ht="25.5" x14ac:dyDescent="0.2">
      <c r="A119" s="85" t="s">
        <v>240</v>
      </c>
      <c r="B119" s="84" t="s">
        <v>241</v>
      </c>
      <c r="C119" s="166"/>
      <c r="D119" s="167"/>
      <c r="E119" s="167"/>
      <c r="F119" s="142">
        <f t="shared" si="10"/>
        <v>0</v>
      </c>
      <c r="G119" s="168"/>
      <c r="H119" s="167"/>
      <c r="I119" s="167"/>
      <c r="J119" s="142">
        <f t="shared" si="11"/>
        <v>0</v>
      </c>
      <c r="K119" s="168"/>
      <c r="L119" s="167"/>
      <c r="M119" s="167"/>
      <c r="N119" s="142">
        <f t="shared" si="12"/>
        <v>0</v>
      </c>
    </row>
    <row r="120" spans="1:14" s="79" customFormat="1" ht="38.25" x14ac:dyDescent="0.2">
      <c r="A120" s="85" t="s">
        <v>242</v>
      </c>
      <c r="B120" s="84" t="s">
        <v>243</v>
      </c>
      <c r="C120" s="160"/>
      <c r="D120" s="161"/>
      <c r="E120" s="161"/>
      <c r="F120" s="142">
        <f t="shared" si="10"/>
        <v>0</v>
      </c>
      <c r="G120" s="162"/>
      <c r="H120" s="161"/>
      <c r="I120" s="161"/>
      <c r="J120" s="142">
        <f t="shared" si="11"/>
        <v>0</v>
      </c>
      <c r="K120" s="162"/>
      <c r="L120" s="161"/>
      <c r="M120" s="161"/>
      <c r="N120" s="142">
        <f t="shared" si="12"/>
        <v>0</v>
      </c>
    </row>
    <row r="121" spans="1:14" s="79" customFormat="1" ht="25.5" x14ac:dyDescent="0.2">
      <c r="A121" s="85" t="s">
        <v>244</v>
      </c>
      <c r="B121" s="84" t="s">
        <v>245</v>
      </c>
      <c r="C121" s="166"/>
      <c r="D121" s="167"/>
      <c r="E121" s="167"/>
      <c r="F121" s="142">
        <f t="shared" si="10"/>
        <v>0</v>
      </c>
      <c r="G121" s="168"/>
      <c r="H121" s="167"/>
      <c r="I121" s="167"/>
      <c r="J121" s="142">
        <f t="shared" si="11"/>
        <v>0</v>
      </c>
      <c r="K121" s="168"/>
      <c r="L121" s="167"/>
      <c r="M121" s="167"/>
      <c r="N121" s="142">
        <f t="shared" si="12"/>
        <v>0</v>
      </c>
    </row>
    <row r="122" spans="1:14" s="79" customFormat="1" ht="25.5" x14ac:dyDescent="0.2">
      <c r="A122" s="85" t="s">
        <v>246</v>
      </c>
      <c r="B122" s="84" t="s">
        <v>247</v>
      </c>
      <c r="C122" s="166"/>
      <c r="D122" s="167"/>
      <c r="E122" s="167"/>
      <c r="F122" s="142">
        <f t="shared" si="10"/>
        <v>0</v>
      </c>
      <c r="G122" s="168"/>
      <c r="H122" s="167"/>
      <c r="I122" s="167"/>
      <c r="J122" s="142">
        <f t="shared" si="11"/>
        <v>0</v>
      </c>
      <c r="K122" s="168"/>
      <c r="L122" s="167"/>
      <c r="M122" s="167"/>
      <c r="N122" s="142">
        <f t="shared" si="12"/>
        <v>0</v>
      </c>
    </row>
    <row r="123" spans="1:14" s="79" customFormat="1" ht="38.25" x14ac:dyDescent="0.2">
      <c r="A123" s="83" t="s">
        <v>248</v>
      </c>
      <c r="B123" s="82" t="s">
        <v>249</v>
      </c>
      <c r="C123" s="169"/>
      <c r="D123" s="170"/>
      <c r="E123" s="170"/>
      <c r="F123" s="142">
        <f t="shared" si="10"/>
        <v>0</v>
      </c>
      <c r="G123" s="171"/>
      <c r="H123" s="170"/>
      <c r="I123" s="170"/>
      <c r="J123" s="142">
        <f t="shared" si="11"/>
        <v>0</v>
      </c>
      <c r="K123" s="171"/>
      <c r="L123" s="170"/>
      <c r="M123" s="170"/>
      <c r="N123" s="142">
        <f t="shared" si="12"/>
        <v>0</v>
      </c>
    </row>
    <row r="124" spans="1:14" s="79" customFormat="1" ht="51" x14ac:dyDescent="0.2">
      <c r="A124" s="85" t="s">
        <v>250</v>
      </c>
      <c r="B124" s="84" t="s">
        <v>251</v>
      </c>
      <c r="C124" s="160"/>
      <c r="D124" s="161"/>
      <c r="E124" s="161"/>
      <c r="F124" s="142">
        <f t="shared" si="10"/>
        <v>0</v>
      </c>
      <c r="G124" s="162"/>
      <c r="H124" s="161"/>
      <c r="I124" s="161"/>
      <c r="J124" s="142">
        <f t="shared" si="11"/>
        <v>0</v>
      </c>
      <c r="K124" s="162"/>
      <c r="L124" s="161"/>
      <c r="M124" s="161"/>
      <c r="N124" s="142">
        <f t="shared" si="12"/>
        <v>0</v>
      </c>
    </row>
    <row r="125" spans="1:14" s="79" customFormat="1" ht="25.5" x14ac:dyDescent="0.2">
      <c r="A125" s="89" t="s">
        <v>252</v>
      </c>
      <c r="B125" s="81" t="s">
        <v>27</v>
      </c>
      <c r="C125" s="177">
        <f>SUM(C118,C123:C124)</f>
        <v>734602</v>
      </c>
      <c r="D125" s="177">
        <f t="shared" ref="D125:E125" si="13">SUM(D118,D123:D124)</f>
        <v>0</v>
      </c>
      <c r="E125" s="177">
        <f t="shared" si="13"/>
        <v>0</v>
      </c>
      <c r="F125" s="178">
        <f t="shared" si="10"/>
        <v>734602</v>
      </c>
      <c r="G125" s="179">
        <f>SUM(G118,G123:G124)</f>
        <v>734602</v>
      </c>
      <c r="H125" s="179">
        <f t="shared" ref="H125:M125" si="14">SUM(H123,H124,H118,H114,H113,H111,H106)</f>
        <v>0</v>
      </c>
      <c r="I125" s="179">
        <f t="shared" si="14"/>
        <v>0</v>
      </c>
      <c r="J125" s="179">
        <f>SUM(G125:I125)</f>
        <v>734602</v>
      </c>
      <c r="K125" s="179">
        <f>SUM(K118,K123:K124)</f>
        <v>734602</v>
      </c>
      <c r="L125" s="179">
        <f t="shared" si="14"/>
        <v>0</v>
      </c>
      <c r="M125" s="179">
        <f t="shared" si="14"/>
        <v>0</v>
      </c>
      <c r="N125" s="179">
        <f>SUM(K125:M125)</f>
        <v>734602</v>
      </c>
    </row>
    <row r="126" spans="1:14" s="79" customFormat="1" ht="26.25" thickBot="1" x14ac:dyDescent="0.25">
      <c r="A126" s="120" t="s">
        <v>253</v>
      </c>
      <c r="B126" s="80"/>
      <c r="C126" s="180">
        <f>SUM(C125,C102)</f>
        <v>46512626</v>
      </c>
      <c r="D126" s="181">
        <f>SUM(D125,D102)</f>
        <v>0</v>
      </c>
      <c r="E126" s="181"/>
      <c r="F126" s="182">
        <f t="shared" si="10"/>
        <v>46512626</v>
      </c>
      <c r="G126" s="183">
        <f>SUM(G125,G102)</f>
        <v>47887621</v>
      </c>
      <c r="H126" s="181">
        <f>SUM(H125,H102)</f>
        <v>0</v>
      </c>
      <c r="I126" s="181"/>
      <c r="J126" s="182">
        <f t="shared" si="11"/>
        <v>47887621</v>
      </c>
      <c r="K126" s="183">
        <f>SUM(K125,K102)</f>
        <v>20473873</v>
      </c>
      <c r="L126" s="181">
        <f>SUM(L125,L102)</f>
        <v>0</v>
      </c>
      <c r="M126" s="181"/>
      <c r="N126" s="182">
        <f t="shared" si="12"/>
        <v>20473873</v>
      </c>
    </row>
    <row r="127" spans="1:14" s="126" customFormat="1" x14ac:dyDescent="0.2">
      <c r="A127" s="122"/>
      <c r="B127" s="123"/>
      <c r="C127" s="124"/>
      <c r="D127" s="124"/>
      <c r="E127" s="124"/>
      <c r="F127" s="125"/>
      <c r="G127" s="124"/>
      <c r="H127" s="124"/>
      <c r="I127" s="124"/>
      <c r="J127" s="125"/>
      <c r="K127" s="124"/>
      <c r="L127" s="124"/>
      <c r="M127" s="124"/>
      <c r="N127" s="125"/>
    </row>
    <row r="128" spans="1:14" s="126" customFormat="1" x14ac:dyDescent="0.2">
      <c r="A128" s="122"/>
      <c r="B128" s="123"/>
      <c r="C128" s="124"/>
      <c r="D128" s="124"/>
      <c r="E128" s="124"/>
      <c r="F128" s="125"/>
      <c r="G128" s="124"/>
      <c r="H128" s="124"/>
      <c r="I128" s="124"/>
      <c r="J128" s="125"/>
      <c r="K128" s="124"/>
      <c r="L128" s="124"/>
      <c r="M128" s="124"/>
      <c r="N128" s="125"/>
    </row>
  </sheetData>
  <mergeCells count="10">
    <mergeCell ref="A2:N2"/>
    <mergeCell ref="G9:J9"/>
    <mergeCell ref="B9:B10"/>
    <mergeCell ref="A5:F5"/>
    <mergeCell ref="K9:N9"/>
    <mergeCell ref="C9:F9"/>
    <mergeCell ref="A3:F3"/>
    <mergeCell ref="A6:F6"/>
    <mergeCell ref="A9:A10"/>
    <mergeCell ref="A4:N4"/>
  </mergeCells>
  <pageMargins left="0.35433070866141736" right="0.35433070866141736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8"/>
  <sheetViews>
    <sheetView workbookViewId="0">
      <selection activeCell="L5" sqref="L5"/>
    </sheetView>
  </sheetViews>
  <sheetFormatPr defaultRowHeight="12.75" x14ac:dyDescent="0.2"/>
  <cols>
    <col min="1" max="1" width="21" bestFit="1" customWidth="1"/>
    <col min="3" max="4" width="11.140625" bestFit="1" customWidth="1"/>
    <col min="6" max="8" width="11.140625" bestFit="1" customWidth="1"/>
    <col min="10" max="12" width="11.140625" bestFit="1" customWidth="1"/>
    <col min="14" max="14" width="11.140625" bestFit="1" customWidth="1"/>
  </cols>
  <sheetData>
    <row r="1" spans="1:14" x14ac:dyDescent="0.2">
      <c r="H1" s="272" t="s">
        <v>681</v>
      </c>
      <c r="I1" s="272"/>
      <c r="J1" s="272"/>
      <c r="K1" s="272"/>
      <c r="L1" s="272"/>
      <c r="M1" s="272"/>
      <c r="N1" s="272"/>
    </row>
    <row r="3" spans="1:14" ht="15.75" x14ac:dyDescent="0.25">
      <c r="A3" s="270" t="s">
        <v>674</v>
      </c>
      <c r="B3" s="270"/>
      <c r="C3" s="270"/>
      <c r="D3" s="270"/>
      <c r="E3" s="270"/>
      <c r="F3" s="270"/>
      <c r="G3" s="271"/>
      <c r="H3" s="271"/>
      <c r="I3" s="271"/>
      <c r="J3" s="271"/>
      <c r="K3" s="271"/>
      <c r="L3" s="271"/>
      <c r="M3" s="271"/>
      <c r="N3" s="271"/>
    </row>
    <row r="5" spans="1:14" s="79" customFormat="1" ht="15" x14ac:dyDescent="0.2">
      <c r="A5" s="267" t="s">
        <v>600</v>
      </c>
      <c r="B5" s="267"/>
      <c r="C5" s="267"/>
      <c r="D5" s="267"/>
      <c r="E5" s="267"/>
      <c r="F5" s="267"/>
    </row>
    <row r="6" spans="1:14" s="79" customFormat="1" x14ac:dyDescent="0.2">
      <c r="A6" s="101"/>
      <c r="B6" s="226"/>
      <c r="C6" s="226"/>
      <c r="D6" s="226"/>
      <c r="E6" s="226"/>
      <c r="F6" s="100"/>
    </row>
    <row r="7" spans="1:14" s="79" customFormat="1" ht="26.25" thickBot="1" x14ac:dyDescent="0.25">
      <c r="A7" s="118" t="s">
        <v>28</v>
      </c>
      <c r="B7" s="99"/>
      <c r="C7" s="99"/>
      <c r="D7" s="99"/>
      <c r="E7" s="99"/>
      <c r="F7" s="99"/>
    </row>
    <row r="8" spans="1:14" s="79" customFormat="1" x14ac:dyDescent="0.2">
      <c r="A8" s="268" t="s">
        <v>29</v>
      </c>
      <c r="B8" s="260" t="s">
        <v>254</v>
      </c>
      <c r="C8" s="263" t="s">
        <v>419</v>
      </c>
      <c r="D8" s="264"/>
      <c r="E8" s="264"/>
      <c r="F8" s="265"/>
      <c r="G8" s="257" t="s">
        <v>420</v>
      </c>
      <c r="H8" s="258"/>
      <c r="I8" s="258"/>
      <c r="J8" s="258"/>
      <c r="K8" s="273" t="s">
        <v>421</v>
      </c>
      <c r="L8" s="258"/>
      <c r="M8" s="258"/>
      <c r="N8" s="259"/>
    </row>
    <row r="9" spans="1:14" s="79" customFormat="1" ht="86.25" x14ac:dyDescent="0.2">
      <c r="A9" s="269"/>
      <c r="B9" s="261"/>
      <c r="C9" s="96" t="s">
        <v>36</v>
      </c>
      <c r="D9" s="95" t="s">
        <v>37</v>
      </c>
      <c r="E9" s="95" t="s">
        <v>586</v>
      </c>
      <c r="F9" s="94" t="s">
        <v>585</v>
      </c>
      <c r="G9" s="98" t="s">
        <v>36</v>
      </c>
      <c r="H9" s="95" t="s">
        <v>37</v>
      </c>
      <c r="I9" s="95" t="s">
        <v>586</v>
      </c>
      <c r="J9" s="97" t="s">
        <v>585</v>
      </c>
      <c r="K9" s="96" t="s">
        <v>36</v>
      </c>
      <c r="L9" s="95" t="s">
        <v>37</v>
      </c>
      <c r="M9" s="95" t="s">
        <v>586</v>
      </c>
      <c r="N9" s="94" t="s">
        <v>585</v>
      </c>
    </row>
    <row r="10" spans="1:14" s="79" customFormat="1" ht="71.45" customHeight="1" x14ac:dyDescent="0.2">
      <c r="A10" s="93" t="s">
        <v>255</v>
      </c>
      <c r="B10" s="92" t="s">
        <v>256</v>
      </c>
      <c r="C10" s="187">
        <v>12064176</v>
      </c>
      <c r="D10" s="188"/>
      <c r="E10" s="188"/>
      <c r="F10" s="142">
        <f t="shared" ref="F10:F24" si="0">SUM(C10:E10)</f>
        <v>12064176</v>
      </c>
      <c r="G10" s="189">
        <v>12083696</v>
      </c>
      <c r="H10" s="188"/>
      <c r="I10" s="188"/>
      <c r="J10" s="190">
        <f t="shared" ref="J10:J24" si="1">SUM(G10:I10)</f>
        <v>12083696</v>
      </c>
      <c r="K10" s="187">
        <v>12083696</v>
      </c>
      <c r="L10" s="188"/>
      <c r="M10" s="188"/>
      <c r="N10" s="142">
        <f t="shared" ref="N10:N24" si="2">SUM(K10:M10)</f>
        <v>12083696</v>
      </c>
    </row>
    <row r="11" spans="1:14" s="79" customFormat="1" ht="96.6" customHeight="1" x14ac:dyDescent="0.2">
      <c r="A11" s="87" t="s">
        <v>257</v>
      </c>
      <c r="B11" s="92" t="s">
        <v>258</v>
      </c>
      <c r="C11" s="187"/>
      <c r="D11" s="188"/>
      <c r="E11" s="188"/>
      <c r="F11" s="142">
        <f t="shared" si="0"/>
        <v>0</v>
      </c>
      <c r="G11" s="189"/>
      <c r="H11" s="188"/>
      <c r="I11" s="188"/>
      <c r="J11" s="190">
        <f t="shared" si="1"/>
        <v>0</v>
      </c>
      <c r="K11" s="187"/>
      <c r="L11" s="188"/>
      <c r="M11" s="188"/>
      <c r="N11" s="142">
        <f t="shared" si="2"/>
        <v>0</v>
      </c>
    </row>
    <row r="12" spans="1:14" s="79" customFormat="1" ht="96.6" customHeight="1" x14ac:dyDescent="0.2">
      <c r="A12" s="87" t="s">
        <v>259</v>
      </c>
      <c r="B12" s="92" t="s">
        <v>260</v>
      </c>
      <c r="C12" s="187">
        <v>4500880</v>
      </c>
      <c r="D12" s="188"/>
      <c r="E12" s="188"/>
      <c r="F12" s="142">
        <f t="shared" si="0"/>
        <v>4500880</v>
      </c>
      <c r="G12" s="189">
        <v>4988470</v>
      </c>
      <c r="H12" s="188"/>
      <c r="I12" s="188"/>
      <c r="J12" s="190">
        <f t="shared" si="1"/>
        <v>4988470</v>
      </c>
      <c r="K12" s="187">
        <v>4988470</v>
      </c>
      <c r="L12" s="188"/>
      <c r="M12" s="188"/>
      <c r="N12" s="142">
        <f t="shared" si="2"/>
        <v>4988470</v>
      </c>
    </row>
    <row r="13" spans="1:14" s="79" customFormat="1" ht="53.45" customHeight="1" x14ac:dyDescent="0.2">
      <c r="A13" s="87" t="s">
        <v>261</v>
      </c>
      <c r="B13" s="92" t="s">
        <v>262</v>
      </c>
      <c r="C13" s="187">
        <v>1800000</v>
      </c>
      <c r="D13" s="188"/>
      <c r="E13" s="188"/>
      <c r="F13" s="142">
        <f t="shared" si="0"/>
        <v>1800000</v>
      </c>
      <c r="G13" s="189">
        <v>1800000</v>
      </c>
      <c r="H13" s="188"/>
      <c r="I13" s="188"/>
      <c r="J13" s="190">
        <f t="shared" si="1"/>
        <v>1800000</v>
      </c>
      <c r="K13" s="187">
        <v>1800000</v>
      </c>
      <c r="L13" s="188"/>
      <c r="M13" s="188"/>
      <c r="N13" s="142">
        <f t="shared" si="2"/>
        <v>1800000</v>
      </c>
    </row>
    <row r="14" spans="1:14" s="79" customFormat="1" ht="53.45" customHeight="1" x14ac:dyDescent="0.2">
      <c r="A14" s="87" t="s">
        <v>593</v>
      </c>
      <c r="B14" s="92" t="s">
        <v>263</v>
      </c>
      <c r="C14" s="187">
        <v>0</v>
      </c>
      <c r="D14" s="188"/>
      <c r="E14" s="188"/>
      <c r="F14" s="142">
        <f t="shared" si="0"/>
        <v>0</v>
      </c>
      <c r="G14" s="189">
        <v>812525</v>
      </c>
      <c r="H14" s="188"/>
      <c r="I14" s="188"/>
      <c r="J14" s="190">
        <f t="shared" si="1"/>
        <v>812525</v>
      </c>
      <c r="K14" s="187">
        <v>812525</v>
      </c>
      <c r="L14" s="188"/>
      <c r="M14" s="188"/>
      <c r="N14" s="142">
        <f t="shared" si="2"/>
        <v>812525</v>
      </c>
    </row>
    <row r="15" spans="1:14" s="79" customFormat="1" ht="34.9" customHeight="1" x14ac:dyDescent="0.2">
      <c r="A15" s="87" t="s">
        <v>594</v>
      </c>
      <c r="B15" s="92" t="s">
        <v>264</v>
      </c>
      <c r="C15" s="187">
        <v>0</v>
      </c>
      <c r="D15" s="188"/>
      <c r="E15" s="188"/>
      <c r="F15" s="142">
        <f t="shared" si="0"/>
        <v>0</v>
      </c>
      <c r="G15" s="189">
        <v>55360</v>
      </c>
      <c r="H15" s="188"/>
      <c r="I15" s="188"/>
      <c r="J15" s="190">
        <f t="shared" si="1"/>
        <v>55360</v>
      </c>
      <c r="K15" s="187">
        <v>55360</v>
      </c>
      <c r="L15" s="188"/>
      <c r="M15" s="188"/>
      <c r="N15" s="142">
        <f t="shared" si="2"/>
        <v>55360</v>
      </c>
    </row>
    <row r="16" spans="1:14" s="79" customFormat="1" ht="44.45" customHeight="1" x14ac:dyDescent="0.2">
      <c r="A16" s="86" t="s">
        <v>265</v>
      </c>
      <c r="B16" s="91" t="s">
        <v>266</v>
      </c>
      <c r="C16" s="157">
        <f>SUM(C10:C15)</f>
        <v>18365056</v>
      </c>
      <c r="D16" s="158"/>
      <c r="E16" s="158"/>
      <c r="F16" s="150">
        <f t="shared" si="0"/>
        <v>18365056</v>
      </c>
      <c r="G16" s="159">
        <f>SUM(G10:G15)</f>
        <v>19740051</v>
      </c>
      <c r="H16" s="158"/>
      <c r="I16" s="158"/>
      <c r="J16" s="191">
        <f t="shared" si="1"/>
        <v>19740051</v>
      </c>
      <c r="K16" s="157">
        <f>SUM(K10:K15)</f>
        <v>19740051</v>
      </c>
      <c r="L16" s="158"/>
      <c r="M16" s="158"/>
      <c r="N16" s="150">
        <f t="shared" si="2"/>
        <v>19740051</v>
      </c>
    </row>
    <row r="17" spans="1:14" s="79" customFormat="1" ht="44.45" customHeight="1" x14ac:dyDescent="0.2">
      <c r="A17" s="87" t="s">
        <v>267</v>
      </c>
      <c r="B17" s="92" t="s">
        <v>268</v>
      </c>
      <c r="C17" s="187"/>
      <c r="D17" s="188"/>
      <c r="E17" s="188"/>
      <c r="F17" s="142">
        <f t="shared" si="0"/>
        <v>0</v>
      </c>
      <c r="G17" s="189"/>
      <c r="H17" s="188"/>
      <c r="I17" s="188"/>
      <c r="J17" s="190">
        <f t="shared" si="1"/>
        <v>0</v>
      </c>
      <c r="K17" s="187"/>
      <c r="L17" s="188"/>
      <c r="M17" s="188"/>
      <c r="N17" s="142">
        <f t="shared" si="2"/>
        <v>0</v>
      </c>
    </row>
    <row r="18" spans="1:14" s="79" customFormat="1" ht="68.45" customHeight="1" x14ac:dyDescent="0.2">
      <c r="A18" s="87" t="s">
        <v>269</v>
      </c>
      <c r="B18" s="92" t="s">
        <v>270</v>
      </c>
      <c r="C18" s="187"/>
      <c r="D18" s="188"/>
      <c r="E18" s="188"/>
      <c r="F18" s="142">
        <f t="shared" si="0"/>
        <v>0</v>
      </c>
      <c r="G18" s="189"/>
      <c r="H18" s="188"/>
      <c r="I18" s="188"/>
      <c r="J18" s="190">
        <f t="shared" si="1"/>
        <v>0</v>
      </c>
      <c r="K18" s="187"/>
      <c r="L18" s="188"/>
      <c r="M18" s="188"/>
      <c r="N18" s="142">
        <f t="shared" si="2"/>
        <v>0</v>
      </c>
    </row>
    <row r="19" spans="1:14" s="79" customFormat="1" ht="68.45" customHeight="1" x14ac:dyDescent="0.2">
      <c r="A19" s="87" t="s">
        <v>271</v>
      </c>
      <c r="B19" s="92" t="s">
        <v>272</v>
      </c>
      <c r="C19" s="187"/>
      <c r="D19" s="188"/>
      <c r="E19" s="188"/>
      <c r="F19" s="142">
        <f t="shared" si="0"/>
        <v>0</v>
      </c>
      <c r="G19" s="189"/>
      <c r="H19" s="188"/>
      <c r="I19" s="188"/>
      <c r="J19" s="190">
        <f t="shared" si="1"/>
        <v>0</v>
      </c>
      <c r="K19" s="187"/>
      <c r="L19" s="188"/>
      <c r="M19" s="188"/>
      <c r="N19" s="142">
        <f t="shared" si="2"/>
        <v>0</v>
      </c>
    </row>
    <row r="20" spans="1:14" s="79" customFormat="1" ht="89.45" customHeight="1" x14ac:dyDescent="0.2">
      <c r="A20" s="87" t="s">
        <v>273</v>
      </c>
      <c r="B20" s="92" t="s">
        <v>274</v>
      </c>
      <c r="C20" s="187"/>
      <c r="D20" s="188"/>
      <c r="E20" s="188"/>
      <c r="F20" s="142">
        <f t="shared" si="0"/>
        <v>0</v>
      </c>
      <c r="G20" s="189"/>
      <c r="H20" s="188"/>
      <c r="I20" s="188"/>
      <c r="J20" s="190">
        <f t="shared" si="1"/>
        <v>0</v>
      </c>
      <c r="K20" s="187"/>
      <c r="L20" s="188"/>
      <c r="M20" s="188"/>
      <c r="N20" s="142">
        <f t="shared" si="2"/>
        <v>0</v>
      </c>
    </row>
    <row r="21" spans="1:14" s="79" customFormat="1" ht="64.900000000000006" customHeight="1" x14ac:dyDescent="0.2">
      <c r="A21" s="87" t="s">
        <v>275</v>
      </c>
      <c r="B21" s="92" t="s">
        <v>276</v>
      </c>
      <c r="C21" s="187">
        <v>2147720</v>
      </c>
      <c r="D21" s="188"/>
      <c r="E21" s="188"/>
      <c r="F21" s="142">
        <f t="shared" si="0"/>
        <v>2147720</v>
      </c>
      <c r="G21" s="189">
        <v>2147720</v>
      </c>
      <c r="H21" s="188"/>
      <c r="I21" s="188"/>
      <c r="J21" s="190">
        <f t="shared" si="1"/>
        <v>2147720</v>
      </c>
      <c r="K21" s="187">
        <v>2085142</v>
      </c>
      <c r="L21" s="188"/>
      <c r="M21" s="188"/>
      <c r="N21" s="142">
        <f t="shared" si="2"/>
        <v>2085142</v>
      </c>
    </row>
    <row r="22" spans="1:14" s="79" customFormat="1" ht="73.900000000000006" customHeight="1" x14ac:dyDescent="0.2">
      <c r="A22" s="86" t="s">
        <v>2</v>
      </c>
      <c r="B22" s="91" t="s">
        <v>1</v>
      </c>
      <c r="C22" s="157">
        <f>SUM(C21,C16)</f>
        <v>20512776</v>
      </c>
      <c r="D22" s="158"/>
      <c r="E22" s="158"/>
      <c r="F22" s="150">
        <f t="shared" si="0"/>
        <v>20512776</v>
      </c>
      <c r="G22" s="159">
        <f>SUM(G21,G16)</f>
        <v>21887771</v>
      </c>
      <c r="H22" s="158"/>
      <c r="I22" s="158"/>
      <c r="J22" s="191">
        <f t="shared" si="1"/>
        <v>21887771</v>
      </c>
      <c r="K22" s="157">
        <f>SUM(K21,K16)</f>
        <v>21825193</v>
      </c>
      <c r="L22" s="158"/>
      <c r="M22" s="158"/>
      <c r="N22" s="150">
        <f t="shared" si="2"/>
        <v>21825193</v>
      </c>
    </row>
    <row r="23" spans="1:14" s="79" customFormat="1" ht="36.6" customHeight="1" x14ac:dyDescent="0.2">
      <c r="A23" s="87" t="s">
        <v>277</v>
      </c>
      <c r="B23" s="92" t="s">
        <v>278</v>
      </c>
      <c r="C23" s="187"/>
      <c r="D23" s="188"/>
      <c r="E23" s="188"/>
      <c r="F23" s="142">
        <f t="shared" si="0"/>
        <v>0</v>
      </c>
      <c r="G23" s="189"/>
      <c r="H23" s="188"/>
      <c r="I23" s="188"/>
      <c r="J23" s="190">
        <f t="shared" si="1"/>
        <v>0</v>
      </c>
      <c r="K23" s="187"/>
      <c r="L23" s="188"/>
      <c r="M23" s="188"/>
      <c r="N23" s="142">
        <f t="shared" si="2"/>
        <v>0</v>
      </c>
    </row>
    <row r="24" spans="1:14" s="79" customFormat="1" ht="36.6" customHeight="1" x14ac:dyDescent="0.2">
      <c r="A24" s="87" t="s">
        <v>279</v>
      </c>
      <c r="B24" s="92" t="s">
        <v>280</v>
      </c>
      <c r="C24" s="187"/>
      <c r="D24" s="188"/>
      <c r="E24" s="188"/>
      <c r="F24" s="142">
        <f t="shared" si="0"/>
        <v>0</v>
      </c>
      <c r="G24" s="189"/>
      <c r="H24" s="188"/>
      <c r="I24" s="188"/>
      <c r="J24" s="190">
        <f t="shared" si="1"/>
        <v>0</v>
      </c>
      <c r="K24" s="187"/>
      <c r="L24" s="188"/>
      <c r="M24" s="188"/>
      <c r="N24" s="142">
        <f t="shared" si="2"/>
        <v>0</v>
      </c>
    </row>
    <row r="25" spans="1:14" s="79" customFormat="1" x14ac:dyDescent="0.2">
      <c r="A25" s="86" t="s">
        <v>281</v>
      </c>
      <c r="B25" s="91" t="s">
        <v>282</v>
      </c>
      <c r="C25" s="187"/>
      <c r="D25" s="188"/>
      <c r="E25" s="188"/>
      <c r="F25" s="188">
        <f>SUM(F23:F24)</f>
        <v>0</v>
      </c>
      <c r="G25" s="188"/>
      <c r="H25" s="188"/>
      <c r="I25" s="188"/>
      <c r="J25" s="188">
        <f>SUM(J23:J24)</f>
        <v>0</v>
      </c>
      <c r="K25" s="188"/>
      <c r="L25" s="188"/>
      <c r="M25" s="188"/>
      <c r="N25" s="188">
        <f>SUM(N23:N24)</f>
        <v>0</v>
      </c>
    </row>
    <row r="26" spans="1:14" s="79" customFormat="1" ht="36.6" customHeight="1" x14ac:dyDescent="0.2">
      <c r="A26" s="87" t="s">
        <v>283</v>
      </c>
      <c r="B26" s="92" t="s">
        <v>284</v>
      </c>
      <c r="C26" s="187"/>
      <c r="D26" s="188"/>
      <c r="E26" s="188"/>
      <c r="F26" s="142">
        <f t="shared" ref="F26:F90" si="3">SUM(C26:E26)</f>
        <v>0</v>
      </c>
      <c r="G26" s="189"/>
      <c r="H26" s="188"/>
      <c r="I26" s="188"/>
      <c r="J26" s="190">
        <f t="shared" ref="J26:J90" si="4">SUM(G26:I26)</f>
        <v>0</v>
      </c>
      <c r="K26" s="187"/>
      <c r="L26" s="188"/>
      <c r="M26" s="188"/>
      <c r="N26" s="142">
        <f t="shared" ref="N26:N90" si="5">SUM(K26:M26)</f>
        <v>0</v>
      </c>
    </row>
    <row r="27" spans="1:14" s="79" customFormat="1" ht="51.6" customHeight="1" x14ac:dyDescent="0.2">
      <c r="A27" s="87" t="s">
        <v>285</v>
      </c>
      <c r="B27" s="92" t="s">
        <v>286</v>
      </c>
      <c r="C27" s="187"/>
      <c r="D27" s="188"/>
      <c r="E27" s="188"/>
      <c r="F27" s="142">
        <f t="shared" si="3"/>
        <v>0</v>
      </c>
      <c r="G27" s="189"/>
      <c r="H27" s="188"/>
      <c r="I27" s="188"/>
      <c r="J27" s="190">
        <f t="shared" si="4"/>
        <v>0</v>
      </c>
      <c r="K27" s="187"/>
      <c r="L27" s="188"/>
      <c r="M27" s="188"/>
      <c r="N27" s="142">
        <f t="shared" si="5"/>
        <v>0</v>
      </c>
    </row>
    <row r="28" spans="1:14" s="79" customFormat="1" ht="22.15" customHeight="1" x14ac:dyDescent="0.2">
      <c r="A28" s="86" t="s">
        <v>287</v>
      </c>
      <c r="B28" s="91" t="s">
        <v>288</v>
      </c>
      <c r="C28" s="157">
        <v>294000</v>
      </c>
      <c r="D28" s="158"/>
      <c r="E28" s="158"/>
      <c r="F28" s="150">
        <f t="shared" si="3"/>
        <v>294000</v>
      </c>
      <c r="G28" s="159">
        <v>294000</v>
      </c>
      <c r="H28" s="158"/>
      <c r="I28" s="158"/>
      <c r="J28" s="191">
        <f t="shared" si="4"/>
        <v>294000</v>
      </c>
      <c r="K28" s="157">
        <v>236238</v>
      </c>
      <c r="L28" s="158"/>
      <c r="M28" s="158"/>
      <c r="N28" s="150">
        <f t="shared" si="5"/>
        <v>236238</v>
      </c>
    </row>
    <row r="29" spans="1:14" s="79" customFormat="1" ht="37.15" customHeight="1" x14ac:dyDescent="0.2">
      <c r="A29" s="87" t="s">
        <v>289</v>
      </c>
      <c r="B29" s="92" t="s">
        <v>290</v>
      </c>
      <c r="C29" s="187">
        <v>600000</v>
      </c>
      <c r="D29" s="188"/>
      <c r="E29" s="188"/>
      <c r="F29" s="142">
        <f t="shared" si="3"/>
        <v>600000</v>
      </c>
      <c r="G29" s="189">
        <v>600000</v>
      </c>
      <c r="H29" s="188"/>
      <c r="I29" s="188"/>
      <c r="J29" s="190">
        <f t="shared" si="4"/>
        <v>600000</v>
      </c>
      <c r="K29" s="187">
        <v>576806</v>
      </c>
      <c r="L29" s="188"/>
      <c r="M29" s="188"/>
      <c r="N29" s="142">
        <f t="shared" si="5"/>
        <v>576806</v>
      </c>
    </row>
    <row r="30" spans="1:14" s="79" customFormat="1" x14ac:dyDescent="0.2">
      <c r="A30" s="87" t="s">
        <v>291</v>
      </c>
      <c r="B30" s="92" t="s">
        <v>292</v>
      </c>
      <c r="C30" s="187"/>
      <c r="D30" s="188"/>
      <c r="E30" s="188"/>
      <c r="F30" s="142">
        <f t="shared" si="3"/>
        <v>0</v>
      </c>
      <c r="G30" s="189"/>
      <c r="H30" s="188"/>
      <c r="I30" s="188"/>
      <c r="J30" s="190">
        <f t="shared" si="4"/>
        <v>0</v>
      </c>
      <c r="K30" s="187"/>
      <c r="L30" s="188"/>
      <c r="M30" s="188"/>
      <c r="N30" s="142">
        <f t="shared" si="5"/>
        <v>0</v>
      </c>
    </row>
    <row r="31" spans="1:14" s="79" customFormat="1" ht="37.9" customHeight="1" x14ac:dyDescent="0.2">
      <c r="A31" s="87" t="s">
        <v>293</v>
      </c>
      <c r="B31" s="92" t="s">
        <v>294</v>
      </c>
      <c r="C31" s="187"/>
      <c r="D31" s="188"/>
      <c r="E31" s="188"/>
      <c r="F31" s="142">
        <f t="shared" si="3"/>
        <v>0</v>
      </c>
      <c r="G31" s="189"/>
      <c r="H31" s="188"/>
      <c r="I31" s="188"/>
      <c r="J31" s="190">
        <f t="shared" si="4"/>
        <v>0</v>
      </c>
      <c r="K31" s="187"/>
      <c r="L31" s="188"/>
      <c r="M31" s="188"/>
      <c r="N31" s="142">
        <f t="shared" si="5"/>
        <v>0</v>
      </c>
    </row>
    <row r="32" spans="1:14" s="79" customFormat="1" x14ac:dyDescent="0.2">
      <c r="A32" s="87" t="s">
        <v>295</v>
      </c>
      <c r="B32" s="92" t="s">
        <v>296</v>
      </c>
      <c r="C32" s="187">
        <v>212000</v>
      </c>
      <c r="D32" s="188"/>
      <c r="E32" s="188"/>
      <c r="F32" s="142">
        <f t="shared" si="3"/>
        <v>212000</v>
      </c>
      <c r="G32" s="189">
        <v>212000</v>
      </c>
      <c r="H32" s="188"/>
      <c r="I32" s="188"/>
      <c r="J32" s="190">
        <f t="shared" si="4"/>
        <v>212000</v>
      </c>
      <c r="K32" s="187">
        <v>536161</v>
      </c>
      <c r="L32" s="188"/>
      <c r="M32" s="188"/>
      <c r="N32" s="142">
        <f t="shared" si="5"/>
        <v>536161</v>
      </c>
    </row>
    <row r="33" spans="1:14" s="79" customFormat="1" ht="38.450000000000003" customHeight="1" x14ac:dyDescent="0.2">
      <c r="A33" s="87" t="s">
        <v>297</v>
      </c>
      <c r="B33" s="92" t="s">
        <v>298</v>
      </c>
      <c r="C33" s="187">
        <v>350000</v>
      </c>
      <c r="D33" s="188"/>
      <c r="E33" s="188"/>
      <c r="F33" s="142">
        <f t="shared" si="3"/>
        <v>350000</v>
      </c>
      <c r="G33" s="189">
        <v>350000</v>
      </c>
      <c r="H33" s="188"/>
      <c r="I33" s="188"/>
      <c r="J33" s="190">
        <f t="shared" si="4"/>
        <v>350000</v>
      </c>
      <c r="K33" s="187">
        <v>335900</v>
      </c>
      <c r="L33" s="188"/>
      <c r="M33" s="188"/>
      <c r="N33" s="142">
        <f t="shared" si="5"/>
        <v>335900</v>
      </c>
    </row>
    <row r="34" spans="1:14" s="79" customFormat="1" ht="38.450000000000003" customHeight="1" x14ac:dyDescent="0.2">
      <c r="A34" s="86" t="s">
        <v>299</v>
      </c>
      <c r="B34" s="91" t="s">
        <v>300</v>
      </c>
      <c r="C34" s="157">
        <f>SUM(C29:C33)</f>
        <v>1162000</v>
      </c>
      <c r="D34" s="157"/>
      <c r="E34" s="157"/>
      <c r="F34" s="157">
        <f t="shared" ref="F34" si="6">SUM(F29:F33)</f>
        <v>1162000</v>
      </c>
      <c r="G34" s="159">
        <f>SUM(G29:G33)</f>
        <v>1162000</v>
      </c>
      <c r="H34" s="158"/>
      <c r="I34" s="158"/>
      <c r="J34" s="191">
        <f t="shared" si="4"/>
        <v>1162000</v>
      </c>
      <c r="K34" s="157">
        <f>SUM(K29:K33)</f>
        <v>1448867</v>
      </c>
      <c r="L34" s="158"/>
      <c r="M34" s="158"/>
      <c r="N34" s="150">
        <f t="shared" si="5"/>
        <v>1448867</v>
      </c>
    </row>
    <row r="35" spans="1:14" s="79" customFormat="1" ht="38.450000000000003" customHeight="1" x14ac:dyDescent="0.2">
      <c r="A35" s="87" t="s">
        <v>301</v>
      </c>
      <c r="B35" s="92" t="s">
        <v>302</v>
      </c>
      <c r="C35" s="187">
        <v>0</v>
      </c>
      <c r="D35" s="188"/>
      <c r="E35" s="188"/>
      <c r="F35" s="142">
        <f t="shared" si="3"/>
        <v>0</v>
      </c>
      <c r="G35" s="189">
        <v>0</v>
      </c>
      <c r="H35" s="188"/>
      <c r="I35" s="188"/>
      <c r="J35" s="190">
        <f t="shared" si="4"/>
        <v>0</v>
      </c>
      <c r="K35" s="187">
        <v>125881</v>
      </c>
      <c r="L35" s="188"/>
      <c r="M35" s="188"/>
      <c r="N35" s="142">
        <f t="shared" si="5"/>
        <v>125881</v>
      </c>
    </row>
    <row r="36" spans="1:14" s="79" customFormat="1" ht="40.15" customHeight="1" x14ac:dyDescent="0.2">
      <c r="A36" s="86" t="s">
        <v>303</v>
      </c>
      <c r="B36" s="91" t="s">
        <v>4</v>
      </c>
      <c r="C36" s="157">
        <f>SUM(C34:C35,C28)</f>
        <v>1456000</v>
      </c>
      <c r="D36" s="158">
        <f>SUM(D35)</f>
        <v>0</v>
      </c>
      <c r="E36" s="158"/>
      <c r="F36" s="150">
        <f t="shared" si="3"/>
        <v>1456000</v>
      </c>
      <c r="G36" s="159">
        <f>SUM(G34:G35,G28)</f>
        <v>1456000</v>
      </c>
      <c r="H36" s="158">
        <f>SUM(H35)</f>
        <v>0</v>
      </c>
      <c r="I36" s="158"/>
      <c r="J36" s="191">
        <f t="shared" si="4"/>
        <v>1456000</v>
      </c>
      <c r="K36" s="157">
        <f>SUM(K34:K35,K28)</f>
        <v>1810986</v>
      </c>
      <c r="L36" s="158">
        <f>SUM(L35)</f>
        <v>0</v>
      </c>
      <c r="M36" s="158"/>
      <c r="N36" s="150">
        <f t="shared" si="5"/>
        <v>1810986</v>
      </c>
    </row>
    <row r="37" spans="1:14" s="79" customFormat="1" ht="40.15" customHeight="1" x14ac:dyDescent="0.2">
      <c r="A37" s="85" t="s">
        <v>304</v>
      </c>
      <c r="B37" s="92" t="s">
        <v>305</v>
      </c>
      <c r="C37" s="187"/>
      <c r="D37" s="188"/>
      <c r="E37" s="188"/>
      <c r="F37" s="142">
        <f t="shared" si="3"/>
        <v>0</v>
      </c>
      <c r="G37" s="189"/>
      <c r="H37" s="188"/>
      <c r="I37" s="188"/>
      <c r="J37" s="190">
        <f t="shared" si="4"/>
        <v>0</v>
      </c>
      <c r="K37" s="187"/>
      <c r="L37" s="188"/>
      <c r="M37" s="188"/>
      <c r="N37" s="142">
        <f t="shared" si="5"/>
        <v>0</v>
      </c>
    </row>
    <row r="38" spans="1:14" s="79" customFormat="1" ht="40.15" customHeight="1" x14ac:dyDescent="0.2">
      <c r="A38" s="85" t="s">
        <v>306</v>
      </c>
      <c r="B38" s="92" t="s">
        <v>307</v>
      </c>
      <c r="C38" s="187">
        <v>0</v>
      </c>
      <c r="D38" s="188"/>
      <c r="E38" s="188"/>
      <c r="F38" s="142">
        <f t="shared" si="3"/>
        <v>0</v>
      </c>
      <c r="G38" s="189">
        <v>0</v>
      </c>
      <c r="H38" s="188"/>
      <c r="I38" s="188"/>
      <c r="J38" s="190">
        <f t="shared" si="4"/>
        <v>0</v>
      </c>
      <c r="K38" s="187">
        <v>383728</v>
      </c>
      <c r="L38" s="188"/>
      <c r="M38" s="188"/>
      <c r="N38" s="142">
        <f t="shared" si="5"/>
        <v>383728</v>
      </c>
    </row>
    <row r="39" spans="1:14" s="79" customFormat="1" ht="35.450000000000003" customHeight="1" x14ac:dyDescent="0.2">
      <c r="A39" s="85" t="s">
        <v>308</v>
      </c>
      <c r="B39" s="92" t="s">
        <v>309</v>
      </c>
      <c r="C39" s="187"/>
      <c r="D39" s="188"/>
      <c r="E39" s="188"/>
      <c r="F39" s="142">
        <f t="shared" si="3"/>
        <v>0</v>
      </c>
      <c r="G39" s="189"/>
      <c r="H39" s="188"/>
      <c r="I39" s="188"/>
      <c r="J39" s="190">
        <f t="shared" si="4"/>
        <v>0</v>
      </c>
      <c r="K39" s="187"/>
      <c r="L39" s="188"/>
      <c r="M39" s="188"/>
      <c r="N39" s="142">
        <f t="shared" si="5"/>
        <v>0</v>
      </c>
    </row>
    <row r="40" spans="1:14" s="79" customFormat="1" ht="25.9" customHeight="1" x14ac:dyDescent="0.2">
      <c r="A40" s="85" t="s">
        <v>310</v>
      </c>
      <c r="B40" s="92" t="s">
        <v>311</v>
      </c>
      <c r="C40" s="187">
        <v>920000</v>
      </c>
      <c r="D40" s="188"/>
      <c r="E40" s="188"/>
      <c r="F40" s="142">
        <f t="shared" si="3"/>
        <v>920000</v>
      </c>
      <c r="G40" s="189">
        <v>920000</v>
      </c>
      <c r="H40" s="188"/>
      <c r="I40" s="188"/>
      <c r="J40" s="190">
        <f t="shared" si="4"/>
        <v>920000</v>
      </c>
      <c r="K40" s="187">
        <v>145990</v>
      </c>
      <c r="L40" s="188">
        <v>0</v>
      </c>
      <c r="M40" s="188"/>
      <c r="N40" s="142">
        <f t="shared" si="5"/>
        <v>145990</v>
      </c>
    </row>
    <row r="41" spans="1:14" s="79" customFormat="1" x14ac:dyDescent="0.2">
      <c r="A41" s="85" t="s">
        <v>312</v>
      </c>
      <c r="B41" s="92" t="s">
        <v>313</v>
      </c>
      <c r="C41" s="187">
        <v>774002</v>
      </c>
      <c r="D41" s="188"/>
      <c r="E41" s="188"/>
      <c r="F41" s="142">
        <f t="shared" si="3"/>
        <v>774002</v>
      </c>
      <c r="G41" s="189">
        <v>774002</v>
      </c>
      <c r="H41" s="188"/>
      <c r="I41" s="188"/>
      <c r="J41" s="190">
        <f t="shared" si="4"/>
        <v>774002</v>
      </c>
      <c r="K41" s="187">
        <v>817355</v>
      </c>
      <c r="L41" s="188"/>
      <c r="M41" s="188"/>
      <c r="N41" s="142">
        <f t="shared" si="5"/>
        <v>817355</v>
      </c>
    </row>
    <row r="42" spans="1:14" s="79" customFormat="1" ht="34.9" customHeight="1" x14ac:dyDescent="0.2">
      <c r="A42" s="85" t="s">
        <v>314</v>
      </c>
      <c r="B42" s="92" t="s">
        <v>315</v>
      </c>
      <c r="C42" s="187"/>
      <c r="D42" s="188"/>
      <c r="E42" s="188"/>
      <c r="F42" s="142">
        <f t="shared" si="3"/>
        <v>0</v>
      </c>
      <c r="G42" s="189"/>
      <c r="H42" s="188"/>
      <c r="I42" s="188"/>
      <c r="J42" s="190">
        <f t="shared" si="4"/>
        <v>0</v>
      </c>
      <c r="K42" s="187"/>
      <c r="L42" s="188"/>
      <c r="M42" s="188"/>
      <c r="N42" s="142">
        <f t="shared" si="5"/>
        <v>0</v>
      </c>
    </row>
    <row r="43" spans="1:14" s="79" customFormat="1" ht="33.6" customHeight="1" x14ac:dyDescent="0.2">
      <c r="A43" s="85" t="s">
        <v>316</v>
      </c>
      <c r="B43" s="92" t="s">
        <v>317</v>
      </c>
      <c r="C43" s="187"/>
      <c r="D43" s="188"/>
      <c r="E43" s="188"/>
      <c r="F43" s="142">
        <f t="shared" si="3"/>
        <v>0</v>
      </c>
      <c r="G43" s="189"/>
      <c r="H43" s="188"/>
      <c r="I43" s="188"/>
      <c r="J43" s="190">
        <f t="shared" si="4"/>
        <v>0</v>
      </c>
      <c r="K43" s="187"/>
      <c r="L43" s="188"/>
      <c r="M43" s="188"/>
      <c r="N43" s="142">
        <f t="shared" si="5"/>
        <v>0</v>
      </c>
    </row>
    <row r="44" spans="1:14" s="79" customFormat="1" ht="18" customHeight="1" x14ac:dyDescent="0.2">
      <c r="A44" s="85" t="s">
        <v>318</v>
      </c>
      <c r="B44" s="92" t="s">
        <v>319</v>
      </c>
      <c r="C44" s="187">
        <v>0</v>
      </c>
      <c r="D44" s="188"/>
      <c r="E44" s="188"/>
      <c r="F44" s="142">
        <f t="shared" si="3"/>
        <v>0</v>
      </c>
      <c r="G44" s="189">
        <v>0</v>
      </c>
      <c r="H44" s="188"/>
      <c r="I44" s="188"/>
      <c r="J44" s="190">
        <f t="shared" si="4"/>
        <v>0</v>
      </c>
      <c r="K44" s="187">
        <v>11114</v>
      </c>
      <c r="L44" s="188"/>
      <c r="M44" s="188"/>
      <c r="N44" s="142">
        <f t="shared" si="5"/>
        <v>11114</v>
      </c>
    </row>
    <row r="45" spans="1:14" s="79" customFormat="1" ht="33" customHeight="1" x14ac:dyDescent="0.2">
      <c r="A45" s="85" t="s">
        <v>598</v>
      </c>
      <c r="B45" s="92" t="s">
        <v>320</v>
      </c>
      <c r="C45" s="187"/>
      <c r="D45" s="188"/>
      <c r="E45" s="188"/>
      <c r="F45" s="142">
        <f t="shared" si="3"/>
        <v>0</v>
      </c>
      <c r="G45" s="189"/>
      <c r="H45" s="188"/>
      <c r="I45" s="188"/>
      <c r="J45" s="190">
        <f t="shared" si="4"/>
        <v>0</v>
      </c>
      <c r="K45" s="187"/>
      <c r="L45" s="188"/>
      <c r="M45" s="188"/>
      <c r="N45" s="142">
        <f t="shared" si="5"/>
        <v>0</v>
      </c>
    </row>
    <row r="46" spans="1:14" s="79" customFormat="1" ht="25.5" x14ac:dyDescent="0.2">
      <c r="A46" s="85" t="s">
        <v>321</v>
      </c>
      <c r="B46" s="92" t="s">
        <v>667</v>
      </c>
      <c r="C46" s="187">
        <v>0</v>
      </c>
      <c r="D46" s="188"/>
      <c r="E46" s="188"/>
      <c r="F46" s="142">
        <f t="shared" si="3"/>
        <v>0</v>
      </c>
      <c r="G46" s="189">
        <v>0</v>
      </c>
      <c r="H46" s="188"/>
      <c r="I46" s="188"/>
      <c r="J46" s="190">
        <f t="shared" si="4"/>
        <v>0</v>
      </c>
      <c r="K46" s="187">
        <v>96369</v>
      </c>
      <c r="L46" s="188"/>
      <c r="M46" s="188"/>
      <c r="N46" s="142">
        <f t="shared" si="5"/>
        <v>96369</v>
      </c>
    </row>
    <row r="47" spans="1:14" s="79" customFormat="1" ht="32.450000000000003" customHeight="1" x14ac:dyDescent="0.2">
      <c r="A47" s="89" t="s">
        <v>322</v>
      </c>
      <c r="B47" s="88" t="s">
        <v>6</v>
      </c>
      <c r="C47" s="192">
        <f>SUM(C37:C46)</f>
        <v>1694002</v>
      </c>
      <c r="D47" s="193">
        <f>SUM(D37:D46)</f>
        <v>0</v>
      </c>
      <c r="E47" s="193"/>
      <c r="F47" s="156">
        <f t="shared" si="3"/>
        <v>1694002</v>
      </c>
      <c r="G47" s="194">
        <f>SUM(G37:G46)</f>
        <v>1694002</v>
      </c>
      <c r="H47" s="193">
        <f>SUM(H37:H46)</f>
        <v>0</v>
      </c>
      <c r="I47" s="193"/>
      <c r="J47" s="195">
        <f t="shared" si="4"/>
        <v>1694002</v>
      </c>
      <c r="K47" s="192">
        <f>SUM(K37:K46)</f>
        <v>1454556</v>
      </c>
      <c r="L47" s="193">
        <f>SUM(L37:L46)</f>
        <v>0</v>
      </c>
      <c r="M47" s="193"/>
      <c r="N47" s="156">
        <f t="shared" si="5"/>
        <v>1454556</v>
      </c>
    </row>
    <row r="48" spans="1:14" s="79" customFormat="1" ht="67.150000000000006" customHeight="1" x14ac:dyDescent="0.2">
      <c r="A48" s="85" t="s">
        <v>323</v>
      </c>
      <c r="B48" s="92" t="s">
        <v>324</v>
      </c>
      <c r="C48" s="187"/>
      <c r="D48" s="188"/>
      <c r="E48" s="188"/>
      <c r="F48" s="142">
        <f t="shared" si="3"/>
        <v>0</v>
      </c>
      <c r="G48" s="189"/>
      <c r="H48" s="188"/>
      <c r="I48" s="188"/>
      <c r="J48" s="190">
        <f t="shared" si="4"/>
        <v>0</v>
      </c>
      <c r="K48" s="187"/>
      <c r="L48" s="188"/>
      <c r="M48" s="188"/>
      <c r="N48" s="142">
        <f t="shared" si="5"/>
        <v>0</v>
      </c>
    </row>
    <row r="49" spans="1:14" s="79" customFormat="1" ht="75.599999999999994" customHeight="1" x14ac:dyDescent="0.2">
      <c r="A49" s="87" t="s">
        <v>584</v>
      </c>
      <c r="B49" s="92" t="s">
        <v>325</v>
      </c>
      <c r="C49" s="187">
        <v>0</v>
      </c>
      <c r="D49" s="188"/>
      <c r="E49" s="188"/>
      <c r="F49" s="142">
        <f t="shared" si="3"/>
        <v>0</v>
      </c>
      <c r="G49" s="189">
        <v>0</v>
      </c>
      <c r="H49" s="188"/>
      <c r="I49" s="188"/>
      <c r="J49" s="190">
        <f t="shared" si="4"/>
        <v>0</v>
      </c>
      <c r="K49" s="187">
        <v>26664</v>
      </c>
      <c r="L49" s="188"/>
      <c r="M49" s="188"/>
      <c r="N49" s="142">
        <f t="shared" si="5"/>
        <v>26664</v>
      </c>
    </row>
    <row r="50" spans="1:14" s="79" customFormat="1" ht="45" customHeight="1" x14ac:dyDescent="0.2">
      <c r="A50" s="85" t="s">
        <v>326</v>
      </c>
      <c r="B50" s="92" t="s">
        <v>327</v>
      </c>
      <c r="C50" s="187"/>
      <c r="D50" s="188"/>
      <c r="E50" s="188"/>
      <c r="F50" s="142">
        <f t="shared" si="3"/>
        <v>0</v>
      </c>
      <c r="G50" s="189"/>
      <c r="H50" s="188"/>
      <c r="I50" s="188"/>
      <c r="J50" s="190">
        <f t="shared" si="4"/>
        <v>0</v>
      </c>
      <c r="K50" s="187"/>
      <c r="L50" s="188"/>
      <c r="M50" s="188"/>
      <c r="N50" s="142">
        <f t="shared" si="5"/>
        <v>0</v>
      </c>
    </row>
    <row r="51" spans="1:14" s="79" customFormat="1" ht="41.45" customHeight="1" x14ac:dyDescent="0.2">
      <c r="A51" s="86" t="s">
        <v>328</v>
      </c>
      <c r="B51" s="91" t="s">
        <v>10</v>
      </c>
      <c r="C51" s="158">
        <f>SUM(C48:C50)</f>
        <v>0</v>
      </c>
      <c r="D51" s="158">
        <f>SUM(D48:D50)</f>
        <v>0</v>
      </c>
      <c r="E51" s="158"/>
      <c r="F51" s="150">
        <f t="shared" si="3"/>
        <v>0</v>
      </c>
      <c r="G51" s="159">
        <v>0</v>
      </c>
      <c r="H51" s="158">
        <f>SUM(H48:H50)</f>
        <v>0</v>
      </c>
      <c r="I51" s="158"/>
      <c r="J51" s="191">
        <f t="shared" si="4"/>
        <v>0</v>
      </c>
      <c r="K51" s="158">
        <f>SUM(K48:K50)</f>
        <v>26664</v>
      </c>
      <c r="L51" s="158">
        <f>SUM(L48:L50)</f>
        <v>0</v>
      </c>
      <c r="M51" s="158"/>
      <c r="N51" s="150">
        <f t="shared" si="5"/>
        <v>26664</v>
      </c>
    </row>
    <row r="52" spans="1:14" s="79" customFormat="1" ht="34.15" customHeight="1" x14ac:dyDescent="0.2">
      <c r="A52" s="207" t="s">
        <v>163</v>
      </c>
      <c r="B52" s="208"/>
      <c r="C52" s="209">
        <f>SUM(C47,C36,C22)</f>
        <v>23662778</v>
      </c>
      <c r="D52" s="210">
        <f>SUM(D51,D47,D36,D22)</f>
        <v>0</v>
      </c>
      <c r="E52" s="210"/>
      <c r="F52" s="206">
        <f t="shared" si="3"/>
        <v>23662778</v>
      </c>
      <c r="G52" s="211">
        <f>SUM(G51,G47,G36,G22)</f>
        <v>25037773</v>
      </c>
      <c r="H52" s="210">
        <f>SUM(H51,H47,H36,H22)</f>
        <v>0</v>
      </c>
      <c r="I52" s="210"/>
      <c r="J52" s="212">
        <f t="shared" si="4"/>
        <v>25037773</v>
      </c>
      <c r="K52" s="209">
        <f>SUM(K51,K47,K36,K22)</f>
        <v>25117399</v>
      </c>
      <c r="L52" s="210">
        <f>SUM(L51,L47,L36,L22)</f>
        <v>0</v>
      </c>
      <c r="M52" s="210"/>
      <c r="N52" s="206">
        <f t="shared" si="5"/>
        <v>25117399</v>
      </c>
    </row>
    <row r="53" spans="1:14" s="79" customFormat="1" ht="46.15" customHeight="1" x14ac:dyDescent="0.2">
      <c r="A53" s="87" t="s">
        <v>329</v>
      </c>
      <c r="B53" s="92" t="s">
        <v>330</v>
      </c>
      <c r="C53" s="187">
        <v>9186113</v>
      </c>
      <c r="D53" s="188"/>
      <c r="E53" s="188"/>
      <c r="F53" s="142">
        <f t="shared" si="3"/>
        <v>9186113</v>
      </c>
      <c r="G53" s="189">
        <v>9186113</v>
      </c>
      <c r="H53" s="188"/>
      <c r="I53" s="188"/>
      <c r="J53" s="190">
        <f t="shared" si="4"/>
        <v>9186113</v>
      </c>
      <c r="K53" s="187">
        <v>9186113</v>
      </c>
      <c r="L53" s="188"/>
      <c r="M53" s="188"/>
      <c r="N53" s="142">
        <f t="shared" si="5"/>
        <v>9186113</v>
      </c>
    </row>
    <row r="54" spans="1:14" s="79" customFormat="1" ht="70.5" customHeight="1" x14ac:dyDescent="0.2">
      <c r="A54" s="87" t="s">
        <v>659</v>
      </c>
      <c r="B54" s="92" t="s">
        <v>331</v>
      </c>
      <c r="C54" s="187"/>
      <c r="D54" s="188"/>
      <c r="E54" s="188"/>
      <c r="F54" s="142">
        <f t="shared" si="3"/>
        <v>0</v>
      </c>
      <c r="G54" s="189"/>
      <c r="H54" s="188"/>
      <c r="I54" s="188"/>
      <c r="J54" s="190">
        <f t="shared" si="4"/>
        <v>0</v>
      </c>
      <c r="K54" s="187"/>
      <c r="L54" s="188"/>
      <c r="M54" s="188"/>
      <c r="N54" s="142">
        <f t="shared" si="5"/>
        <v>0</v>
      </c>
    </row>
    <row r="55" spans="1:14" s="79" customFormat="1" ht="64.5" customHeight="1" x14ac:dyDescent="0.2">
      <c r="A55" s="87" t="s">
        <v>658</v>
      </c>
      <c r="B55" s="92" t="s">
        <v>332</v>
      </c>
      <c r="C55" s="187"/>
      <c r="D55" s="188"/>
      <c r="E55" s="188"/>
      <c r="F55" s="142">
        <f t="shared" si="3"/>
        <v>0</v>
      </c>
      <c r="G55" s="189"/>
      <c r="H55" s="188"/>
      <c r="I55" s="188"/>
      <c r="J55" s="190">
        <f t="shared" si="4"/>
        <v>0</v>
      </c>
      <c r="K55" s="187"/>
      <c r="L55" s="188"/>
      <c r="M55" s="188"/>
      <c r="N55" s="142">
        <f t="shared" si="5"/>
        <v>0</v>
      </c>
    </row>
    <row r="56" spans="1:14" s="79" customFormat="1" ht="76.150000000000006" customHeight="1" x14ac:dyDescent="0.2">
      <c r="A56" s="87" t="s">
        <v>333</v>
      </c>
      <c r="B56" s="92" t="s">
        <v>334</v>
      </c>
      <c r="C56" s="187"/>
      <c r="D56" s="188"/>
      <c r="E56" s="188"/>
      <c r="F56" s="142">
        <f t="shared" si="3"/>
        <v>0</v>
      </c>
      <c r="G56" s="189"/>
      <c r="H56" s="188"/>
      <c r="I56" s="188"/>
      <c r="J56" s="190">
        <f t="shared" si="4"/>
        <v>0</v>
      </c>
      <c r="K56" s="187"/>
      <c r="L56" s="188"/>
      <c r="M56" s="188"/>
      <c r="N56" s="142">
        <f t="shared" si="5"/>
        <v>0</v>
      </c>
    </row>
    <row r="57" spans="1:14" s="79" customFormat="1" ht="48" customHeight="1" x14ac:dyDescent="0.2">
      <c r="A57" s="87" t="s">
        <v>335</v>
      </c>
      <c r="B57" s="92" t="s">
        <v>336</v>
      </c>
      <c r="C57" s="187"/>
      <c r="D57" s="188"/>
      <c r="E57" s="188"/>
      <c r="F57" s="142">
        <f t="shared" si="3"/>
        <v>0</v>
      </c>
      <c r="G57" s="189"/>
      <c r="H57" s="188"/>
      <c r="I57" s="188"/>
      <c r="J57" s="190">
        <f t="shared" si="4"/>
        <v>0</v>
      </c>
      <c r="K57" s="187"/>
      <c r="L57" s="188"/>
      <c r="M57" s="188"/>
      <c r="N57" s="142">
        <f t="shared" si="5"/>
        <v>0</v>
      </c>
    </row>
    <row r="58" spans="1:14" s="79" customFormat="1" ht="64.150000000000006" customHeight="1" x14ac:dyDescent="0.2">
      <c r="A58" s="86" t="s">
        <v>337</v>
      </c>
      <c r="B58" s="91" t="s">
        <v>3</v>
      </c>
      <c r="C58" s="158">
        <f>SUM(C53:C57)</f>
        <v>9186113</v>
      </c>
      <c r="D58" s="158">
        <f>SUM(D53:D57)</f>
        <v>0</v>
      </c>
      <c r="E58" s="158"/>
      <c r="F58" s="150">
        <f t="shared" si="3"/>
        <v>9186113</v>
      </c>
      <c r="G58" s="159">
        <f>SUM(G53:G57)</f>
        <v>9186113</v>
      </c>
      <c r="H58" s="158">
        <f>SUM(H53:H57)</f>
        <v>0</v>
      </c>
      <c r="I58" s="158"/>
      <c r="J58" s="191">
        <f t="shared" si="4"/>
        <v>9186113</v>
      </c>
      <c r="K58" s="157">
        <f>SUM(K53:K57)</f>
        <v>9186113</v>
      </c>
      <c r="L58" s="158">
        <f>SUM(L53:L57)</f>
        <v>0</v>
      </c>
      <c r="M58" s="158"/>
      <c r="N58" s="150">
        <f t="shared" si="5"/>
        <v>9186113</v>
      </c>
    </row>
    <row r="59" spans="1:14" s="79" customFormat="1" ht="31.9" customHeight="1" x14ac:dyDescent="0.2">
      <c r="A59" s="85" t="s">
        <v>338</v>
      </c>
      <c r="B59" s="92" t="s">
        <v>339</v>
      </c>
      <c r="C59" s="187"/>
      <c r="D59" s="188"/>
      <c r="E59" s="188"/>
      <c r="F59" s="142">
        <f t="shared" si="3"/>
        <v>0</v>
      </c>
      <c r="G59" s="189"/>
      <c r="H59" s="188"/>
      <c r="I59" s="188"/>
      <c r="J59" s="190">
        <f t="shared" si="4"/>
        <v>0</v>
      </c>
      <c r="K59" s="187"/>
      <c r="L59" s="188"/>
      <c r="M59" s="188"/>
      <c r="N59" s="142">
        <f t="shared" si="5"/>
        <v>0</v>
      </c>
    </row>
    <row r="60" spans="1:14" s="79" customFormat="1" ht="31.9" customHeight="1" x14ac:dyDescent="0.2">
      <c r="A60" s="85" t="s">
        <v>340</v>
      </c>
      <c r="B60" s="92" t="s">
        <v>341</v>
      </c>
      <c r="C60" s="187"/>
      <c r="D60" s="188"/>
      <c r="E60" s="188"/>
      <c r="F60" s="142">
        <f t="shared" si="3"/>
        <v>0</v>
      </c>
      <c r="G60" s="189"/>
      <c r="H60" s="188"/>
      <c r="I60" s="188"/>
      <c r="J60" s="190">
        <f t="shared" si="4"/>
        <v>0</v>
      </c>
      <c r="K60" s="187"/>
      <c r="L60" s="188"/>
      <c r="M60" s="188"/>
      <c r="N60" s="142">
        <f t="shared" si="5"/>
        <v>0</v>
      </c>
    </row>
    <row r="61" spans="1:14" s="79" customFormat="1" ht="31.9" customHeight="1" x14ac:dyDescent="0.2">
      <c r="A61" s="85" t="s">
        <v>342</v>
      </c>
      <c r="B61" s="92" t="s">
        <v>343</v>
      </c>
      <c r="C61" s="187"/>
      <c r="D61" s="188"/>
      <c r="E61" s="188"/>
      <c r="F61" s="142">
        <f t="shared" si="3"/>
        <v>0</v>
      </c>
      <c r="G61" s="189"/>
      <c r="H61" s="188"/>
      <c r="I61" s="188"/>
      <c r="J61" s="190">
        <f t="shared" si="4"/>
        <v>0</v>
      </c>
      <c r="K61" s="187"/>
      <c r="L61" s="188"/>
      <c r="M61" s="188"/>
      <c r="N61" s="142">
        <f t="shared" si="5"/>
        <v>0</v>
      </c>
    </row>
    <row r="62" spans="1:14" s="79" customFormat="1" ht="40.15" customHeight="1" x14ac:dyDescent="0.2">
      <c r="A62" s="85" t="s">
        <v>344</v>
      </c>
      <c r="B62" s="92" t="s">
        <v>345</v>
      </c>
      <c r="C62" s="187"/>
      <c r="D62" s="188"/>
      <c r="E62" s="188"/>
      <c r="F62" s="142">
        <f t="shared" si="3"/>
        <v>0</v>
      </c>
      <c r="G62" s="189"/>
      <c r="H62" s="188"/>
      <c r="I62" s="188"/>
      <c r="J62" s="190">
        <f t="shared" si="4"/>
        <v>0</v>
      </c>
      <c r="K62" s="187"/>
      <c r="L62" s="188"/>
      <c r="M62" s="188"/>
      <c r="N62" s="142">
        <f t="shared" si="5"/>
        <v>0</v>
      </c>
    </row>
    <row r="63" spans="1:14" s="79" customFormat="1" ht="40.15" customHeight="1" x14ac:dyDescent="0.2">
      <c r="A63" s="85" t="s">
        <v>346</v>
      </c>
      <c r="B63" s="92" t="s">
        <v>347</v>
      </c>
      <c r="C63" s="187"/>
      <c r="D63" s="188"/>
      <c r="E63" s="188"/>
      <c r="F63" s="142">
        <f t="shared" si="3"/>
        <v>0</v>
      </c>
      <c r="G63" s="189"/>
      <c r="H63" s="188"/>
      <c r="I63" s="188"/>
      <c r="J63" s="190">
        <f t="shared" si="4"/>
        <v>0</v>
      </c>
      <c r="K63" s="187"/>
      <c r="L63" s="188"/>
      <c r="M63" s="188"/>
      <c r="N63" s="142">
        <f t="shared" si="5"/>
        <v>0</v>
      </c>
    </row>
    <row r="64" spans="1:14" s="79" customFormat="1" ht="28.15" customHeight="1" x14ac:dyDescent="0.2">
      <c r="A64" s="86" t="s">
        <v>348</v>
      </c>
      <c r="B64" s="91" t="s">
        <v>8</v>
      </c>
      <c r="C64" s="187"/>
      <c r="D64" s="188">
        <f>SUM(D60:D63)</f>
        <v>0</v>
      </c>
      <c r="E64" s="188"/>
      <c r="F64" s="142">
        <f t="shared" si="3"/>
        <v>0</v>
      </c>
      <c r="G64" s="189"/>
      <c r="H64" s="188">
        <f>SUM(H60:H63)</f>
        <v>0</v>
      </c>
      <c r="I64" s="188"/>
      <c r="J64" s="190">
        <f t="shared" si="4"/>
        <v>0</v>
      </c>
      <c r="K64" s="187"/>
      <c r="L64" s="188">
        <f>SUM(L60:L63)</f>
        <v>0</v>
      </c>
      <c r="M64" s="188"/>
      <c r="N64" s="142">
        <f t="shared" si="5"/>
        <v>0</v>
      </c>
    </row>
    <row r="65" spans="1:14" s="79" customFormat="1" ht="52.15" customHeight="1" x14ac:dyDescent="0.2">
      <c r="A65" s="85" t="s">
        <v>656</v>
      </c>
      <c r="B65" s="92" t="s">
        <v>349</v>
      </c>
      <c r="C65" s="187"/>
      <c r="D65" s="188"/>
      <c r="E65" s="188"/>
      <c r="F65" s="142">
        <f t="shared" si="3"/>
        <v>0</v>
      </c>
      <c r="G65" s="189"/>
      <c r="H65" s="188"/>
      <c r="I65" s="188"/>
      <c r="J65" s="190">
        <f t="shared" si="4"/>
        <v>0</v>
      </c>
      <c r="K65" s="187"/>
      <c r="L65" s="188"/>
      <c r="M65" s="188"/>
      <c r="N65" s="142">
        <f t="shared" si="5"/>
        <v>0</v>
      </c>
    </row>
    <row r="66" spans="1:14" s="79" customFormat="1" ht="67.5" customHeight="1" x14ac:dyDescent="0.2">
      <c r="A66" s="87" t="s">
        <v>657</v>
      </c>
      <c r="B66" s="92" t="s">
        <v>660</v>
      </c>
      <c r="C66" s="187">
        <v>0</v>
      </c>
      <c r="D66" s="188"/>
      <c r="E66" s="188"/>
      <c r="F66" s="142">
        <f t="shared" si="3"/>
        <v>0</v>
      </c>
      <c r="G66" s="189">
        <v>0</v>
      </c>
      <c r="H66" s="188"/>
      <c r="I66" s="188"/>
      <c r="J66" s="190">
        <f t="shared" si="4"/>
        <v>0</v>
      </c>
      <c r="K66" s="187"/>
      <c r="L66" s="188"/>
      <c r="M66" s="188"/>
      <c r="N66" s="142">
        <f t="shared" si="5"/>
        <v>0</v>
      </c>
    </row>
    <row r="67" spans="1:14" s="79" customFormat="1" ht="35.450000000000003" customHeight="1" x14ac:dyDescent="0.2">
      <c r="A67" s="85" t="s">
        <v>350</v>
      </c>
      <c r="B67" s="92" t="s">
        <v>661</v>
      </c>
      <c r="C67" s="187">
        <v>15000</v>
      </c>
      <c r="D67" s="188"/>
      <c r="E67" s="188"/>
      <c r="F67" s="142">
        <f t="shared" si="3"/>
        <v>15000</v>
      </c>
      <c r="G67" s="189">
        <v>15000</v>
      </c>
      <c r="H67" s="188"/>
      <c r="I67" s="188"/>
      <c r="J67" s="190">
        <f t="shared" si="4"/>
        <v>15000</v>
      </c>
      <c r="K67" s="187">
        <v>2499</v>
      </c>
      <c r="L67" s="188"/>
      <c r="M67" s="188"/>
      <c r="N67" s="142">
        <f t="shared" si="5"/>
        <v>2499</v>
      </c>
    </row>
    <row r="68" spans="1:14" s="79" customFormat="1" ht="35.450000000000003" customHeight="1" x14ac:dyDescent="0.2">
      <c r="A68" s="86" t="s">
        <v>351</v>
      </c>
      <c r="B68" s="91" t="s">
        <v>11</v>
      </c>
      <c r="C68" s="157">
        <f>SUM(C65:C67)</f>
        <v>15000</v>
      </c>
      <c r="D68" s="158">
        <f>SUM(D65:D67)</f>
        <v>0</v>
      </c>
      <c r="E68" s="158"/>
      <c r="F68" s="150">
        <f t="shared" si="3"/>
        <v>15000</v>
      </c>
      <c r="G68" s="158">
        <f>SUM(G65:G67)</f>
        <v>15000</v>
      </c>
      <c r="H68" s="158">
        <f>SUM(H65:H67)</f>
        <v>0</v>
      </c>
      <c r="I68" s="158"/>
      <c r="J68" s="191">
        <f t="shared" si="4"/>
        <v>15000</v>
      </c>
      <c r="K68" s="158">
        <f>SUM(K65:K67)</f>
        <v>2499</v>
      </c>
      <c r="L68" s="158">
        <f>SUM(L65:L67)</f>
        <v>0</v>
      </c>
      <c r="M68" s="158"/>
      <c r="N68" s="150">
        <f t="shared" si="5"/>
        <v>2499</v>
      </c>
    </row>
    <row r="69" spans="1:14" s="79" customFormat="1" ht="40.15" customHeight="1" x14ac:dyDescent="0.2">
      <c r="A69" s="90" t="s">
        <v>205</v>
      </c>
      <c r="B69" s="81"/>
      <c r="C69" s="192">
        <f>SUM(C68,C64,C58)</f>
        <v>9201113</v>
      </c>
      <c r="D69" s="193">
        <f>SUM(D68,D64:D65,D58)</f>
        <v>0</v>
      </c>
      <c r="E69" s="193"/>
      <c r="F69" s="178">
        <f t="shared" si="3"/>
        <v>9201113</v>
      </c>
      <c r="G69" s="193">
        <f>SUM(G68,G64:G65,G58)</f>
        <v>9201113</v>
      </c>
      <c r="H69" s="193">
        <f>SUM(H68,H64:H65,H58)</f>
        <v>0</v>
      </c>
      <c r="I69" s="193"/>
      <c r="J69" s="196">
        <f t="shared" si="4"/>
        <v>9201113</v>
      </c>
      <c r="K69" s="193">
        <f>SUM(K68,K64:K65,K58)</f>
        <v>9188612</v>
      </c>
      <c r="L69" s="193">
        <f>SUM(L68,L64:L65,L58)</f>
        <v>0</v>
      </c>
      <c r="M69" s="193"/>
      <c r="N69" s="178">
        <f t="shared" si="5"/>
        <v>9188612</v>
      </c>
    </row>
    <row r="70" spans="1:14" s="79" customFormat="1" ht="34.15" customHeight="1" x14ac:dyDescent="0.2">
      <c r="A70" s="89" t="s">
        <v>352</v>
      </c>
      <c r="B70" s="88" t="s">
        <v>353</v>
      </c>
      <c r="C70" s="192">
        <f>SUM(C69,C52)</f>
        <v>32863891</v>
      </c>
      <c r="D70" s="193">
        <f>SUM(D69,D52)</f>
        <v>0</v>
      </c>
      <c r="E70" s="193"/>
      <c r="F70" s="156">
        <f t="shared" si="3"/>
        <v>32863891</v>
      </c>
      <c r="G70" s="194">
        <f>SUM(G69,G52)</f>
        <v>34238886</v>
      </c>
      <c r="H70" s="193">
        <f>SUM(H69,H52)</f>
        <v>0</v>
      </c>
      <c r="I70" s="193"/>
      <c r="J70" s="195">
        <f t="shared" si="4"/>
        <v>34238886</v>
      </c>
      <c r="K70" s="192">
        <f>SUM(K69,K52)</f>
        <v>34306011</v>
      </c>
      <c r="L70" s="193">
        <f>SUM(L69,L52)</f>
        <v>0</v>
      </c>
      <c r="M70" s="193"/>
      <c r="N70" s="156">
        <f t="shared" si="5"/>
        <v>34306011</v>
      </c>
    </row>
    <row r="71" spans="1:14" s="79" customFormat="1" ht="39" customHeight="1" x14ac:dyDescent="0.2">
      <c r="A71" s="85" t="s">
        <v>354</v>
      </c>
      <c r="B71" s="84" t="s">
        <v>355</v>
      </c>
      <c r="C71" s="187"/>
      <c r="D71" s="188"/>
      <c r="E71" s="188"/>
      <c r="F71" s="142">
        <f t="shared" si="3"/>
        <v>0</v>
      </c>
      <c r="G71" s="189"/>
      <c r="H71" s="188"/>
      <c r="I71" s="188"/>
      <c r="J71" s="190">
        <f t="shared" si="4"/>
        <v>0</v>
      </c>
      <c r="K71" s="187"/>
      <c r="L71" s="188"/>
      <c r="M71" s="188"/>
      <c r="N71" s="142">
        <f t="shared" si="5"/>
        <v>0</v>
      </c>
    </row>
    <row r="72" spans="1:14" s="79" customFormat="1" ht="49.15" customHeight="1" x14ac:dyDescent="0.2">
      <c r="A72" s="85" t="s">
        <v>31</v>
      </c>
      <c r="B72" s="84" t="s">
        <v>356</v>
      </c>
      <c r="C72" s="187"/>
      <c r="D72" s="188"/>
      <c r="E72" s="188"/>
      <c r="F72" s="142">
        <f t="shared" si="3"/>
        <v>0</v>
      </c>
      <c r="G72" s="189"/>
      <c r="H72" s="188"/>
      <c r="I72" s="188"/>
      <c r="J72" s="190">
        <f t="shared" si="4"/>
        <v>0</v>
      </c>
      <c r="K72" s="187"/>
      <c r="L72" s="188"/>
      <c r="M72" s="188"/>
      <c r="N72" s="142">
        <f t="shared" si="5"/>
        <v>0</v>
      </c>
    </row>
    <row r="73" spans="1:14" s="79" customFormat="1" ht="40.9" customHeight="1" x14ac:dyDescent="0.2">
      <c r="A73" s="85" t="s">
        <v>357</v>
      </c>
      <c r="B73" s="84" t="s">
        <v>358</v>
      </c>
      <c r="C73" s="187"/>
      <c r="D73" s="188"/>
      <c r="E73" s="188"/>
      <c r="F73" s="142">
        <f t="shared" si="3"/>
        <v>0</v>
      </c>
      <c r="G73" s="189"/>
      <c r="H73" s="188"/>
      <c r="I73" s="188"/>
      <c r="J73" s="190">
        <f t="shared" si="4"/>
        <v>0</v>
      </c>
      <c r="K73" s="187"/>
      <c r="L73" s="188"/>
      <c r="M73" s="188"/>
      <c r="N73" s="142">
        <f t="shared" si="5"/>
        <v>0</v>
      </c>
    </row>
    <row r="74" spans="1:14" s="112" customFormat="1" ht="34.9" customHeight="1" x14ac:dyDescent="0.2">
      <c r="A74" s="83" t="s">
        <v>583</v>
      </c>
      <c r="B74" s="82" t="s">
        <v>359</v>
      </c>
      <c r="C74" s="157"/>
      <c r="D74" s="158">
        <f>SUM(D71:D73)</f>
        <v>0</v>
      </c>
      <c r="E74" s="158"/>
      <c r="F74" s="150">
        <f t="shared" si="3"/>
        <v>0</v>
      </c>
      <c r="G74" s="159"/>
      <c r="H74" s="158"/>
      <c r="I74" s="158"/>
      <c r="J74" s="191">
        <f t="shared" si="4"/>
        <v>0</v>
      </c>
      <c r="K74" s="157"/>
      <c r="L74" s="158"/>
      <c r="M74" s="158"/>
      <c r="N74" s="150">
        <f t="shared" si="5"/>
        <v>0</v>
      </c>
    </row>
    <row r="75" spans="1:14" s="79" customFormat="1" ht="45.6" customHeight="1" x14ac:dyDescent="0.2">
      <c r="A75" s="85" t="s">
        <v>35</v>
      </c>
      <c r="B75" s="84" t="s">
        <v>360</v>
      </c>
      <c r="C75" s="187"/>
      <c r="D75" s="188"/>
      <c r="E75" s="188"/>
      <c r="F75" s="142">
        <f t="shared" si="3"/>
        <v>0</v>
      </c>
      <c r="G75" s="189"/>
      <c r="H75" s="188"/>
      <c r="I75" s="188"/>
      <c r="J75" s="190">
        <f t="shared" si="4"/>
        <v>0</v>
      </c>
      <c r="K75" s="187"/>
      <c r="L75" s="188"/>
      <c r="M75" s="188"/>
      <c r="N75" s="142">
        <f t="shared" si="5"/>
        <v>0</v>
      </c>
    </row>
    <row r="76" spans="1:14" s="79" customFormat="1" ht="33" customHeight="1" x14ac:dyDescent="0.2">
      <c r="A76" s="85" t="s">
        <v>32</v>
      </c>
      <c r="B76" s="84" t="s">
        <v>361</v>
      </c>
      <c r="C76" s="187"/>
      <c r="D76" s="188"/>
      <c r="E76" s="188"/>
      <c r="F76" s="142">
        <f t="shared" si="3"/>
        <v>0</v>
      </c>
      <c r="G76" s="189"/>
      <c r="H76" s="188"/>
      <c r="I76" s="188"/>
      <c r="J76" s="190">
        <f t="shared" si="4"/>
        <v>0</v>
      </c>
      <c r="K76" s="187"/>
      <c r="L76" s="188"/>
      <c r="M76" s="188"/>
      <c r="N76" s="142">
        <f t="shared" si="5"/>
        <v>0</v>
      </c>
    </row>
    <row r="77" spans="1:14" s="79" customFormat="1" ht="53.45" customHeight="1" x14ac:dyDescent="0.2">
      <c r="A77" s="85" t="s">
        <v>362</v>
      </c>
      <c r="B77" s="84" t="s">
        <v>363</v>
      </c>
      <c r="C77" s="187"/>
      <c r="D77" s="188"/>
      <c r="E77" s="188"/>
      <c r="F77" s="142">
        <f t="shared" si="3"/>
        <v>0</v>
      </c>
      <c r="G77" s="189"/>
      <c r="H77" s="188"/>
      <c r="I77" s="188"/>
      <c r="J77" s="190">
        <f t="shared" si="4"/>
        <v>0</v>
      </c>
      <c r="K77" s="187"/>
      <c r="L77" s="188"/>
      <c r="M77" s="188"/>
      <c r="N77" s="142">
        <f t="shared" si="5"/>
        <v>0</v>
      </c>
    </row>
    <row r="78" spans="1:14" s="79" customFormat="1" ht="33" customHeight="1" x14ac:dyDescent="0.2">
      <c r="A78" s="85" t="s">
        <v>33</v>
      </c>
      <c r="B78" s="84" t="s">
        <v>364</v>
      </c>
      <c r="C78" s="187"/>
      <c r="D78" s="188"/>
      <c r="E78" s="188"/>
      <c r="F78" s="142">
        <f t="shared" si="3"/>
        <v>0</v>
      </c>
      <c r="G78" s="189"/>
      <c r="H78" s="188"/>
      <c r="I78" s="188"/>
      <c r="J78" s="190">
        <f t="shared" si="4"/>
        <v>0</v>
      </c>
      <c r="K78" s="187"/>
      <c r="L78" s="188"/>
      <c r="M78" s="188"/>
      <c r="N78" s="142">
        <f t="shared" si="5"/>
        <v>0</v>
      </c>
    </row>
    <row r="79" spans="1:14" s="79" customFormat="1" ht="39" customHeight="1" x14ac:dyDescent="0.2">
      <c r="A79" s="83" t="s">
        <v>365</v>
      </c>
      <c r="B79" s="82" t="s">
        <v>366</v>
      </c>
      <c r="C79" s="187"/>
      <c r="D79" s="188"/>
      <c r="E79" s="188"/>
      <c r="F79" s="142">
        <f t="shared" si="3"/>
        <v>0</v>
      </c>
      <c r="G79" s="189"/>
      <c r="H79" s="188"/>
      <c r="I79" s="188"/>
      <c r="J79" s="190">
        <f t="shared" si="4"/>
        <v>0</v>
      </c>
      <c r="K79" s="187"/>
      <c r="L79" s="188"/>
      <c r="M79" s="188"/>
      <c r="N79" s="142">
        <f t="shared" si="5"/>
        <v>0</v>
      </c>
    </row>
    <row r="80" spans="1:14" s="79" customFormat="1" ht="49.9" customHeight="1" x14ac:dyDescent="0.2">
      <c r="A80" s="87" t="s">
        <v>367</v>
      </c>
      <c r="B80" s="84" t="s">
        <v>368</v>
      </c>
      <c r="C80" s="187">
        <v>13648735</v>
      </c>
      <c r="D80" s="188"/>
      <c r="E80" s="188"/>
      <c r="F80" s="142">
        <f t="shared" si="3"/>
        <v>13648735</v>
      </c>
      <c r="G80" s="189">
        <v>13648735</v>
      </c>
      <c r="H80" s="188"/>
      <c r="I80" s="188"/>
      <c r="J80" s="190">
        <f t="shared" si="4"/>
        <v>13648735</v>
      </c>
      <c r="K80" s="187">
        <v>13648735</v>
      </c>
      <c r="L80" s="188"/>
      <c r="M80" s="188"/>
      <c r="N80" s="142">
        <f t="shared" si="5"/>
        <v>13648735</v>
      </c>
    </row>
    <row r="81" spans="1:14" s="79" customFormat="1" ht="56.45" customHeight="1" x14ac:dyDescent="0.2">
      <c r="A81" s="87" t="s">
        <v>369</v>
      </c>
      <c r="B81" s="84" t="s">
        <v>368</v>
      </c>
      <c r="C81" s="187"/>
      <c r="D81" s="188"/>
      <c r="E81" s="188"/>
      <c r="F81" s="142">
        <f t="shared" si="3"/>
        <v>0</v>
      </c>
      <c r="G81" s="189"/>
      <c r="H81" s="188"/>
      <c r="I81" s="188"/>
      <c r="J81" s="190">
        <f t="shared" si="4"/>
        <v>0</v>
      </c>
      <c r="K81" s="187"/>
      <c r="L81" s="188"/>
      <c r="M81" s="188"/>
      <c r="N81" s="142">
        <f t="shared" si="5"/>
        <v>0</v>
      </c>
    </row>
    <row r="82" spans="1:14" s="79" customFormat="1" ht="58.15" customHeight="1" x14ac:dyDescent="0.2">
      <c r="A82" s="87" t="s">
        <v>370</v>
      </c>
      <c r="B82" s="84" t="s">
        <v>371</v>
      </c>
      <c r="C82" s="187"/>
      <c r="D82" s="188"/>
      <c r="E82" s="188"/>
      <c r="F82" s="142">
        <f t="shared" si="3"/>
        <v>0</v>
      </c>
      <c r="G82" s="189"/>
      <c r="H82" s="188"/>
      <c r="I82" s="188"/>
      <c r="J82" s="190">
        <f t="shared" si="4"/>
        <v>0</v>
      </c>
      <c r="K82" s="187"/>
      <c r="L82" s="188"/>
      <c r="M82" s="188"/>
      <c r="N82" s="142">
        <f t="shared" si="5"/>
        <v>0</v>
      </c>
    </row>
    <row r="83" spans="1:14" s="79" customFormat="1" ht="57" customHeight="1" x14ac:dyDescent="0.2">
      <c r="A83" s="87" t="s">
        <v>372</v>
      </c>
      <c r="B83" s="84" t="s">
        <v>371</v>
      </c>
      <c r="C83" s="187"/>
      <c r="D83" s="188"/>
      <c r="E83" s="188"/>
      <c r="F83" s="142">
        <f t="shared" si="3"/>
        <v>0</v>
      </c>
      <c r="G83" s="189"/>
      <c r="H83" s="188"/>
      <c r="I83" s="188"/>
      <c r="J83" s="190">
        <f t="shared" si="4"/>
        <v>0</v>
      </c>
      <c r="K83" s="187"/>
      <c r="L83" s="188"/>
      <c r="M83" s="188"/>
      <c r="N83" s="142">
        <f t="shared" si="5"/>
        <v>0</v>
      </c>
    </row>
    <row r="84" spans="1:14" s="79" customFormat="1" ht="33.6" customHeight="1" x14ac:dyDescent="0.2">
      <c r="A84" s="86" t="s">
        <v>373</v>
      </c>
      <c r="B84" s="82" t="s">
        <v>374</v>
      </c>
      <c r="C84" s="188">
        <f>SUM(C80:C83)</f>
        <v>13648735</v>
      </c>
      <c r="D84" s="188">
        <f>SUM(D80:D83)</f>
        <v>0</v>
      </c>
      <c r="E84" s="188"/>
      <c r="F84" s="142">
        <f t="shared" si="3"/>
        <v>13648735</v>
      </c>
      <c r="G84" s="188">
        <f>SUM(G80:G83)</f>
        <v>13648735</v>
      </c>
      <c r="H84" s="188">
        <f>SUM(H80:H83)</f>
        <v>0</v>
      </c>
      <c r="I84" s="188"/>
      <c r="J84" s="190">
        <f t="shared" si="4"/>
        <v>13648735</v>
      </c>
      <c r="K84" s="188">
        <f>SUM(K80:K83)</f>
        <v>13648735</v>
      </c>
      <c r="L84" s="188">
        <f>SUM(L80:L83)</f>
        <v>0</v>
      </c>
      <c r="M84" s="188"/>
      <c r="N84" s="142">
        <f t="shared" si="5"/>
        <v>13648735</v>
      </c>
    </row>
    <row r="85" spans="1:14" s="79" customFormat="1" ht="37.15" customHeight="1" x14ac:dyDescent="0.2">
      <c r="A85" s="85" t="s">
        <v>375</v>
      </c>
      <c r="B85" s="84" t="s">
        <v>376</v>
      </c>
      <c r="C85" s="187">
        <v>0</v>
      </c>
      <c r="D85" s="188">
        <v>0</v>
      </c>
      <c r="E85" s="188"/>
      <c r="F85" s="142">
        <f t="shared" si="3"/>
        <v>0</v>
      </c>
      <c r="G85" s="189">
        <v>0</v>
      </c>
      <c r="H85" s="188"/>
      <c r="I85" s="188"/>
      <c r="J85" s="190">
        <f t="shared" si="4"/>
        <v>0</v>
      </c>
      <c r="K85" s="187">
        <v>723731</v>
      </c>
      <c r="L85" s="188"/>
      <c r="M85" s="188"/>
      <c r="N85" s="142">
        <f t="shared" si="5"/>
        <v>723731</v>
      </c>
    </row>
    <row r="86" spans="1:14" s="79" customFormat="1" ht="49.15" customHeight="1" x14ac:dyDescent="0.2">
      <c r="A86" s="85" t="s">
        <v>377</v>
      </c>
      <c r="B86" s="84" t="s">
        <v>378</v>
      </c>
      <c r="C86" s="187"/>
      <c r="D86" s="188"/>
      <c r="E86" s="188"/>
      <c r="F86" s="142">
        <f t="shared" si="3"/>
        <v>0</v>
      </c>
      <c r="G86" s="189"/>
      <c r="H86" s="188"/>
      <c r="I86" s="188"/>
      <c r="J86" s="190">
        <f t="shared" si="4"/>
        <v>0</v>
      </c>
      <c r="K86" s="187"/>
      <c r="L86" s="188"/>
      <c r="M86" s="188"/>
      <c r="N86" s="142">
        <f t="shared" si="5"/>
        <v>0</v>
      </c>
    </row>
    <row r="87" spans="1:14" s="79" customFormat="1" ht="36" customHeight="1" x14ac:dyDescent="0.2">
      <c r="A87" s="85" t="s">
        <v>379</v>
      </c>
      <c r="B87" s="84" t="s">
        <v>380</v>
      </c>
      <c r="C87" s="187"/>
      <c r="D87" s="188"/>
      <c r="E87" s="188"/>
      <c r="F87" s="142">
        <f t="shared" si="3"/>
        <v>0</v>
      </c>
      <c r="G87" s="189"/>
      <c r="H87" s="188"/>
      <c r="I87" s="188"/>
      <c r="J87" s="190">
        <f t="shared" si="4"/>
        <v>0</v>
      </c>
      <c r="K87" s="187"/>
      <c r="L87" s="188"/>
      <c r="M87" s="188"/>
      <c r="N87" s="142">
        <f t="shared" si="5"/>
        <v>0</v>
      </c>
    </row>
    <row r="88" spans="1:14" s="79" customFormat="1" ht="24" customHeight="1" x14ac:dyDescent="0.2">
      <c r="A88" s="85" t="s">
        <v>381</v>
      </c>
      <c r="B88" s="84" t="s">
        <v>382</v>
      </c>
      <c r="C88" s="187"/>
      <c r="D88" s="188"/>
      <c r="E88" s="188"/>
      <c r="F88" s="142">
        <f t="shared" si="3"/>
        <v>0</v>
      </c>
      <c r="G88" s="189"/>
      <c r="H88" s="188"/>
      <c r="I88" s="188"/>
      <c r="J88" s="190">
        <f t="shared" si="4"/>
        <v>0</v>
      </c>
      <c r="K88" s="187"/>
      <c r="L88" s="188"/>
      <c r="M88" s="188"/>
      <c r="N88" s="142">
        <f t="shared" si="5"/>
        <v>0</v>
      </c>
    </row>
    <row r="89" spans="1:14" s="79" customFormat="1" ht="52.15" customHeight="1" x14ac:dyDescent="0.2">
      <c r="A89" s="85" t="s">
        <v>383</v>
      </c>
      <c r="B89" s="84" t="s">
        <v>384</v>
      </c>
      <c r="C89" s="187"/>
      <c r="D89" s="188"/>
      <c r="E89" s="188"/>
      <c r="F89" s="142">
        <f t="shared" si="3"/>
        <v>0</v>
      </c>
      <c r="G89" s="189"/>
      <c r="H89" s="188"/>
      <c r="I89" s="188"/>
      <c r="J89" s="190">
        <f t="shared" si="4"/>
        <v>0</v>
      </c>
      <c r="K89" s="187"/>
      <c r="L89" s="188"/>
      <c r="M89" s="188"/>
      <c r="N89" s="142">
        <f t="shared" si="5"/>
        <v>0</v>
      </c>
    </row>
    <row r="90" spans="1:14" s="79" customFormat="1" ht="32.450000000000003" customHeight="1" x14ac:dyDescent="0.2">
      <c r="A90" s="83" t="s">
        <v>385</v>
      </c>
      <c r="B90" s="82" t="s">
        <v>386</v>
      </c>
      <c r="C90" s="187">
        <f>C74+C79+C84+C85+C86+C87+C88+C89</f>
        <v>13648735</v>
      </c>
      <c r="D90" s="187">
        <f t="shared" ref="D90:M90" si="7">D74+D79+D84+D85+D86+D87+D88+D89</f>
        <v>0</v>
      </c>
      <c r="E90" s="187">
        <f t="shared" si="7"/>
        <v>0</v>
      </c>
      <c r="F90" s="142">
        <f t="shared" si="3"/>
        <v>13648735</v>
      </c>
      <c r="G90" s="187">
        <f t="shared" si="7"/>
        <v>13648735</v>
      </c>
      <c r="H90" s="187">
        <f t="shared" si="7"/>
        <v>0</v>
      </c>
      <c r="I90" s="187">
        <f t="shared" si="7"/>
        <v>0</v>
      </c>
      <c r="J90" s="190">
        <f t="shared" si="4"/>
        <v>13648735</v>
      </c>
      <c r="K90" s="187">
        <f t="shared" si="7"/>
        <v>14372466</v>
      </c>
      <c r="L90" s="187">
        <f t="shared" si="7"/>
        <v>0</v>
      </c>
      <c r="M90" s="187">
        <f t="shared" si="7"/>
        <v>0</v>
      </c>
      <c r="N90" s="142">
        <f t="shared" si="5"/>
        <v>14372466</v>
      </c>
    </row>
    <row r="91" spans="1:14" s="79" customFormat="1" ht="43.9" customHeight="1" x14ac:dyDescent="0.2">
      <c r="A91" s="85" t="s">
        <v>387</v>
      </c>
      <c r="B91" s="84" t="s">
        <v>388</v>
      </c>
      <c r="C91" s="187"/>
      <c r="D91" s="188"/>
      <c r="E91" s="188"/>
      <c r="F91" s="142">
        <f t="shared" ref="F91:F98" si="8">SUM(C91:E91)</f>
        <v>0</v>
      </c>
      <c r="G91" s="189"/>
      <c r="H91" s="188"/>
      <c r="I91" s="188"/>
      <c r="J91" s="190">
        <f t="shared" ref="J91:J98" si="9">SUM(G91:I91)</f>
        <v>0</v>
      </c>
      <c r="K91" s="187"/>
      <c r="L91" s="188"/>
      <c r="M91" s="188"/>
      <c r="N91" s="142">
        <f t="shared" ref="N91:N98" si="10">SUM(K91:M91)</f>
        <v>0</v>
      </c>
    </row>
    <row r="92" spans="1:14" s="79" customFormat="1" ht="43.9" customHeight="1" x14ac:dyDescent="0.2">
      <c r="A92" s="85" t="s">
        <v>389</v>
      </c>
      <c r="B92" s="84" t="s">
        <v>390</v>
      </c>
      <c r="C92" s="187"/>
      <c r="D92" s="188"/>
      <c r="E92" s="188"/>
      <c r="F92" s="142">
        <f t="shared" si="8"/>
        <v>0</v>
      </c>
      <c r="G92" s="189"/>
      <c r="H92" s="188"/>
      <c r="I92" s="188"/>
      <c r="J92" s="190">
        <f t="shared" si="9"/>
        <v>0</v>
      </c>
      <c r="K92" s="187"/>
      <c r="L92" s="188"/>
      <c r="M92" s="188"/>
      <c r="N92" s="142">
        <f t="shared" si="10"/>
        <v>0</v>
      </c>
    </row>
    <row r="93" spans="1:14" s="79" customFormat="1" ht="39.6" customHeight="1" x14ac:dyDescent="0.2">
      <c r="A93" s="85" t="s">
        <v>391</v>
      </c>
      <c r="B93" s="84" t="s">
        <v>392</v>
      </c>
      <c r="C93" s="187"/>
      <c r="D93" s="188"/>
      <c r="E93" s="188"/>
      <c r="F93" s="142">
        <f t="shared" si="8"/>
        <v>0</v>
      </c>
      <c r="G93" s="189"/>
      <c r="H93" s="188"/>
      <c r="I93" s="188"/>
      <c r="J93" s="190">
        <f t="shared" si="9"/>
        <v>0</v>
      </c>
      <c r="K93" s="187"/>
      <c r="L93" s="188"/>
      <c r="M93" s="188"/>
      <c r="N93" s="142">
        <f t="shared" si="10"/>
        <v>0</v>
      </c>
    </row>
    <row r="94" spans="1:14" s="79" customFormat="1" ht="39.6" customHeight="1" x14ac:dyDescent="0.2">
      <c r="A94" s="85" t="s">
        <v>393</v>
      </c>
      <c r="B94" s="84" t="s">
        <v>394</v>
      </c>
      <c r="C94" s="187"/>
      <c r="D94" s="188"/>
      <c r="E94" s="188"/>
      <c r="F94" s="142">
        <f t="shared" si="8"/>
        <v>0</v>
      </c>
      <c r="G94" s="189"/>
      <c r="H94" s="188"/>
      <c r="I94" s="188"/>
      <c r="J94" s="190">
        <f t="shared" si="9"/>
        <v>0</v>
      </c>
      <c r="K94" s="187"/>
      <c r="L94" s="188"/>
      <c r="M94" s="188"/>
      <c r="N94" s="142">
        <f t="shared" si="10"/>
        <v>0</v>
      </c>
    </row>
    <row r="95" spans="1:14" s="79" customFormat="1" ht="37.9" customHeight="1" x14ac:dyDescent="0.2">
      <c r="A95" s="83" t="s">
        <v>395</v>
      </c>
      <c r="B95" s="82" t="s">
        <v>396</v>
      </c>
      <c r="C95" s="187"/>
      <c r="D95" s="188"/>
      <c r="E95" s="188"/>
      <c r="F95" s="142">
        <f t="shared" si="8"/>
        <v>0</v>
      </c>
      <c r="G95" s="189"/>
      <c r="H95" s="188"/>
      <c r="I95" s="188"/>
      <c r="J95" s="190">
        <f t="shared" si="9"/>
        <v>0</v>
      </c>
      <c r="K95" s="187"/>
      <c r="L95" s="188"/>
      <c r="M95" s="188"/>
      <c r="N95" s="142">
        <f t="shared" si="10"/>
        <v>0</v>
      </c>
    </row>
    <row r="96" spans="1:14" s="79" customFormat="1" ht="55.15" customHeight="1" x14ac:dyDescent="0.2">
      <c r="A96" s="83" t="s">
        <v>397</v>
      </c>
      <c r="B96" s="82" t="s">
        <v>398</v>
      </c>
      <c r="C96" s="187"/>
      <c r="D96" s="188"/>
      <c r="E96" s="188"/>
      <c r="F96" s="142">
        <f t="shared" si="8"/>
        <v>0</v>
      </c>
      <c r="G96" s="189"/>
      <c r="H96" s="188"/>
      <c r="I96" s="188"/>
      <c r="J96" s="190">
        <f t="shared" si="9"/>
        <v>0</v>
      </c>
      <c r="K96" s="187"/>
      <c r="L96" s="188"/>
      <c r="M96" s="188"/>
      <c r="N96" s="142">
        <f t="shared" si="10"/>
        <v>0</v>
      </c>
    </row>
    <row r="97" spans="1:14" s="79" customFormat="1" ht="30" customHeight="1" x14ac:dyDescent="0.2">
      <c r="A97" s="89" t="s">
        <v>399</v>
      </c>
      <c r="B97" s="81" t="s">
        <v>12</v>
      </c>
      <c r="C97" s="193">
        <f>C90+C95+C96</f>
        <v>13648735</v>
      </c>
      <c r="D97" s="193">
        <f t="shared" ref="D97:M97" si="11">D90+D95+D96</f>
        <v>0</v>
      </c>
      <c r="E97" s="193">
        <f t="shared" si="11"/>
        <v>0</v>
      </c>
      <c r="F97" s="193">
        <f t="shared" si="8"/>
        <v>13648735</v>
      </c>
      <c r="G97" s="193">
        <f t="shared" si="11"/>
        <v>13648735</v>
      </c>
      <c r="H97" s="193">
        <f t="shared" si="11"/>
        <v>0</v>
      </c>
      <c r="I97" s="193">
        <f t="shared" si="11"/>
        <v>0</v>
      </c>
      <c r="J97" s="193">
        <f t="shared" si="9"/>
        <v>13648735</v>
      </c>
      <c r="K97" s="193">
        <f t="shared" si="11"/>
        <v>14372466</v>
      </c>
      <c r="L97" s="193">
        <f t="shared" si="11"/>
        <v>0</v>
      </c>
      <c r="M97" s="193">
        <f t="shared" si="11"/>
        <v>0</v>
      </c>
      <c r="N97" s="193">
        <f t="shared" si="10"/>
        <v>14372466</v>
      </c>
    </row>
    <row r="98" spans="1:14" s="79" customFormat="1" ht="31.5" customHeight="1" thickBot="1" x14ac:dyDescent="0.25">
      <c r="A98" s="120" t="s">
        <v>400</v>
      </c>
      <c r="B98" s="80"/>
      <c r="C98" s="197">
        <f>SUM(C97,C70)</f>
        <v>46512626</v>
      </c>
      <c r="D98" s="198">
        <f>SUM(D97,D70)</f>
        <v>0</v>
      </c>
      <c r="E98" s="198"/>
      <c r="F98" s="182">
        <f t="shared" si="8"/>
        <v>46512626</v>
      </c>
      <c r="G98" s="199">
        <f>SUM(G97,G70)</f>
        <v>47887621</v>
      </c>
      <c r="H98" s="198">
        <f>SUM(H97,H70)</f>
        <v>0</v>
      </c>
      <c r="I98" s="198"/>
      <c r="J98" s="200">
        <f t="shared" si="9"/>
        <v>47887621</v>
      </c>
      <c r="K98" s="197">
        <f>SUM(K97,K70)</f>
        <v>48678477</v>
      </c>
      <c r="L98" s="198">
        <f>SUM(L97,L70)</f>
        <v>0</v>
      </c>
      <c r="M98" s="198"/>
      <c r="N98" s="182">
        <f t="shared" si="10"/>
        <v>48678477</v>
      </c>
    </row>
  </sheetData>
  <mergeCells count="8">
    <mergeCell ref="H1:N1"/>
    <mergeCell ref="A3:N3"/>
    <mergeCell ref="A5:F5"/>
    <mergeCell ref="A8:A9"/>
    <mergeCell ref="B8:B9"/>
    <mergeCell ref="C8:F8"/>
    <mergeCell ref="G8:J8"/>
    <mergeCell ref="K8:N8"/>
  </mergeCells>
  <pageMargins left="0.51181102362204722" right="0.51181102362204722" top="0.74803149606299213" bottom="0.74803149606299213" header="0.31496062992125984" footer="0.31496062992125984"/>
  <pageSetup paperSize="9" scale="5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37"/>
  <sheetViews>
    <sheetView workbookViewId="0">
      <selection activeCell="F8" sqref="F8"/>
    </sheetView>
  </sheetViews>
  <sheetFormatPr defaultRowHeight="12.75" x14ac:dyDescent="0.2"/>
  <cols>
    <col min="1" max="1" width="72.42578125" customWidth="1"/>
    <col min="2" max="2" width="14.7109375" customWidth="1"/>
  </cols>
  <sheetData>
    <row r="1" spans="1:8" x14ac:dyDescent="0.2">
      <c r="A1" s="272" t="s">
        <v>682</v>
      </c>
      <c r="B1" s="272"/>
      <c r="C1" s="272"/>
    </row>
    <row r="2" spans="1:8" x14ac:dyDescent="0.2">
      <c r="A2" s="133"/>
    </row>
    <row r="3" spans="1:8" x14ac:dyDescent="0.2">
      <c r="A3" s="133" t="s">
        <v>675</v>
      </c>
    </row>
    <row r="4" spans="1:8" x14ac:dyDescent="0.2">
      <c r="A4" s="127" t="s">
        <v>668</v>
      </c>
    </row>
    <row r="5" spans="1:8" x14ac:dyDescent="0.2">
      <c r="A5" s="132"/>
    </row>
    <row r="6" spans="1:8" x14ac:dyDescent="0.2">
      <c r="A6" s="133" t="s">
        <v>424</v>
      </c>
    </row>
    <row r="8" spans="1:8" ht="60" x14ac:dyDescent="0.2">
      <c r="A8" s="128" t="s">
        <v>601</v>
      </c>
      <c r="B8" s="129" t="s">
        <v>602</v>
      </c>
    </row>
    <row r="9" spans="1:8" ht="15" x14ac:dyDescent="0.2">
      <c r="A9" s="129" t="s">
        <v>603</v>
      </c>
      <c r="B9" s="130"/>
    </row>
    <row r="10" spans="1:8" ht="15" x14ac:dyDescent="0.2">
      <c r="A10" s="129" t="s">
        <v>604</v>
      </c>
      <c r="B10" s="130"/>
      <c r="H10" s="17"/>
    </row>
    <row r="11" spans="1:8" ht="15" x14ac:dyDescent="0.2">
      <c r="A11" s="129" t="s">
        <v>605</v>
      </c>
      <c r="B11" s="130"/>
      <c r="H11" s="17"/>
    </row>
    <row r="12" spans="1:8" ht="15" x14ac:dyDescent="0.2">
      <c r="A12" s="129" t="s">
        <v>606</v>
      </c>
      <c r="B12" s="130"/>
      <c r="H12" s="17"/>
    </row>
    <row r="13" spans="1:8" ht="15" x14ac:dyDescent="0.2">
      <c r="A13" s="128" t="s">
        <v>607</v>
      </c>
      <c r="B13" s="130"/>
      <c r="H13" s="17"/>
    </row>
    <row r="14" spans="1:8" ht="15" x14ac:dyDescent="0.2">
      <c r="A14" s="129" t="s">
        <v>608</v>
      </c>
      <c r="B14" s="130"/>
      <c r="H14" s="17"/>
    </row>
    <row r="15" spans="1:8" ht="30" x14ac:dyDescent="0.2">
      <c r="A15" s="129" t="s">
        <v>609</v>
      </c>
      <c r="B15" s="130"/>
      <c r="H15" s="17"/>
    </row>
    <row r="16" spans="1:8" ht="15" x14ac:dyDescent="0.2">
      <c r="A16" s="129" t="s">
        <v>610</v>
      </c>
      <c r="B16" s="130"/>
      <c r="H16" s="17"/>
    </row>
    <row r="17" spans="1:8" ht="15" x14ac:dyDescent="0.2">
      <c r="A17" s="129" t="s">
        <v>611</v>
      </c>
      <c r="B17" s="130"/>
      <c r="H17" s="17"/>
    </row>
    <row r="18" spans="1:8" ht="15" x14ac:dyDescent="0.2">
      <c r="A18" s="129" t="s">
        <v>612</v>
      </c>
      <c r="B18" s="130">
        <v>1</v>
      </c>
      <c r="H18" s="17"/>
    </row>
    <row r="19" spans="1:8" ht="15" x14ac:dyDescent="0.2">
      <c r="A19" s="129" t="s">
        <v>613</v>
      </c>
      <c r="B19" s="130"/>
      <c r="H19" s="17"/>
    </row>
    <row r="20" spans="1:8" ht="15" x14ac:dyDescent="0.2">
      <c r="A20" s="129" t="s">
        <v>614</v>
      </c>
      <c r="B20" s="130"/>
      <c r="H20" s="17"/>
    </row>
    <row r="21" spans="1:8" ht="15" x14ac:dyDescent="0.2">
      <c r="A21" s="129" t="s">
        <v>615</v>
      </c>
      <c r="B21" s="130"/>
      <c r="H21" s="17"/>
    </row>
    <row r="22" spans="1:8" x14ac:dyDescent="0.2">
      <c r="A22" s="128" t="s">
        <v>616</v>
      </c>
      <c r="B22" s="131">
        <f>SUM(B14:B21)</f>
        <v>1</v>
      </c>
      <c r="H22" s="17"/>
    </row>
    <row r="23" spans="1:8" ht="45" x14ac:dyDescent="0.2">
      <c r="A23" s="129" t="s">
        <v>617</v>
      </c>
      <c r="B23" s="130"/>
    </row>
    <row r="24" spans="1:8" ht="15" x14ac:dyDescent="0.2">
      <c r="A24" s="129" t="s">
        <v>618</v>
      </c>
      <c r="B24" s="130"/>
      <c r="E24" s="6"/>
      <c r="G24" s="6"/>
    </row>
    <row r="25" spans="1:8" ht="15" x14ac:dyDescent="0.2">
      <c r="A25" s="129" t="s">
        <v>619</v>
      </c>
      <c r="B25" s="130">
        <v>2</v>
      </c>
    </row>
    <row r="26" spans="1:8" x14ac:dyDescent="0.2">
      <c r="A26" s="128" t="s">
        <v>620</v>
      </c>
      <c r="B26" s="131">
        <f>SUM(B23:B25)</f>
        <v>2</v>
      </c>
    </row>
    <row r="27" spans="1:8" ht="15" x14ac:dyDescent="0.2">
      <c r="A27" s="129" t="s">
        <v>621</v>
      </c>
      <c r="B27" s="130">
        <v>1</v>
      </c>
    </row>
    <row r="28" spans="1:8" ht="15" x14ac:dyDescent="0.2">
      <c r="A28" s="129" t="s">
        <v>622</v>
      </c>
      <c r="B28" s="130">
        <v>3</v>
      </c>
    </row>
    <row r="29" spans="1:8" ht="30" x14ac:dyDescent="0.2">
      <c r="A29" s="129" t="s">
        <v>623</v>
      </c>
      <c r="B29" s="130">
        <v>1</v>
      </c>
    </row>
    <row r="30" spans="1:8" x14ac:dyDescent="0.2">
      <c r="A30" s="128" t="s">
        <v>624</v>
      </c>
      <c r="B30" s="131">
        <v>5</v>
      </c>
    </row>
    <row r="31" spans="1:8" ht="25.5" x14ac:dyDescent="0.2">
      <c r="A31" s="128" t="s">
        <v>625</v>
      </c>
      <c r="B31" s="253">
        <f>SUM(B30,B26,B22)</f>
        <v>8</v>
      </c>
    </row>
    <row r="32" spans="1:8" ht="30" x14ac:dyDescent="0.2">
      <c r="A32" s="129" t="s">
        <v>626</v>
      </c>
      <c r="B32" s="130"/>
    </row>
    <row r="33" spans="1:2" ht="45" x14ac:dyDescent="0.2">
      <c r="A33" s="129" t="s">
        <v>627</v>
      </c>
      <c r="B33" s="130"/>
    </row>
    <row r="34" spans="1:2" ht="30" x14ac:dyDescent="0.2">
      <c r="A34" s="129" t="s">
        <v>628</v>
      </c>
      <c r="B34" s="130"/>
    </row>
    <row r="35" spans="1:2" ht="15" x14ac:dyDescent="0.2">
      <c r="A35" s="129" t="s">
        <v>629</v>
      </c>
      <c r="B35" s="130"/>
    </row>
    <row r="36" spans="1:2" ht="38.25" x14ac:dyDescent="0.2">
      <c r="A36" s="128" t="s">
        <v>630</v>
      </c>
      <c r="B36" s="130"/>
    </row>
    <row r="37" spans="1:2" ht="15" x14ac:dyDescent="0.2">
      <c r="A37" s="232"/>
      <c r="B37" s="233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57"/>
  <sheetViews>
    <sheetView tabSelected="1" topLeftCell="A21" workbookViewId="0">
      <selection activeCell="O37" sqref="O37"/>
    </sheetView>
  </sheetViews>
  <sheetFormatPr defaultRowHeight="12.75" x14ac:dyDescent="0.2"/>
  <cols>
    <col min="5" max="6" width="7.42578125" customWidth="1"/>
    <col min="7" max="7" width="15" customWidth="1"/>
    <col min="8" max="8" width="15.140625" customWidth="1"/>
    <col min="9" max="9" width="12.42578125" customWidth="1"/>
    <col min="10" max="10" width="11.7109375" customWidth="1"/>
  </cols>
  <sheetData>
    <row r="1" spans="1:9" x14ac:dyDescent="0.2">
      <c r="F1" s="272" t="s">
        <v>683</v>
      </c>
      <c r="G1" s="272"/>
      <c r="H1" s="272"/>
      <c r="I1" s="272"/>
    </row>
    <row r="2" spans="1:9" x14ac:dyDescent="0.2">
      <c r="B2" s="7"/>
    </row>
    <row r="3" spans="1:9" x14ac:dyDescent="0.2">
      <c r="B3" s="282" t="s">
        <v>679</v>
      </c>
      <c r="C3" s="271"/>
      <c r="D3" s="271"/>
      <c r="E3" s="271"/>
      <c r="F3" s="271"/>
      <c r="G3" s="271"/>
      <c r="H3" s="271"/>
      <c r="I3" s="271"/>
    </row>
    <row r="4" spans="1:9" x14ac:dyDescent="0.2">
      <c r="C4" s="7" t="s">
        <v>425</v>
      </c>
    </row>
    <row r="5" spans="1:9" ht="13.5" thickBot="1" x14ac:dyDescent="0.25">
      <c r="C5" s="17"/>
      <c r="I5" s="17" t="s">
        <v>631</v>
      </c>
    </row>
    <row r="6" spans="1:9" ht="12.75" customHeight="1" x14ac:dyDescent="0.2">
      <c r="A6" s="8"/>
      <c r="B6" s="9"/>
      <c r="C6" s="9"/>
      <c r="D6" s="9"/>
      <c r="E6" s="10"/>
      <c r="F6" s="11"/>
      <c r="G6" s="274" t="s">
        <v>419</v>
      </c>
      <c r="H6" s="274" t="s">
        <v>420</v>
      </c>
      <c r="I6" s="279" t="s">
        <v>421</v>
      </c>
    </row>
    <row r="7" spans="1:9" ht="12.75" customHeight="1" x14ac:dyDescent="0.2">
      <c r="A7" s="12"/>
      <c r="B7" s="27" t="s">
        <v>29</v>
      </c>
      <c r="C7" s="1"/>
      <c r="D7" s="1"/>
      <c r="E7" s="13"/>
      <c r="F7" s="28" t="s">
        <v>402</v>
      </c>
      <c r="G7" s="275"/>
      <c r="H7" s="275"/>
      <c r="I7" s="280"/>
    </row>
    <row r="8" spans="1:9" ht="13.5" customHeight="1" thickBot="1" x14ac:dyDescent="0.25">
      <c r="A8" s="14"/>
      <c r="B8" s="15"/>
      <c r="C8" s="15"/>
      <c r="D8" s="15"/>
      <c r="E8" s="16"/>
      <c r="F8" s="3"/>
      <c r="G8" s="276"/>
      <c r="H8" s="276"/>
      <c r="I8" s="281"/>
    </row>
    <row r="9" spans="1:9" x14ac:dyDescent="0.2">
      <c r="A9" s="19" t="s">
        <v>14</v>
      </c>
      <c r="B9" s="20"/>
      <c r="C9" s="20"/>
      <c r="D9" s="20"/>
      <c r="E9" s="20"/>
      <c r="F9" s="23" t="s">
        <v>13</v>
      </c>
      <c r="G9" s="213">
        <f>'1.mellékletkiad'!F29</f>
        <v>9931960</v>
      </c>
      <c r="H9" s="134">
        <f>'1.mellékletkiad'!J29</f>
        <v>10191676</v>
      </c>
      <c r="I9" s="134">
        <f>'1.mellékletkiad'!N29</f>
        <v>9079256</v>
      </c>
    </row>
    <row r="10" spans="1:9" x14ac:dyDescent="0.2">
      <c r="A10" s="29" t="s">
        <v>401</v>
      </c>
      <c r="B10" s="21"/>
      <c r="C10" s="21"/>
      <c r="D10" s="21"/>
      <c r="E10" s="21"/>
      <c r="F10" s="24" t="s">
        <v>15</v>
      </c>
      <c r="G10" s="214">
        <f>'1.mellékletkiad'!F30</f>
        <v>1774440</v>
      </c>
      <c r="H10" s="136">
        <f>'1.mellékletkiad'!J30</f>
        <v>1779749</v>
      </c>
      <c r="I10" s="136">
        <f>'1.mellékletkiad'!N30</f>
        <v>1779749</v>
      </c>
    </row>
    <row r="11" spans="1:9" x14ac:dyDescent="0.2">
      <c r="A11" s="29" t="s">
        <v>17</v>
      </c>
      <c r="B11" s="21"/>
      <c r="C11" s="21"/>
      <c r="D11" s="21"/>
      <c r="E11" s="21"/>
      <c r="F11" s="32" t="s">
        <v>16</v>
      </c>
      <c r="G11" s="214">
        <f>'1.mellékletkiad'!F55</f>
        <v>7321100</v>
      </c>
      <c r="H11" s="136">
        <f>'1.mellékletkiad'!J55</f>
        <v>8467100</v>
      </c>
      <c r="I11" s="136">
        <f>'1.mellékletkiad'!N55</f>
        <v>6979300</v>
      </c>
    </row>
    <row r="12" spans="1:9" x14ac:dyDescent="0.2">
      <c r="A12" s="29" t="s">
        <v>19</v>
      </c>
      <c r="B12" s="21"/>
      <c r="C12" s="21"/>
      <c r="D12" s="21"/>
      <c r="E12" s="21"/>
      <c r="F12" s="32" t="s">
        <v>18</v>
      </c>
      <c r="G12" s="214">
        <f>'1.mellékletkiad'!F64</f>
        <v>960000</v>
      </c>
      <c r="H12" s="136">
        <f>'1.mellékletkiad'!J64</f>
        <v>1422280</v>
      </c>
      <c r="I12" s="136">
        <f>'1.mellékletkiad'!N64</f>
        <v>1051600</v>
      </c>
    </row>
    <row r="13" spans="1:9" x14ac:dyDescent="0.2">
      <c r="A13" s="29" t="s">
        <v>21</v>
      </c>
      <c r="B13" s="21"/>
      <c r="C13" s="21"/>
      <c r="D13" s="21"/>
      <c r="E13" s="21"/>
      <c r="F13" s="32" t="s">
        <v>20</v>
      </c>
      <c r="G13" s="214">
        <f>'1.mellékletkiad'!F77</f>
        <v>6075332</v>
      </c>
      <c r="H13" s="136">
        <f>'1.mellékletkiad'!J77</f>
        <v>5577022</v>
      </c>
      <c r="I13" s="136">
        <f>'1.mellékletkiad'!N77</f>
        <v>570427</v>
      </c>
    </row>
    <row r="14" spans="1:9" ht="15" x14ac:dyDescent="0.25">
      <c r="A14" s="30" t="s">
        <v>403</v>
      </c>
      <c r="B14" s="21"/>
      <c r="C14" s="21"/>
      <c r="D14" s="21"/>
      <c r="E14" s="21"/>
      <c r="F14" s="4"/>
      <c r="G14" s="215">
        <f>SUM(G9:G13)</f>
        <v>26062832</v>
      </c>
      <c r="H14" s="137">
        <f>SUM(H9:H13)</f>
        <v>27437827</v>
      </c>
      <c r="I14" s="216">
        <f>SUM(I9:I13)</f>
        <v>19460332</v>
      </c>
    </row>
    <row r="15" spans="1:9" x14ac:dyDescent="0.2">
      <c r="A15" s="29" t="s">
        <v>404</v>
      </c>
      <c r="B15" s="21"/>
      <c r="C15" s="21"/>
      <c r="D15" s="21"/>
      <c r="E15" s="21"/>
      <c r="F15" s="32" t="s">
        <v>1</v>
      </c>
      <c r="G15" s="214">
        <f>'1.mellbev'!F22</f>
        <v>20512776</v>
      </c>
      <c r="H15" s="136">
        <f>'1.mellbev'!J22</f>
        <v>21887771</v>
      </c>
      <c r="I15" s="136">
        <f>'1.mellbev'!N22</f>
        <v>21825193</v>
      </c>
    </row>
    <row r="16" spans="1:9" x14ac:dyDescent="0.2">
      <c r="A16" s="29" t="s">
        <v>5</v>
      </c>
      <c r="B16" s="21"/>
      <c r="C16" s="21"/>
      <c r="D16" s="21"/>
      <c r="E16" s="21"/>
      <c r="F16" s="32" t="s">
        <v>4</v>
      </c>
      <c r="G16" s="214">
        <f>'1.mellbev'!F36</f>
        <v>1456000</v>
      </c>
      <c r="H16" s="136">
        <f>'1.mellbev'!J36</f>
        <v>1456000</v>
      </c>
      <c r="I16" s="136">
        <f>'1.mellbev'!N36</f>
        <v>1810986</v>
      </c>
    </row>
    <row r="17" spans="1:10" x14ac:dyDescent="0.2">
      <c r="A17" s="29" t="s">
        <v>7</v>
      </c>
      <c r="B17" s="21"/>
      <c r="C17" s="21"/>
      <c r="D17" s="21"/>
      <c r="E17" s="21"/>
      <c r="F17" s="32" t="s">
        <v>6</v>
      </c>
      <c r="G17" s="214">
        <f>'1.mellbev'!F47</f>
        <v>1694002</v>
      </c>
      <c r="H17" s="136">
        <f>'1.mellbev'!J47</f>
        <v>1694002</v>
      </c>
      <c r="I17" s="136">
        <f>'1.mellbev'!N47</f>
        <v>1454556</v>
      </c>
    </row>
    <row r="18" spans="1:10" x14ac:dyDescent="0.2">
      <c r="A18" s="29" t="s">
        <v>405</v>
      </c>
      <c r="B18" s="21"/>
      <c r="C18" s="21"/>
      <c r="D18" s="21"/>
      <c r="E18" s="21"/>
      <c r="F18" s="32" t="s">
        <v>10</v>
      </c>
      <c r="G18" s="214">
        <f>'1.mellbev'!F51</f>
        <v>0</v>
      </c>
      <c r="H18" s="136">
        <f>'1.mellbev'!J51</f>
        <v>0</v>
      </c>
      <c r="I18" s="136">
        <f>'1.mellbev'!N51</f>
        <v>26664</v>
      </c>
    </row>
    <row r="19" spans="1:10" ht="15.75" thickBot="1" x14ac:dyDescent="0.3">
      <c r="A19" s="31" t="s">
        <v>406</v>
      </c>
      <c r="B19" s="22"/>
      <c r="C19" s="22"/>
      <c r="D19" s="22"/>
      <c r="E19" s="22"/>
      <c r="F19" s="5"/>
      <c r="G19" s="217">
        <f>SUM(G15:G18)</f>
        <v>23662778</v>
      </c>
      <c r="H19" s="138">
        <f>SUM(H15:H18)</f>
        <v>25037773</v>
      </c>
      <c r="I19" s="218">
        <f>SUM(I15:I18)</f>
        <v>25117399</v>
      </c>
    </row>
    <row r="20" spans="1:10" ht="15.75" thickBot="1" x14ac:dyDescent="0.3">
      <c r="A20" s="277" t="s">
        <v>407</v>
      </c>
      <c r="B20" s="278"/>
      <c r="C20" s="278"/>
      <c r="D20" s="278"/>
      <c r="E20" s="278"/>
      <c r="F20" s="2"/>
      <c r="G20" s="219">
        <f>G19-G14</f>
        <v>-2400054</v>
      </c>
      <c r="H20" s="139">
        <f>H19-H14</f>
        <v>-2400054</v>
      </c>
      <c r="I20" s="220">
        <f>I19-I14</f>
        <v>5657067</v>
      </c>
    </row>
    <row r="21" spans="1:10" x14ac:dyDescent="0.2">
      <c r="A21" s="12"/>
      <c r="B21" s="1"/>
      <c r="C21" s="1"/>
      <c r="D21" s="1"/>
      <c r="E21" s="1"/>
      <c r="F21" s="11"/>
      <c r="G21" s="135"/>
      <c r="H21" s="134"/>
      <c r="I21" s="134"/>
    </row>
    <row r="22" spans="1:10" x14ac:dyDescent="0.2">
      <c r="A22" s="29" t="s">
        <v>23</v>
      </c>
      <c r="B22" s="21"/>
      <c r="C22" s="21"/>
      <c r="D22" s="21"/>
      <c r="E22" s="21"/>
      <c r="F22" s="24" t="s">
        <v>22</v>
      </c>
      <c r="G22" s="214">
        <f>'1.mellékletkiad'!F86</f>
        <v>8011000</v>
      </c>
      <c r="H22" s="136">
        <f>'1.mellékletkiad'!J86</f>
        <v>8011000</v>
      </c>
      <c r="I22" s="136">
        <f>'1.mellékletkiad'!N86</f>
        <v>178939</v>
      </c>
    </row>
    <row r="23" spans="1:10" x14ac:dyDescent="0.2">
      <c r="A23" s="29" t="s">
        <v>25</v>
      </c>
      <c r="B23" s="21"/>
      <c r="C23" s="21"/>
      <c r="D23" s="21"/>
      <c r="E23" s="21"/>
      <c r="F23" s="24" t="s">
        <v>24</v>
      </c>
      <c r="G23" s="214">
        <f>'1.mellékletkiad'!F91</f>
        <v>11557192</v>
      </c>
      <c r="H23" s="136">
        <f>'1.mellékletkiad'!J91</f>
        <v>11557192</v>
      </c>
      <c r="I23" s="136">
        <f>'1.mellékletkiad'!N91</f>
        <v>0</v>
      </c>
    </row>
    <row r="24" spans="1:10" x14ac:dyDescent="0.2">
      <c r="A24" s="29" t="s">
        <v>408</v>
      </c>
      <c r="B24" s="21"/>
      <c r="C24" s="21"/>
      <c r="D24" s="21"/>
      <c r="E24" s="21"/>
      <c r="F24" s="24" t="s">
        <v>26</v>
      </c>
      <c r="G24" s="214">
        <f>'1.mellékletkiad'!F100</f>
        <v>147000</v>
      </c>
      <c r="H24" s="136">
        <f>'1.mellékletkiad'!J100</f>
        <v>147000</v>
      </c>
      <c r="I24" s="136">
        <f>'1.mellékletkiad'!N100</f>
        <v>100000</v>
      </c>
    </row>
    <row r="25" spans="1:10" ht="15" x14ac:dyDescent="0.25">
      <c r="A25" s="30" t="s">
        <v>409</v>
      </c>
      <c r="B25" s="21"/>
      <c r="C25" s="21"/>
      <c r="D25" s="21"/>
      <c r="E25" s="21"/>
      <c r="F25" s="4"/>
      <c r="G25" s="215">
        <f>SUM(G22:G24)</f>
        <v>19715192</v>
      </c>
      <c r="H25" s="137">
        <f>SUM(H22:H24)</f>
        <v>19715192</v>
      </c>
      <c r="I25" s="216">
        <f>SUM(I22:I24)</f>
        <v>278939</v>
      </c>
    </row>
    <row r="26" spans="1:10" x14ac:dyDescent="0.2">
      <c r="A26" s="29" t="s">
        <v>410</v>
      </c>
      <c r="B26" s="21"/>
      <c r="C26" s="21"/>
      <c r="D26" s="21"/>
      <c r="E26" s="21"/>
      <c r="F26" s="24" t="s">
        <v>3</v>
      </c>
      <c r="G26" s="214">
        <f>'1.mellbev'!F58</f>
        <v>9186113</v>
      </c>
      <c r="H26" s="136">
        <f>'1.mellbev'!J58</f>
        <v>9186113</v>
      </c>
      <c r="I26" s="136">
        <f>'1.mellbev'!N58</f>
        <v>9186113</v>
      </c>
    </row>
    <row r="27" spans="1:10" x14ac:dyDescent="0.2">
      <c r="A27" s="29" t="s">
        <v>9</v>
      </c>
      <c r="B27" s="21"/>
      <c r="C27" s="21"/>
      <c r="D27" s="21"/>
      <c r="E27" s="21"/>
      <c r="F27" s="24" t="s">
        <v>8</v>
      </c>
      <c r="G27" s="310">
        <f>'1.mellbev'!F64</f>
        <v>0</v>
      </c>
      <c r="H27" s="237">
        <f>'1.mellbev'!J64</f>
        <v>0</v>
      </c>
      <c r="I27" s="308">
        <f>'1.mellbev'!N64</f>
        <v>0</v>
      </c>
    </row>
    <row r="28" spans="1:10" x14ac:dyDescent="0.2">
      <c r="A28" s="29" t="s">
        <v>411</v>
      </c>
      <c r="B28" s="21"/>
      <c r="C28" s="21"/>
      <c r="D28" s="21"/>
      <c r="E28" s="21"/>
      <c r="F28" s="24" t="s">
        <v>11</v>
      </c>
      <c r="G28" s="214">
        <f>'1.mellbev'!F68</f>
        <v>15000</v>
      </c>
      <c r="H28" s="136">
        <f>'1.mellbev'!J68</f>
        <v>15000</v>
      </c>
      <c r="I28" s="136">
        <f>'1.mellbev'!N68</f>
        <v>2499</v>
      </c>
      <c r="J28" s="307"/>
    </row>
    <row r="29" spans="1:10" ht="15.75" thickBot="1" x14ac:dyDescent="0.3">
      <c r="A29" s="31" t="s">
        <v>412</v>
      </c>
      <c r="B29" s="22"/>
      <c r="C29" s="22"/>
      <c r="D29" s="22"/>
      <c r="E29" s="22"/>
      <c r="F29" s="5"/>
      <c r="G29" s="217">
        <f>SUM(G26:G28)</f>
        <v>9201113</v>
      </c>
      <c r="H29" s="138">
        <f>SUM(H26:H28)</f>
        <v>9201113</v>
      </c>
      <c r="I29" s="309">
        <f>SUM(I26:I28)</f>
        <v>9188612</v>
      </c>
    </row>
    <row r="30" spans="1:10" ht="15.75" thickBot="1" x14ac:dyDescent="0.3">
      <c r="A30" s="25" t="s">
        <v>413</v>
      </c>
      <c r="B30" s="47"/>
      <c r="C30" s="47"/>
      <c r="D30" s="47"/>
      <c r="E30" s="47"/>
      <c r="F30" s="2"/>
      <c r="G30" s="219">
        <f>SUM(G29-G25)</f>
        <v>-10514079</v>
      </c>
      <c r="H30" s="139">
        <f>SUM(H29-H25)</f>
        <v>-10514079</v>
      </c>
      <c r="I30" s="220">
        <f>I29-I25</f>
        <v>8909673</v>
      </c>
    </row>
    <row r="31" spans="1:10" ht="15" x14ac:dyDescent="0.25">
      <c r="A31" s="27"/>
      <c r="B31" s="1"/>
      <c r="C31" s="1"/>
      <c r="D31" s="1"/>
      <c r="E31" s="1"/>
      <c r="F31" s="1"/>
      <c r="G31" s="229"/>
      <c r="H31" s="230"/>
      <c r="I31" s="231"/>
    </row>
    <row r="32" spans="1:10" x14ac:dyDescent="0.2">
      <c r="A32" s="27"/>
      <c r="B32" s="1"/>
      <c r="C32" s="1"/>
      <c r="D32" s="1"/>
      <c r="E32" s="234"/>
      <c r="F32" s="234"/>
      <c r="G32" s="235"/>
      <c r="H32" s="235"/>
      <c r="I32" s="235"/>
    </row>
    <row r="33" spans="1:10" x14ac:dyDescent="0.2">
      <c r="A33" s="27"/>
      <c r="B33" s="1"/>
      <c r="C33" s="1"/>
      <c r="D33" s="1"/>
      <c r="E33" s="234"/>
      <c r="F33" s="234"/>
      <c r="G33" s="235"/>
      <c r="H33" s="235"/>
      <c r="I33" s="235"/>
    </row>
    <row r="34" spans="1:10" ht="15" x14ac:dyDescent="0.25">
      <c r="A34" s="27"/>
      <c r="B34" s="1"/>
      <c r="C34" s="1"/>
      <c r="D34" s="1"/>
      <c r="E34" s="1"/>
      <c r="F34" s="1"/>
      <c r="G34" s="229"/>
      <c r="H34" s="230"/>
      <c r="I34" s="231"/>
    </row>
    <row r="35" spans="1:10" ht="15" x14ac:dyDescent="0.25">
      <c r="A35" s="27"/>
      <c r="B35" s="1"/>
      <c r="C35" s="1"/>
      <c r="D35" s="1"/>
      <c r="E35" s="1"/>
      <c r="F35" s="1"/>
      <c r="G35" s="229"/>
      <c r="H35" s="230"/>
      <c r="I35" s="231"/>
      <c r="J35" s="1"/>
    </row>
    <row r="36" spans="1:10" ht="15" x14ac:dyDescent="0.25">
      <c r="A36" s="27"/>
      <c r="B36" s="1"/>
      <c r="C36" s="1"/>
      <c r="D36" s="1"/>
      <c r="E36" s="1"/>
      <c r="F36" s="1"/>
      <c r="G36" s="229"/>
      <c r="H36" s="230"/>
      <c r="I36" s="231"/>
    </row>
    <row r="37" spans="1:10" ht="15" x14ac:dyDescent="0.25">
      <c r="A37" s="27"/>
      <c r="B37" s="1"/>
      <c r="C37" s="1"/>
      <c r="D37" s="1"/>
      <c r="E37" s="1"/>
      <c r="F37" s="1"/>
      <c r="G37" s="229"/>
      <c r="H37" s="230"/>
      <c r="I37" s="231"/>
    </row>
    <row r="38" spans="1:10" ht="15" x14ac:dyDescent="0.25">
      <c r="A38" s="27"/>
      <c r="B38" s="1"/>
      <c r="C38" s="1"/>
      <c r="D38" s="1"/>
      <c r="E38" s="1"/>
      <c r="F38" s="1"/>
      <c r="G38" s="229"/>
      <c r="H38" s="230"/>
      <c r="I38" s="231"/>
    </row>
    <row r="39" spans="1:10" ht="15" x14ac:dyDescent="0.25">
      <c r="A39" s="27"/>
      <c r="B39" s="1"/>
      <c r="C39" s="1"/>
      <c r="D39" s="1"/>
      <c r="E39" s="1"/>
      <c r="F39" s="1"/>
      <c r="G39" s="229"/>
      <c r="H39" s="230"/>
      <c r="I39" s="231"/>
    </row>
    <row r="40" spans="1:10" ht="15" x14ac:dyDescent="0.25">
      <c r="A40" s="27"/>
      <c r="B40" s="1"/>
      <c r="C40" s="1"/>
      <c r="D40" s="1"/>
      <c r="E40" s="1"/>
      <c r="F40" s="1"/>
      <c r="G40" s="229"/>
      <c r="H40" s="230"/>
      <c r="I40" s="231"/>
    </row>
    <row r="41" spans="1:10" ht="15" x14ac:dyDescent="0.25">
      <c r="A41" s="27"/>
      <c r="B41" s="1"/>
      <c r="C41" s="1"/>
      <c r="D41" s="1"/>
      <c r="E41" s="1"/>
      <c r="F41" s="1"/>
      <c r="G41" s="229"/>
      <c r="H41" s="230"/>
      <c r="I41" s="231"/>
    </row>
    <row r="42" spans="1:10" ht="15" x14ac:dyDescent="0.25">
      <c r="A42" s="27"/>
      <c r="B42" s="1"/>
      <c r="C42" s="1"/>
      <c r="D42" s="1"/>
      <c r="E42" s="1"/>
      <c r="F42" s="1"/>
      <c r="G42" s="229"/>
      <c r="H42" s="230"/>
      <c r="I42" s="231"/>
    </row>
    <row r="43" spans="1:10" ht="15" x14ac:dyDescent="0.25">
      <c r="A43" s="27"/>
      <c r="B43" s="1"/>
      <c r="C43" s="1"/>
      <c r="D43" s="1"/>
      <c r="E43" s="1"/>
      <c r="F43" s="1"/>
      <c r="G43" s="229"/>
      <c r="H43" s="230"/>
      <c r="I43" s="231"/>
    </row>
    <row r="44" spans="1:10" ht="15" x14ac:dyDescent="0.25">
      <c r="A44" s="27"/>
      <c r="B44" s="1"/>
      <c r="C44" s="1"/>
      <c r="D44" s="1"/>
      <c r="E44" s="1"/>
      <c r="F44" s="1"/>
      <c r="G44" s="229"/>
      <c r="H44" s="230"/>
      <c r="I44" s="231"/>
    </row>
    <row r="45" spans="1:10" ht="15" x14ac:dyDescent="0.25">
      <c r="A45" s="27"/>
      <c r="B45" s="1"/>
      <c r="C45" s="1"/>
      <c r="D45" s="1"/>
      <c r="E45" s="1"/>
      <c r="F45" s="1"/>
      <c r="G45" s="229"/>
      <c r="H45" s="230"/>
      <c r="I45" s="231"/>
    </row>
    <row r="46" spans="1:10" ht="15" x14ac:dyDescent="0.25">
      <c r="A46" s="27"/>
      <c r="B46" s="1"/>
      <c r="C46" s="1"/>
      <c r="D46" s="1"/>
      <c r="E46" s="1"/>
      <c r="F46" s="1"/>
      <c r="G46" s="229"/>
      <c r="H46" s="230"/>
      <c r="I46" s="231"/>
    </row>
    <row r="47" spans="1:10" ht="15" x14ac:dyDescent="0.25">
      <c r="A47" s="27"/>
      <c r="B47" s="1"/>
      <c r="C47" s="1"/>
      <c r="D47" s="1"/>
      <c r="E47" s="1"/>
      <c r="F47" s="1"/>
      <c r="G47" s="229"/>
      <c r="H47" s="230"/>
      <c r="I47" s="231"/>
    </row>
    <row r="48" spans="1:10" ht="15" x14ac:dyDescent="0.25">
      <c r="A48" s="27"/>
      <c r="B48" s="1"/>
      <c r="C48" s="1"/>
      <c r="D48" s="1"/>
      <c r="E48" s="1"/>
      <c r="F48" s="1"/>
      <c r="G48" s="229"/>
      <c r="H48" s="230"/>
      <c r="I48" s="231"/>
    </row>
    <row r="49" spans="1:9" ht="15" x14ac:dyDescent="0.25">
      <c r="A49" s="27"/>
      <c r="B49" s="1"/>
      <c r="C49" s="1"/>
      <c r="D49" s="1"/>
      <c r="E49" s="1"/>
      <c r="F49" s="1"/>
      <c r="G49" s="229"/>
      <c r="H49" s="230"/>
      <c r="I49" s="231"/>
    </row>
    <row r="50" spans="1:9" ht="15" x14ac:dyDescent="0.25">
      <c r="A50" s="27"/>
      <c r="B50" s="1"/>
      <c r="C50" s="1"/>
      <c r="D50" s="1"/>
      <c r="E50" s="1"/>
      <c r="F50" s="1"/>
      <c r="G50" s="229"/>
      <c r="H50" s="230"/>
      <c r="I50" s="231"/>
    </row>
    <row r="51" spans="1:9" ht="15" x14ac:dyDescent="0.25">
      <c r="A51" s="27"/>
      <c r="B51" s="1"/>
      <c r="C51" s="1"/>
      <c r="D51" s="1"/>
      <c r="E51" s="1"/>
      <c r="F51" s="1"/>
      <c r="G51" s="229"/>
      <c r="H51" s="230"/>
      <c r="I51" s="231"/>
    </row>
    <row r="52" spans="1:9" ht="15" x14ac:dyDescent="0.25">
      <c r="A52" s="27"/>
      <c r="B52" s="1"/>
      <c r="C52" s="1"/>
      <c r="D52" s="1"/>
      <c r="E52" s="1"/>
      <c r="F52" s="1"/>
      <c r="G52" s="229"/>
      <c r="H52" s="230"/>
      <c r="I52" s="231"/>
    </row>
    <row r="53" spans="1:9" ht="15" x14ac:dyDescent="0.25">
      <c r="A53" s="27"/>
      <c r="B53" s="1"/>
      <c r="C53" s="1"/>
      <c r="D53" s="1"/>
      <c r="E53" s="1"/>
      <c r="F53" s="1"/>
      <c r="G53" s="229"/>
      <c r="H53" s="230"/>
      <c r="I53" s="231"/>
    </row>
    <row r="54" spans="1:9" ht="15" x14ac:dyDescent="0.25">
      <c r="A54" s="27"/>
      <c r="B54" s="1"/>
      <c r="C54" s="1"/>
      <c r="D54" s="1"/>
      <c r="E54" s="1"/>
      <c r="F54" s="1"/>
      <c r="G54" s="229"/>
      <c r="H54" s="230"/>
      <c r="I54" s="231"/>
    </row>
    <row r="55" spans="1:9" ht="15" x14ac:dyDescent="0.25">
      <c r="A55" s="27"/>
      <c r="B55" s="1"/>
      <c r="C55" s="1"/>
      <c r="D55" s="1"/>
      <c r="E55" s="1"/>
      <c r="F55" s="1"/>
      <c r="G55" s="229"/>
      <c r="H55" s="230"/>
      <c r="I55" s="231"/>
    </row>
    <row r="56" spans="1:9" ht="15" x14ac:dyDescent="0.25">
      <c r="A56" s="27"/>
      <c r="B56" s="1"/>
      <c r="C56" s="1"/>
      <c r="D56" s="1"/>
      <c r="E56" s="1"/>
      <c r="F56" s="1"/>
      <c r="G56" s="229"/>
      <c r="H56" s="230"/>
      <c r="I56" s="231"/>
    </row>
    <row r="57" spans="1:9" ht="15" x14ac:dyDescent="0.25">
      <c r="A57" s="27"/>
      <c r="B57" s="1"/>
      <c r="C57" s="1"/>
      <c r="D57" s="1"/>
      <c r="E57" s="1"/>
      <c r="F57" s="1"/>
      <c r="G57" s="229"/>
      <c r="H57" s="230"/>
      <c r="I57" s="231"/>
    </row>
  </sheetData>
  <mergeCells count="6">
    <mergeCell ref="F1:I1"/>
    <mergeCell ref="G6:G8"/>
    <mergeCell ref="A20:E20"/>
    <mergeCell ref="H6:H8"/>
    <mergeCell ref="I6:I8"/>
    <mergeCell ref="B3:I3"/>
  </mergeCells>
  <pageMargins left="0.70866141732283472" right="0.70866141732283472" top="0.74803149606299213" bottom="0.74803149606299213" header="0.31496062992125984" footer="0.31496062992125984"/>
  <pageSetup paperSize="9" scale="9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I30"/>
  <sheetViews>
    <sheetView workbookViewId="0">
      <selection activeCell="H6" sqref="H6"/>
    </sheetView>
  </sheetViews>
  <sheetFormatPr defaultRowHeight="12.75" x14ac:dyDescent="0.2"/>
  <cols>
    <col min="3" max="3" width="18.7109375" customWidth="1"/>
    <col min="4" max="4" width="15.7109375" customWidth="1"/>
    <col min="5" max="5" width="16.5703125" customWidth="1"/>
    <col min="6" max="6" width="13.140625" customWidth="1"/>
    <col min="8" max="8" width="7.28515625" customWidth="1"/>
    <col min="10" max="10" width="6.42578125" customWidth="1"/>
  </cols>
  <sheetData>
    <row r="2" spans="1:9" ht="15" x14ac:dyDescent="0.25">
      <c r="A2" s="272" t="s">
        <v>684</v>
      </c>
      <c r="B2" s="272"/>
      <c r="C2" s="272"/>
      <c r="D2" s="272"/>
      <c r="E2" s="272"/>
      <c r="F2" s="272"/>
      <c r="G2" s="272"/>
      <c r="H2" s="37"/>
    </row>
    <row r="3" spans="1:9" ht="15" x14ac:dyDescent="0.25">
      <c r="I3" s="37"/>
    </row>
    <row r="4" spans="1:9" x14ac:dyDescent="0.2">
      <c r="D4" s="225"/>
    </row>
    <row r="5" spans="1:9" ht="15" x14ac:dyDescent="0.25">
      <c r="E5" s="37"/>
    </row>
    <row r="6" spans="1:9" ht="15" x14ac:dyDescent="0.25">
      <c r="A6" s="287" t="s">
        <v>676</v>
      </c>
      <c r="B6" s="287"/>
      <c r="C6" s="287"/>
      <c r="D6" s="287"/>
      <c r="E6" s="287"/>
      <c r="F6" s="287"/>
      <c r="G6" s="227"/>
      <c r="H6" s="227"/>
      <c r="I6" s="227"/>
    </row>
    <row r="7" spans="1:9" ht="15" customHeight="1" x14ac:dyDescent="0.2">
      <c r="A7" s="287" t="s">
        <v>669</v>
      </c>
      <c r="B7" s="287"/>
      <c r="C7" s="287"/>
      <c r="D7" s="287"/>
      <c r="E7" s="287"/>
      <c r="F7" s="287"/>
      <c r="G7" s="228"/>
      <c r="H7" s="228"/>
      <c r="I7" s="228"/>
    </row>
    <row r="8" spans="1:9" ht="15" x14ac:dyDescent="0.25">
      <c r="D8" s="37"/>
    </row>
    <row r="9" spans="1:9" x14ac:dyDescent="0.2">
      <c r="A9" s="287" t="s">
        <v>414</v>
      </c>
      <c r="B9" s="287"/>
      <c r="C9" s="287"/>
      <c r="D9" s="287"/>
      <c r="E9" s="287"/>
      <c r="F9" s="287"/>
    </row>
    <row r="10" spans="1:9" x14ac:dyDescent="0.2">
      <c r="A10" s="288" t="s">
        <v>670</v>
      </c>
      <c r="B10" s="289"/>
      <c r="C10" s="289"/>
      <c r="D10" s="289"/>
      <c r="E10" s="289"/>
      <c r="F10" s="289"/>
    </row>
    <row r="14" spans="1:9" x14ac:dyDescent="0.2">
      <c r="F14" t="s">
        <v>631</v>
      </c>
    </row>
    <row r="16" spans="1:9" ht="15" customHeight="1" x14ac:dyDescent="0.25">
      <c r="B16" s="38" t="s">
        <v>0</v>
      </c>
      <c r="C16" s="39"/>
      <c r="D16" s="285" t="s">
        <v>415</v>
      </c>
      <c r="E16" s="285" t="s">
        <v>422</v>
      </c>
      <c r="F16" s="283" t="s">
        <v>423</v>
      </c>
    </row>
    <row r="17" spans="2:7" ht="12.75" customHeight="1" x14ac:dyDescent="0.2">
      <c r="B17" s="40"/>
      <c r="C17" s="41"/>
      <c r="D17" s="286"/>
      <c r="E17" s="286"/>
      <c r="F17" s="284"/>
    </row>
    <row r="18" spans="2:7" x14ac:dyDescent="0.2">
      <c r="B18" s="116" t="s">
        <v>587</v>
      </c>
      <c r="C18" s="43"/>
      <c r="D18" s="222">
        <v>0</v>
      </c>
      <c r="E18" s="222">
        <v>0</v>
      </c>
      <c r="F18" s="222">
        <v>0</v>
      </c>
    </row>
    <row r="19" spans="2:7" x14ac:dyDescent="0.2">
      <c r="B19" s="116" t="s">
        <v>588</v>
      </c>
      <c r="C19" s="43"/>
      <c r="D19" s="221">
        <f>'1.mellbev'!F28</f>
        <v>294000</v>
      </c>
      <c r="E19" s="221">
        <f>'1.mellbev'!J28</f>
        <v>294000</v>
      </c>
      <c r="F19" s="221">
        <f>'1.mellbev'!N28</f>
        <v>236238</v>
      </c>
    </row>
    <row r="20" spans="2:7" x14ac:dyDescent="0.2">
      <c r="B20" s="116" t="s">
        <v>564</v>
      </c>
      <c r="C20" s="43"/>
      <c r="D20" s="221" t="s">
        <v>678</v>
      </c>
      <c r="E20" s="221"/>
      <c r="F20" s="222">
        <v>0</v>
      </c>
    </row>
    <row r="21" spans="2:7" x14ac:dyDescent="0.2">
      <c r="B21" s="116" t="s">
        <v>589</v>
      </c>
      <c r="C21" s="43"/>
      <c r="D21" s="221">
        <f>'1.mellbev'!F29</f>
        <v>600000</v>
      </c>
      <c r="E21" s="221">
        <f>'1.mellbev'!J29</f>
        <v>600000</v>
      </c>
      <c r="F21" s="221">
        <f>'1.mellbev'!N29</f>
        <v>576806</v>
      </c>
    </row>
    <row r="22" spans="2:7" x14ac:dyDescent="0.2">
      <c r="B22" s="116" t="s">
        <v>590</v>
      </c>
      <c r="C22" s="43"/>
      <c r="D22" s="222">
        <v>0</v>
      </c>
      <c r="E22" s="222">
        <v>0</v>
      </c>
      <c r="F22" s="222">
        <v>0</v>
      </c>
    </row>
    <row r="23" spans="2:7" x14ac:dyDescent="0.2">
      <c r="B23" s="116" t="s">
        <v>595</v>
      </c>
      <c r="C23" s="43"/>
      <c r="D23" s="222">
        <f>'1.mellbev'!F32</f>
        <v>212000</v>
      </c>
      <c r="E23" s="222">
        <f>'1.mellbev'!J32</f>
        <v>212000</v>
      </c>
      <c r="F23" s="222">
        <f>'1.mellbev'!N32</f>
        <v>536161</v>
      </c>
    </row>
    <row r="24" spans="2:7" x14ac:dyDescent="0.2">
      <c r="B24" s="116" t="s">
        <v>664</v>
      </c>
      <c r="C24" s="43"/>
      <c r="D24" s="222">
        <v>350000</v>
      </c>
      <c r="E24" s="222">
        <v>350000</v>
      </c>
      <c r="F24" s="222">
        <v>335900</v>
      </c>
    </row>
    <row r="25" spans="2:7" x14ac:dyDescent="0.2">
      <c r="B25" s="116" t="s">
        <v>592</v>
      </c>
      <c r="C25" s="43"/>
      <c r="D25" s="222">
        <v>0</v>
      </c>
      <c r="E25" s="222">
        <v>0</v>
      </c>
      <c r="F25" s="222">
        <v>0</v>
      </c>
    </row>
    <row r="26" spans="2:7" x14ac:dyDescent="0.2">
      <c r="B26" s="42" t="s">
        <v>416</v>
      </c>
      <c r="C26" s="43"/>
      <c r="D26" s="222"/>
      <c r="E26" s="222"/>
      <c r="F26" s="222">
        <v>334703</v>
      </c>
      <c r="G26" s="254"/>
    </row>
    <row r="27" spans="2:7" x14ac:dyDescent="0.2">
      <c r="B27" s="40" t="s">
        <v>417</v>
      </c>
      <c r="C27" s="41"/>
      <c r="D27" s="223">
        <v>0</v>
      </c>
      <c r="E27" s="223">
        <v>0</v>
      </c>
      <c r="F27" s="223">
        <f>'1.mellbev'!N44</f>
        <v>11114</v>
      </c>
    </row>
    <row r="28" spans="2:7" ht="15" x14ac:dyDescent="0.25">
      <c r="B28" s="44" t="s">
        <v>418</v>
      </c>
      <c r="C28" s="18"/>
      <c r="D28" s="224">
        <f>SUM(D18:D27)</f>
        <v>1456000</v>
      </c>
      <c r="E28" s="224">
        <f>SUM(E18:E27)</f>
        <v>1456000</v>
      </c>
      <c r="F28" s="224">
        <f>SUM(F18:F27)</f>
        <v>2030922</v>
      </c>
    </row>
    <row r="30" spans="2:7" x14ac:dyDescent="0.2">
      <c r="B30" s="254"/>
    </row>
  </sheetData>
  <mergeCells count="8">
    <mergeCell ref="F16:F17"/>
    <mergeCell ref="D16:D17"/>
    <mergeCell ref="E16:E17"/>
    <mergeCell ref="A2:G2"/>
    <mergeCell ref="A6:F6"/>
    <mergeCell ref="A7:F7"/>
    <mergeCell ref="A9:F9"/>
    <mergeCell ref="A10:F10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54"/>
  <sheetViews>
    <sheetView workbookViewId="0">
      <selection sqref="A1:C1"/>
    </sheetView>
  </sheetViews>
  <sheetFormatPr defaultColWidth="9.140625" defaultRowHeight="15" x14ac:dyDescent="0.25"/>
  <cols>
    <col min="1" max="1" width="67.140625" style="48" customWidth="1"/>
    <col min="2" max="2" width="18.7109375" style="48" customWidth="1"/>
    <col min="3" max="16384" width="9.140625" style="48"/>
  </cols>
  <sheetData>
    <row r="1" spans="1:3" x14ac:dyDescent="0.25">
      <c r="A1" s="304" t="s">
        <v>685</v>
      </c>
      <c r="B1" s="293"/>
      <c r="C1" s="293"/>
    </row>
    <row r="3" spans="1:3" x14ac:dyDescent="0.25">
      <c r="A3" s="77"/>
    </row>
    <row r="4" spans="1:3" ht="33" customHeight="1" x14ac:dyDescent="0.25">
      <c r="A4" s="292" t="s">
        <v>677</v>
      </c>
      <c r="B4" s="291"/>
    </row>
    <row r="5" spans="1:3" ht="23.25" customHeight="1" x14ac:dyDescent="0.25">
      <c r="A5" s="290" t="s">
        <v>632</v>
      </c>
      <c r="B5" s="291"/>
    </row>
    <row r="8" spans="1:3" x14ac:dyDescent="0.25">
      <c r="A8" s="66" t="s">
        <v>0</v>
      </c>
      <c r="B8" s="66" t="s">
        <v>563</v>
      </c>
      <c r="C8" s="50"/>
    </row>
    <row r="9" spans="1:3" x14ac:dyDescent="0.25">
      <c r="A9" s="52" t="s">
        <v>562</v>
      </c>
      <c r="B9" s="53">
        <v>34306011</v>
      </c>
      <c r="C9" s="50"/>
    </row>
    <row r="10" spans="1:3" x14ac:dyDescent="0.25">
      <c r="A10" s="52" t="s">
        <v>561</v>
      </c>
      <c r="B10" s="53">
        <v>19739271</v>
      </c>
      <c r="C10" s="50"/>
    </row>
    <row r="11" spans="1:3" x14ac:dyDescent="0.25">
      <c r="A11" s="54" t="s">
        <v>560</v>
      </c>
      <c r="B11" s="55">
        <f>SUM(B9-B10)</f>
        <v>14566740</v>
      </c>
      <c r="C11" s="50"/>
    </row>
    <row r="12" spans="1:3" x14ac:dyDescent="0.25">
      <c r="A12" s="52" t="s">
        <v>559</v>
      </c>
      <c r="B12" s="53">
        <v>14372466</v>
      </c>
      <c r="C12" s="50"/>
    </row>
    <row r="13" spans="1:3" x14ac:dyDescent="0.25">
      <c r="A13" s="52" t="s">
        <v>558</v>
      </c>
      <c r="B13" s="53">
        <v>734602</v>
      </c>
      <c r="C13" s="50"/>
    </row>
    <row r="14" spans="1:3" x14ac:dyDescent="0.25">
      <c r="A14" s="54" t="s">
        <v>557</v>
      </c>
      <c r="B14" s="55">
        <f>SUM(B12-B13)</f>
        <v>13637864</v>
      </c>
      <c r="C14" s="50"/>
    </row>
    <row r="15" spans="1:3" x14ac:dyDescent="0.25">
      <c r="A15" s="57" t="s">
        <v>556</v>
      </c>
      <c r="B15" s="56">
        <f>SUM(B11+B14)</f>
        <v>28204604</v>
      </c>
      <c r="C15" s="50"/>
    </row>
    <row r="16" spans="1:3" x14ac:dyDescent="0.25">
      <c r="A16" s="52" t="s">
        <v>555</v>
      </c>
      <c r="B16" s="53"/>
      <c r="C16" s="50"/>
    </row>
    <row r="17" spans="1:3" x14ac:dyDescent="0.25">
      <c r="A17" s="52" t="s">
        <v>554</v>
      </c>
      <c r="B17" s="53"/>
      <c r="C17" s="50"/>
    </row>
    <row r="18" spans="1:3" ht="25.5" x14ac:dyDescent="0.25">
      <c r="A18" s="54" t="s">
        <v>553</v>
      </c>
      <c r="B18" s="55"/>
      <c r="C18" s="50"/>
    </row>
    <row r="19" spans="1:3" x14ac:dyDescent="0.25">
      <c r="A19" s="52" t="s">
        <v>552</v>
      </c>
      <c r="B19" s="53"/>
      <c r="C19" s="50"/>
    </row>
    <row r="20" spans="1:3" x14ac:dyDescent="0.25">
      <c r="A20" s="52" t="s">
        <v>551</v>
      </c>
      <c r="B20" s="53"/>
      <c r="C20" s="50"/>
    </row>
    <row r="21" spans="1:3" ht="25.5" x14ac:dyDescent="0.25">
      <c r="A21" s="54" t="s">
        <v>550</v>
      </c>
      <c r="B21" s="55"/>
      <c r="C21" s="50"/>
    </row>
    <row r="22" spans="1:3" x14ac:dyDescent="0.25">
      <c r="A22" s="65" t="s">
        <v>549</v>
      </c>
      <c r="B22" s="64"/>
      <c r="C22" s="50"/>
    </row>
    <row r="23" spans="1:3" x14ac:dyDescent="0.25">
      <c r="A23" s="54" t="s">
        <v>548</v>
      </c>
      <c r="B23" s="55">
        <f>SUM(B15,B22)</f>
        <v>28204604</v>
      </c>
      <c r="C23" s="50"/>
    </row>
    <row r="24" spans="1:3" ht="25.5" x14ac:dyDescent="0.25">
      <c r="A24" s="57" t="s">
        <v>547</v>
      </c>
      <c r="B24" s="56">
        <v>28204604</v>
      </c>
      <c r="C24" s="50"/>
    </row>
    <row r="25" spans="1:3" x14ac:dyDescent="0.25">
      <c r="A25" s="57" t="s">
        <v>546</v>
      </c>
      <c r="B25" s="56">
        <f>SUM(B15-B24)</f>
        <v>0</v>
      </c>
      <c r="C25" s="50"/>
    </row>
    <row r="26" spans="1:3" ht="25.5" x14ac:dyDescent="0.25">
      <c r="A26" s="65" t="s">
        <v>545</v>
      </c>
      <c r="B26" s="64"/>
      <c r="C26" s="50"/>
    </row>
    <row r="27" spans="1:3" ht="25.5" x14ac:dyDescent="0.25">
      <c r="A27" s="65" t="s">
        <v>544</v>
      </c>
      <c r="B27" s="64"/>
      <c r="C27" s="50"/>
    </row>
    <row r="28" spans="1:3" ht="27" customHeight="1" x14ac:dyDescent="0.25">
      <c r="A28" s="63" t="s">
        <v>543</v>
      </c>
      <c r="B28" s="62"/>
      <c r="C28" s="50"/>
    </row>
    <row r="29" spans="1:3" x14ac:dyDescent="0.25">
      <c r="A29" s="50"/>
      <c r="B29" s="50"/>
      <c r="C29" s="50"/>
    </row>
    <row r="30" spans="1:3" x14ac:dyDescent="0.25">
      <c r="A30" s="50"/>
      <c r="B30" s="50"/>
      <c r="C30" s="50"/>
    </row>
    <row r="31" spans="1:3" x14ac:dyDescent="0.25">
      <c r="A31" s="50"/>
      <c r="B31" s="50"/>
      <c r="C31" s="50"/>
    </row>
    <row r="32" spans="1:3" x14ac:dyDescent="0.25">
      <c r="A32" s="50"/>
      <c r="B32" s="50"/>
      <c r="C32" s="50"/>
    </row>
    <row r="33" spans="1:3" x14ac:dyDescent="0.25">
      <c r="A33" s="50"/>
      <c r="B33" s="50"/>
      <c r="C33" s="50"/>
    </row>
    <row r="34" spans="1:3" x14ac:dyDescent="0.25">
      <c r="A34" s="50"/>
      <c r="B34" s="50"/>
      <c r="C34" s="50"/>
    </row>
    <row r="35" spans="1:3" x14ac:dyDescent="0.25">
      <c r="A35" s="50"/>
      <c r="B35" s="50"/>
      <c r="C35" s="50"/>
    </row>
    <row r="36" spans="1:3" x14ac:dyDescent="0.25">
      <c r="A36" s="50"/>
      <c r="B36" s="50"/>
      <c r="C36" s="50"/>
    </row>
    <row r="37" spans="1:3" x14ac:dyDescent="0.25">
      <c r="A37" s="50"/>
      <c r="B37" s="50"/>
      <c r="C37" s="50"/>
    </row>
    <row r="38" spans="1:3" x14ac:dyDescent="0.25">
      <c r="A38" s="50"/>
      <c r="B38" s="50"/>
      <c r="C38" s="50"/>
    </row>
    <row r="39" spans="1:3" x14ac:dyDescent="0.25">
      <c r="A39" s="50"/>
      <c r="B39" s="50"/>
      <c r="C39" s="50"/>
    </row>
    <row r="40" spans="1:3" x14ac:dyDescent="0.25">
      <c r="A40" s="50"/>
      <c r="B40" s="50"/>
      <c r="C40" s="50"/>
    </row>
    <row r="41" spans="1:3" x14ac:dyDescent="0.25">
      <c r="A41" s="50"/>
      <c r="B41" s="50"/>
      <c r="C41" s="50"/>
    </row>
    <row r="42" spans="1:3" x14ac:dyDescent="0.25">
      <c r="A42" s="50"/>
      <c r="B42" s="50"/>
      <c r="C42" s="50"/>
    </row>
    <row r="43" spans="1:3" x14ac:dyDescent="0.25">
      <c r="A43" s="50"/>
      <c r="B43" s="50"/>
      <c r="C43" s="50"/>
    </row>
    <row r="44" spans="1:3" x14ac:dyDescent="0.25">
      <c r="A44" s="50"/>
      <c r="B44" s="50"/>
      <c r="C44" s="50"/>
    </row>
    <row r="45" spans="1:3" x14ac:dyDescent="0.25">
      <c r="A45" s="50"/>
      <c r="B45" s="50"/>
      <c r="C45" s="50"/>
    </row>
    <row r="46" spans="1:3" x14ac:dyDescent="0.25">
      <c r="A46" s="50"/>
      <c r="B46" s="50"/>
      <c r="C46" s="50"/>
    </row>
    <row r="47" spans="1:3" x14ac:dyDescent="0.25">
      <c r="A47" s="50"/>
      <c r="B47" s="50"/>
      <c r="C47" s="50"/>
    </row>
    <row r="48" spans="1:3" x14ac:dyDescent="0.25">
      <c r="A48" s="50"/>
      <c r="B48" s="50"/>
      <c r="C48" s="50"/>
    </row>
    <row r="49" spans="1:3" x14ac:dyDescent="0.25">
      <c r="A49" s="50"/>
      <c r="B49" s="50"/>
      <c r="C49" s="50"/>
    </row>
    <row r="50" spans="1:3" x14ac:dyDescent="0.25">
      <c r="A50" s="50"/>
      <c r="B50" s="50"/>
      <c r="C50" s="50"/>
    </row>
    <row r="51" spans="1:3" x14ac:dyDescent="0.25">
      <c r="A51" s="50"/>
      <c r="B51" s="50"/>
      <c r="C51" s="50"/>
    </row>
    <row r="52" spans="1:3" x14ac:dyDescent="0.25">
      <c r="A52" s="50"/>
      <c r="B52" s="50"/>
      <c r="C52" s="50"/>
    </row>
    <row r="53" spans="1:3" x14ac:dyDescent="0.25">
      <c r="A53" s="50"/>
      <c r="B53" s="50"/>
      <c r="C53" s="50"/>
    </row>
    <row r="54" spans="1:3" x14ac:dyDescent="0.25">
      <c r="A54" s="50"/>
      <c r="B54" s="50"/>
      <c r="C54" s="50"/>
    </row>
  </sheetData>
  <mergeCells count="3">
    <mergeCell ref="A5:B5"/>
    <mergeCell ref="A4:B4"/>
    <mergeCell ref="A1:C1"/>
  </mergeCells>
  <pageMargins left="0.70866141732283472" right="0.70866141732283472" top="0.74803149606299213" bottom="0.74803149606299213" header="0.31496062992125984" footer="0.31496062992125984"/>
  <pageSetup paperSize="9" scale="93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E51"/>
  <sheetViews>
    <sheetView workbookViewId="0">
      <selection activeCell="G6" sqref="G6"/>
    </sheetView>
  </sheetViews>
  <sheetFormatPr defaultColWidth="9.140625" defaultRowHeight="15" x14ac:dyDescent="0.25"/>
  <cols>
    <col min="1" max="1" width="65" style="67" customWidth="1"/>
    <col min="2" max="2" width="14" style="67" bestFit="1" customWidth="1"/>
    <col min="3" max="3" width="14.42578125" style="67" customWidth="1"/>
    <col min="4" max="4" width="14.28515625" style="67" customWidth="1"/>
    <col min="5" max="16384" width="9.140625" style="67"/>
  </cols>
  <sheetData>
    <row r="2" spans="1:5" x14ac:dyDescent="0.25">
      <c r="A2" s="305" t="s">
        <v>686</v>
      </c>
      <c r="B2" s="297"/>
      <c r="C2" s="297"/>
      <c r="D2" s="297"/>
      <c r="E2" s="297"/>
    </row>
    <row r="3" spans="1:5" x14ac:dyDescent="0.25">
      <c r="A3" s="74"/>
      <c r="B3" s="75"/>
      <c r="C3" s="75"/>
      <c r="D3" s="75"/>
    </row>
    <row r="4" spans="1:5" x14ac:dyDescent="0.25">
      <c r="A4" s="74"/>
      <c r="B4" s="75"/>
      <c r="C4" s="75"/>
      <c r="D4" s="75"/>
    </row>
    <row r="5" spans="1:5" ht="21" customHeight="1" x14ac:dyDescent="0.25">
      <c r="A5" s="294" t="s">
        <v>677</v>
      </c>
      <c r="B5" s="295"/>
      <c r="C5" s="295"/>
      <c r="D5" s="295"/>
    </row>
    <row r="6" spans="1:5" ht="21" customHeight="1" x14ac:dyDescent="0.25">
      <c r="A6" s="296" t="s">
        <v>633</v>
      </c>
      <c r="B6" s="295"/>
      <c r="C6" s="295"/>
      <c r="D6" s="295"/>
    </row>
    <row r="7" spans="1:5" x14ac:dyDescent="0.25">
      <c r="A7" s="74"/>
      <c r="B7" s="75"/>
      <c r="C7" s="75"/>
      <c r="D7" s="75"/>
    </row>
    <row r="8" spans="1:5" ht="38.25" x14ac:dyDescent="0.25">
      <c r="A8" s="73" t="s">
        <v>0</v>
      </c>
      <c r="B8" s="76" t="s">
        <v>671</v>
      </c>
      <c r="C8" s="76" t="s">
        <v>541</v>
      </c>
      <c r="D8" s="76" t="s">
        <v>673</v>
      </c>
    </row>
    <row r="9" spans="1:5" x14ac:dyDescent="0.25">
      <c r="A9" s="72" t="s">
        <v>565</v>
      </c>
      <c r="B9" s="68">
        <v>3189249</v>
      </c>
      <c r="C9" s="68"/>
      <c r="D9" s="68">
        <v>1965415</v>
      </c>
    </row>
    <row r="10" spans="1:5" ht="30" x14ac:dyDescent="0.25">
      <c r="A10" s="72" t="s">
        <v>566</v>
      </c>
      <c r="B10" s="68">
        <v>1061575</v>
      </c>
      <c r="C10" s="68"/>
      <c r="D10" s="68">
        <v>1031179</v>
      </c>
    </row>
    <row r="11" spans="1:5" x14ac:dyDescent="0.25">
      <c r="A11" s="72" t="s">
        <v>567</v>
      </c>
      <c r="B11" s="68">
        <v>2018745</v>
      </c>
      <c r="C11" s="68"/>
      <c r="D11" s="68">
        <v>145990</v>
      </c>
    </row>
    <row r="12" spans="1:5" ht="25.5" x14ac:dyDescent="0.25">
      <c r="A12" s="71" t="s">
        <v>568</v>
      </c>
      <c r="B12" s="70">
        <f>SUM(B9:B11)</f>
        <v>6269569</v>
      </c>
      <c r="C12" s="70"/>
      <c r="D12" s="70">
        <f>SUM(D9:D11)</f>
        <v>3142584</v>
      </c>
    </row>
    <row r="13" spans="1:5" x14ac:dyDescent="0.25">
      <c r="A13" s="72" t="s">
        <v>569</v>
      </c>
      <c r="B13" s="68"/>
      <c r="C13" s="68"/>
      <c r="D13" s="68"/>
    </row>
    <row r="14" spans="1:5" x14ac:dyDescent="0.25">
      <c r="A14" s="72" t="s">
        <v>570</v>
      </c>
      <c r="B14" s="68"/>
      <c r="C14" s="68"/>
      <c r="D14" s="68"/>
    </row>
    <row r="15" spans="1:5" ht="25.5" x14ac:dyDescent="0.25">
      <c r="A15" s="71" t="s">
        <v>571</v>
      </c>
      <c r="B15" s="70"/>
      <c r="C15" s="70"/>
      <c r="D15" s="70"/>
    </row>
    <row r="16" spans="1:5" ht="30" x14ac:dyDescent="0.25">
      <c r="A16" s="72" t="s">
        <v>572</v>
      </c>
      <c r="B16" s="68">
        <v>18576634</v>
      </c>
      <c r="C16" s="68"/>
      <c r="D16" s="68">
        <v>19699489</v>
      </c>
    </row>
    <row r="17" spans="1:4" ht="30" x14ac:dyDescent="0.25">
      <c r="A17" s="72" t="s">
        <v>573</v>
      </c>
      <c r="B17" s="68">
        <v>1931412</v>
      </c>
      <c r="C17" s="68"/>
      <c r="D17" s="68">
        <v>2085142</v>
      </c>
    </row>
    <row r="18" spans="1:4" ht="30" x14ac:dyDescent="0.25">
      <c r="A18" s="201" t="s">
        <v>662</v>
      </c>
      <c r="B18" s="68">
        <v>2878490</v>
      </c>
      <c r="C18" s="68"/>
      <c r="D18" s="68">
        <v>-9183614</v>
      </c>
    </row>
    <row r="19" spans="1:4" x14ac:dyDescent="0.25">
      <c r="A19" s="72" t="s">
        <v>634</v>
      </c>
      <c r="B19" s="68">
        <v>7406093</v>
      </c>
      <c r="C19" s="68"/>
      <c r="D19" s="68">
        <v>9690475</v>
      </c>
    </row>
    <row r="20" spans="1:4" ht="25.5" x14ac:dyDescent="0.25">
      <c r="A20" s="71" t="s">
        <v>574</v>
      </c>
      <c r="B20" s="70">
        <f>SUM(B16:B19)</f>
        <v>30792629</v>
      </c>
      <c r="C20" s="70"/>
      <c r="D20" s="70">
        <f>SUM(D16:D19)</f>
        <v>22291492</v>
      </c>
    </row>
    <row r="21" spans="1:4" x14ac:dyDescent="0.25">
      <c r="A21" s="72" t="s">
        <v>635</v>
      </c>
      <c r="B21" s="68">
        <v>1009792</v>
      </c>
      <c r="C21" s="68"/>
      <c r="D21" s="68">
        <v>1903625</v>
      </c>
    </row>
    <row r="22" spans="1:4" x14ac:dyDescent="0.25">
      <c r="A22" s="72" t="s">
        <v>636</v>
      </c>
      <c r="B22" s="68">
        <v>4110206</v>
      </c>
      <c r="C22" s="68"/>
      <c r="D22" s="68">
        <v>3586920</v>
      </c>
    </row>
    <row r="23" spans="1:4" x14ac:dyDescent="0.25">
      <c r="A23" s="72" t="s">
        <v>637</v>
      </c>
      <c r="B23" s="68"/>
      <c r="C23" s="68"/>
      <c r="D23" s="68">
        <v>0</v>
      </c>
    </row>
    <row r="24" spans="1:4" x14ac:dyDescent="0.25">
      <c r="A24" s="72" t="s">
        <v>638</v>
      </c>
      <c r="B24" s="68">
        <v>0</v>
      </c>
      <c r="C24" s="68"/>
      <c r="D24" s="68"/>
    </row>
    <row r="25" spans="1:4" ht="25.5" x14ac:dyDescent="0.25">
      <c r="A25" s="71" t="s">
        <v>575</v>
      </c>
      <c r="B25" s="70">
        <f>SUM(B21:B24)</f>
        <v>5119998</v>
      </c>
      <c r="C25" s="70"/>
      <c r="D25" s="70">
        <f>SUM(D21:D24)</f>
        <v>5490545</v>
      </c>
    </row>
    <row r="26" spans="1:4" x14ac:dyDescent="0.25">
      <c r="A26" s="72" t="s">
        <v>639</v>
      </c>
      <c r="B26" s="68">
        <v>5609385</v>
      </c>
      <c r="C26" s="68"/>
      <c r="D26" s="68">
        <v>6051778</v>
      </c>
    </row>
    <row r="27" spans="1:4" x14ac:dyDescent="0.25">
      <c r="A27" s="72" t="s">
        <v>640</v>
      </c>
      <c r="B27" s="68">
        <v>3389603</v>
      </c>
      <c r="C27" s="68"/>
      <c r="D27" s="68">
        <v>3859901</v>
      </c>
    </row>
    <row r="28" spans="1:4" x14ac:dyDescent="0.25">
      <c r="A28" s="72" t="s">
        <v>641</v>
      </c>
      <c r="B28" s="68">
        <v>1812614</v>
      </c>
      <c r="C28" s="68"/>
      <c r="D28" s="68">
        <v>1940937</v>
      </c>
    </row>
    <row r="29" spans="1:4" ht="25.5" x14ac:dyDescent="0.25">
      <c r="A29" s="71" t="s">
        <v>576</v>
      </c>
      <c r="B29" s="70">
        <f>SUM(B26:B28)</f>
        <v>10811602</v>
      </c>
      <c r="C29" s="70"/>
      <c r="D29" s="70">
        <f>SUM(D26:D28)</f>
        <v>11852616</v>
      </c>
    </row>
    <row r="30" spans="1:4" x14ac:dyDescent="0.25">
      <c r="A30" s="71" t="s">
        <v>577</v>
      </c>
      <c r="B30" s="70">
        <v>17385949</v>
      </c>
      <c r="C30" s="70"/>
      <c r="D30" s="70">
        <v>17726044</v>
      </c>
    </row>
    <row r="31" spans="1:4" x14ac:dyDescent="0.25">
      <c r="A31" s="71" t="s">
        <v>578</v>
      </c>
      <c r="B31" s="70">
        <v>7911705</v>
      </c>
      <c r="C31" s="70"/>
      <c r="D31" s="70">
        <v>2129579</v>
      </c>
    </row>
    <row r="32" spans="1:4" ht="25.5" x14ac:dyDescent="0.25">
      <c r="A32" s="71" t="s">
        <v>579</v>
      </c>
      <c r="B32" s="70">
        <f>B12+B15+B20-B25-B29-B30-B31</f>
        <v>-4167056</v>
      </c>
      <c r="C32" s="70"/>
      <c r="D32" s="70">
        <f>D12+D15+D20-D25-D29-D30-D31</f>
        <v>-11764708</v>
      </c>
    </row>
    <row r="33" spans="1:4" x14ac:dyDescent="0.25">
      <c r="A33" s="72" t="s">
        <v>642</v>
      </c>
      <c r="B33" s="68"/>
      <c r="C33" s="68"/>
      <c r="D33" s="68"/>
    </row>
    <row r="34" spans="1:4" ht="30" x14ac:dyDescent="0.25">
      <c r="A34" s="72" t="s">
        <v>643</v>
      </c>
      <c r="B34" s="68"/>
      <c r="C34" s="68"/>
      <c r="D34" s="68"/>
    </row>
    <row r="35" spans="1:4" ht="30" x14ac:dyDescent="0.25">
      <c r="A35" s="72" t="s">
        <v>645</v>
      </c>
      <c r="B35" s="68">
        <v>27</v>
      </c>
      <c r="C35" s="68"/>
      <c r="D35" s="68">
        <v>11114</v>
      </c>
    </row>
    <row r="36" spans="1:4" x14ac:dyDescent="0.25">
      <c r="A36" s="72" t="s">
        <v>644</v>
      </c>
      <c r="B36" s="68"/>
      <c r="C36" s="68"/>
      <c r="D36" s="68"/>
    </row>
    <row r="37" spans="1:4" ht="25.5" x14ac:dyDescent="0.25">
      <c r="A37" s="71" t="s">
        <v>580</v>
      </c>
      <c r="B37" s="70">
        <f>SUM(B33:B36)</f>
        <v>27</v>
      </c>
      <c r="C37" s="70"/>
      <c r="D37" s="70">
        <f>SUM(D33:D36)</f>
        <v>11114</v>
      </c>
    </row>
    <row r="38" spans="1:4" x14ac:dyDescent="0.25">
      <c r="A38" s="72" t="s">
        <v>646</v>
      </c>
      <c r="B38" s="68"/>
      <c r="C38" s="68"/>
      <c r="D38" s="68"/>
    </row>
    <row r="39" spans="1:4" x14ac:dyDescent="0.25">
      <c r="A39" s="72" t="s">
        <v>647</v>
      </c>
      <c r="B39" s="68"/>
      <c r="C39" s="68"/>
      <c r="D39" s="68"/>
    </row>
    <row r="40" spans="1:4" x14ac:dyDescent="0.25">
      <c r="A40" s="72" t="s">
        <v>648</v>
      </c>
      <c r="B40" s="68">
        <v>0</v>
      </c>
      <c r="C40" s="68"/>
      <c r="D40" s="68">
        <v>0</v>
      </c>
    </row>
    <row r="41" spans="1:4" x14ac:dyDescent="0.25">
      <c r="A41" s="72" t="s">
        <v>649</v>
      </c>
      <c r="B41" s="68"/>
      <c r="C41" s="68"/>
      <c r="D41" s="68"/>
    </row>
    <row r="42" spans="1:4" ht="25.5" x14ac:dyDescent="0.25">
      <c r="A42" s="71" t="s">
        <v>581</v>
      </c>
      <c r="B42" s="70">
        <f>SUM(B38:B40)</f>
        <v>0</v>
      </c>
      <c r="C42" s="70"/>
      <c r="D42" s="70">
        <f>SUM(D38:D40)</f>
        <v>0</v>
      </c>
    </row>
    <row r="43" spans="1:4" ht="25.5" x14ac:dyDescent="0.25">
      <c r="A43" s="71" t="s">
        <v>582</v>
      </c>
      <c r="B43" s="70">
        <f>B37-B42</f>
        <v>27</v>
      </c>
      <c r="C43" s="70"/>
      <c r="D43" s="70">
        <f t="shared" ref="D43" si="0">D37-D42</f>
        <v>11114</v>
      </c>
    </row>
    <row r="44" spans="1:4" x14ac:dyDescent="0.25">
      <c r="A44" s="71" t="s">
        <v>650</v>
      </c>
      <c r="B44" s="70">
        <f t="shared" ref="B44:D44" si="1">SUM(B43,B32)</f>
        <v>-4167029</v>
      </c>
      <c r="C44" s="70">
        <f t="shared" si="1"/>
        <v>0</v>
      </c>
      <c r="D44" s="70">
        <f t="shared" si="1"/>
        <v>-11753594</v>
      </c>
    </row>
    <row r="45" spans="1:4" x14ac:dyDescent="0.25">
      <c r="A45" s="69"/>
      <c r="B45" s="69"/>
      <c r="C45" s="69"/>
      <c r="D45" s="69"/>
    </row>
    <row r="46" spans="1:4" x14ac:dyDescent="0.25">
      <c r="A46" s="69"/>
      <c r="B46" s="69"/>
      <c r="C46" s="69"/>
      <c r="D46" s="69"/>
    </row>
    <row r="47" spans="1:4" x14ac:dyDescent="0.25">
      <c r="A47" s="69"/>
      <c r="B47" s="69"/>
      <c r="C47" s="69"/>
      <c r="D47" s="69"/>
    </row>
    <row r="48" spans="1:4" x14ac:dyDescent="0.25">
      <c r="A48" s="69"/>
      <c r="B48" s="69"/>
      <c r="C48" s="69"/>
      <c r="D48" s="69"/>
    </row>
    <row r="49" spans="1:4" x14ac:dyDescent="0.25">
      <c r="A49" s="69"/>
      <c r="B49" s="69"/>
      <c r="C49" s="69"/>
      <c r="D49" s="69"/>
    </row>
    <row r="50" spans="1:4" x14ac:dyDescent="0.25">
      <c r="A50" s="69"/>
      <c r="B50" s="69"/>
      <c r="C50" s="69"/>
      <c r="D50" s="69"/>
    </row>
    <row r="51" spans="1:4" x14ac:dyDescent="0.25">
      <c r="A51" s="69"/>
      <c r="B51" s="69"/>
      <c r="C51" s="69"/>
      <c r="D51" s="69"/>
    </row>
  </sheetData>
  <mergeCells count="3">
    <mergeCell ref="A5:D5"/>
    <mergeCell ref="A6:D6"/>
    <mergeCell ref="A2:E2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97"/>
  <sheetViews>
    <sheetView workbookViewId="0">
      <selection activeCell="G5" sqref="G5"/>
    </sheetView>
  </sheetViews>
  <sheetFormatPr defaultColWidth="9.140625" defaultRowHeight="15" x14ac:dyDescent="0.25"/>
  <cols>
    <col min="1" max="1" width="73.140625" style="48" customWidth="1"/>
    <col min="2" max="2" width="16" style="48" bestFit="1" customWidth="1"/>
    <col min="3" max="3" width="17.28515625" style="48" customWidth="1"/>
    <col min="4" max="4" width="16" style="48" bestFit="1" customWidth="1"/>
    <col min="5" max="16384" width="9.140625" style="48"/>
  </cols>
  <sheetData>
    <row r="1" spans="1:6" x14ac:dyDescent="0.25">
      <c r="A1" s="306" t="s">
        <v>687</v>
      </c>
      <c r="B1" s="299"/>
      <c r="C1" s="299"/>
      <c r="D1" s="299"/>
    </row>
    <row r="2" spans="1:6" x14ac:dyDescent="0.25">
      <c r="A2" s="17"/>
      <c r="B2"/>
      <c r="C2"/>
      <c r="D2"/>
    </row>
    <row r="3" spans="1:6" ht="27" customHeight="1" x14ac:dyDescent="0.25">
      <c r="A3" s="292" t="s">
        <v>677</v>
      </c>
      <c r="B3" s="298"/>
      <c r="C3" s="298"/>
      <c r="D3" s="298"/>
      <c r="E3" s="61"/>
      <c r="F3" s="60"/>
    </row>
    <row r="4" spans="1:6" ht="25.5" customHeight="1" x14ac:dyDescent="0.25">
      <c r="A4" s="290" t="s">
        <v>651</v>
      </c>
      <c r="B4" s="298"/>
      <c r="C4" s="298"/>
      <c r="D4" s="298"/>
      <c r="E4" s="49"/>
      <c r="F4" s="60"/>
    </row>
    <row r="6" spans="1:6" x14ac:dyDescent="0.25">
      <c r="A6" s="50" t="s">
        <v>542</v>
      </c>
      <c r="B6" s="50"/>
      <c r="C6" s="50"/>
      <c r="D6" s="50"/>
      <c r="E6" s="50"/>
      <c r="F6" s="50"/>
    </row>
    <row r="7" spans="1:6" ht="25.5" x14ac:dyDescent="0.25">
      <c r="A7" s="51" t="s">
        <v>0</v>
      </c>
      <c r="B7" s="59" t="s">
        <v>671</v>
      </c>
      <c r="C7" s="59" t="s">
        <v>541</v>
      </c>
      <c r="D7" s="59" t="s">
        <v>672</v>
      </c>
      <c r="E7" s="50"/>
      <c r="F7" s="50"/>
    </row>
    <row r="8" spans="1:6" x14ac:dyDescent="0.25">
      <c r="A8" s="54" t="s">
        <v>540</v>
      </c>
      <c r="B8" s="58"/>
      <c r="C8" s="58"/>
      <c r="D8" s="58"/>
      <c r="E8" s="50"/>
      <c r="F8" s="50"/>
    </row>
    <row r="9" spans="1:6" x14ac:dyDescent="0.25">
      <c r="A9" s="52" t="s">
        <v>426</v>
      </c>
      <c r="B9" s="53"/>
      <c r="C9" s="53"/>
      <c r="D9" s="53"/>
      <c r="E9" s="50"/>
      <c r="F9" s="50"/>
    </row>
    <row r="10" spans="1:6" x14ac:dyDescent="0.25">
      <c r="A10" s="52" t="s">
        <v>427</v>
      </c>
      <c r="B10" s="53">
        <v>722455</v>
      </c>
      <c r="C10" s="53"/>
      <c r="D10" s="53">
        <v>462611</v>
      </c>
      <c r="E10" s="50"/>
      <c r="F10" s="50"/>
    </row>
    <row r="11" spans="1:6" x14ac:dyDescent="0.25">
      <c r="A11" s="52" t="s">
        <v>428</v>
      </c>
      <c r="B11" s="53"/>
      <c r="C11" s="53"/>
      <c r="D11" s="53"/>
      <c r="E11" s="50"/>
      <c r="F11" s="50"/>
    </row>
    <row r="12" spans="1:6" x14ac:dyDescent="0.25">
      <c r="A12" s="54" t="s">
        <v>429</v>
      </c>
      <c r="B12" s="55">
        <f>SUM(B9:B11)</f>
        <v>722455</v>
      </c>
      <c r="C12" s="55"/>
      <c r="D12" s="55">
        <f>SUM(D9:D11)</f>
        <v>462611</v>
      </c>
      <c r="E12" s="50"/>
      <c r="F12" s="50"/>
    </row>
    <row r="13" spans="1:6" x14ac:dyDescent="0.25">
      <c r="A13" s="52" t="s">
        <v>430</v>
      </c>
      <c r="B13" s="53">
        <v>334805895</v>
      </c>
      <c r="C13" s="53"/>
      <c r="D13" s="53">
        <v>319651763</v>
      </c>
      <c r="E13" s="50"/>
      <c r="F13" s="50"/>
    </row>
    <row r="14" spans="1:6" x14ac:dyDescent="0.25">
      <c r="A14" s="52" t="s">
        <v>431</v>
      </c>
      <c r="B14" s="53">
        <v>4207695</v>
      </c>
      <c r="C14" s="53"/>
      <c r="D14" s="53">
        <v>2036974</v>
      </c>
      <c r="E14" s="50"/>
      <c r="F14" s="50"/>
    </row>
    <row r="15" spans="1:6" x14ac:dyDescent="0.25">
      <c r="A15" s="52" t="s">
        <v>432</v>
      </c>
      <c r="B15" s="53"/>
      <c r="C15" s="53"/>
      <c r="D15" s="53"/>
      <c r="E15" s="50"/>
      <c r="F15" s="50"/>
    </row>
    <row r="16" spans="1:6" x14ac:dyDescent="0.25">
      <c r="A16" s="52" t="s">
        <v>433</v>
      </c>
      <c r="B16" s="53"/>
      <c r="C16" s="53"/>
      <c r="D16" s="53"/>
      <c r="E16" s="50"/>
      <c r="F16" s="50"/>
    </row>
    <row r="17" spans="1:6" x14ac:dyDescent="0.25">
      <c r="A17" s="52" t="s">
        <v>434</v>
      </c>
      <c r="B17" s="53"/>
      <c r="C17" s="53"/>
      <c r="D17" s="53"/>
      <c r="E17" s="50"/>
      <c r="F17" s="50"/>
    </row>
    <row r="18" spans="1:6" x14ac:dyDescent="0.25">
      <c r="A18" s="54" t="s">
        <v>435</v>
      </c>
      <c r="B18" s="55">
        <f>SUM(B13:B17)</f>
        <v>339013590</v>
      </c>
      <c r="C18" s="55"/>
      <c r="D18" s="55">
        <f>SUM(D13:D17)</f>
        <v>321688737</v>
      </c>
      <c r="E18" s="50"/>
      <c r="F18" s="50"/>
    </row>
    <row r="19" spans="1:6" x14ac:dyDescent="0.25">
      <c r="A19" s="52" t="s">
        <v>436</v>
      </c>
      <c r="B19" s="53">
        <v>742260</v>
      </c>
      <c r="C19" s="53"/>
      <c r="D19" s="53">
        <v>742260</v>
      </c>
      <c r="E19" s="50"/>
      <c r="F19" s="50"/>
    </row>
    <row r="20" spans="1:6" x14ac:dyDescent="0.25">
      <c r="A20" s="52" t="s">
        <v>437</v>
      </c>
      <c r="B20" s="53"/>
      <c r="C20" s="53"/>
      <c r="D20" s="53"/>
      <c r="E20" s="50"/>
      <c r="F20" s="50"/>
    </row>
    <row r="21" spans="1:6" x14ac:dyDescent="0.25">
      <c r="A21" s="52" t="s">
        <v>438</v>
      </c>
      <c r="B21" s="53"/>
      <c r="C21" s="53"/>
      <c r="D21" s="53"/>
      <c r="E21" s="50"/>
      <c r="F21" s="50"/>
    </row>
    <row r="22" spans="1:6" x14ac:dyDescent="0.25">
      <c r="A22" s="54" t="s">
        <v>439</v>
      </c>
      <c r="B22" s="55">
        <f>SUM(B19:B21)</f>
        <v>742260</v>
      </c>
      <c r="C22" s="55"/>
      <c r="D22" s="55">
        <f>SUM(D19:D21)</f>
        <v>742260</v>
      </c>
      <c r="E22" s="50"/>
      <c r="F22" s="50"/>
    </row>
    <row r="23" spans="1:6" x14ac:dyDescent="0.25">
      <c r="A23" s="52" t="s">
        <v>440</v>
      </c>
      <c r="B23" s="53"/>
      <c r="C23" s="53"/>
      <c r="D23" s="53"/>
      <c r="E23" s="50"/>
      <c r="F23" s="50"/>
    </row>
    <row r="24" spans="1:6" ht="30" x14ac:dyDescent="0.25">
      <c r="A24" s="52" t="s">
        <v>441</v>
      </c>
      <c r="B24" s="53"/>
      <c r="C24" s="53"/>
      <c r="D24" s="53"/>
      <c r="E24" s="50"/>
      <c r="F24" s="50"/>
    </row>
    <row r="25" spans="1:6" x14ac:dyDescent="0.25">
      <c r="A25" s="54" t="s">
        <v>539</v>
      </c>
      <c r="B25" s="55"/>
      <c r="C25" s="55"/>
      <c r="D25" s="55"/>
      <c r="E25" s="50"/>
      <c r="F25" s="50"/>
    </row>
    <row r="26" spans="1:6" x14ac:dyDescent="0.25">
      <c r="A26" s="54" t="s">
        <v>442</v>
      </c>
      <c r="B26" s="55">
        <f t="shared" ref="B26:C26" si="0">SUM(B22,B18,B12)</f>
        <v>340478305</v>
      </c>
      <c r="C26" s="55">
        <f t="shared" si="0"/>
        <v>0</v>
      </c>
      <c r="D26" s="55">
        <f>SUM(D22,D18,D12)</f>
        <v>322893608</v>
      </c>
      <c r="E26" s="50"/>
      <c r="F26" s="50"/>
    </row>
    <row r="27" spans="1:6" x14ac:dyDescent="0.25">
      <c r="A27" s="52" t="s">
        <v>538</v>
      </c>
      <c r="B27" s="53"/>
      <c r="C27" s="53"/>
      <c r="D27" s="53"/>
      <c r="E27" s="50"/>
      <c r="F27" s="50"/>
    </row>
    <row r="28" spans="1:6" x14ac:dyDescent="0.25">
      <c r="A28" s="52" t="s">
        <v>537</v>
      </c>
      <c r="B28" s="53"/>
      <c r="C28" s="53"/>
      <c r="D28" s="53"/>
      <c r="E28" s="50"/>
      <c r="F28" s="50"/>
    </row>
    <row r="29" spans="1:6" x14ac:dyDescent="0.25">
      <c r="A29" s="52" t="s">
        <v>536</v>
      </c>
      <c r="B29" s="53"/>
      <c r="C29" s="53"/>
      <c r="D29" s="53"/>
      <c r="E29" s="50"/>
      <c r="F29" s="50"/>
    </row>
    <row r="30" spans="1:6" x14ac:dyDescent="0.25">
      <c r="A30" s="52" t="s">
        <v>535</v>
      </c>
      <c r="B30" s="53"/>
      <c r="C30" s="53"/>
      <c r="D30" s="53"/>
      <c r="E30" s="50"/>
      <c r="F30" s="50"/>
    </row>
    <row r="31" spans="1:6" x14ac:dyDescent="0.25">
      <c r="A31" s="52" t="s">
        <v>534</v>
      </c>
      <c r="B31" s="53"/>
      <c r="C31" s="53"/>
      <c r="D31" s="53"/>
      <c r="E31" s="50"/>
      <c r="F31" s="50"/>
    </row>
    <row r="32" spans="1:6" x14ac:dyDescent="0.25">
      <c r="A32" s="54" t="s">
        <v>533</v>
      </c>
      <c r="B32" s="55"/>
      <c r="C32" s="55"/>
      <c r="D32" s="55"/>
      <c r="E32" s="50"/>
      <c r="F32" s="50"/>
    </row>
    <row r="33" spans="1:6" x14ac:dyDescent="0.25">
      <c r="A33" s="52" t="s">
        <v>532</v>
      </c>
      <c r="B33" s="53"/>
      <c r="C33" s="53"/>
      <c r="D33" s="53"/>
      <c r="E33" s="50"/>
      <c r="F33" s="50"/>
    </row>
    <row r="34" spans="1:6" x14ac:dyDescent="0.25">
      <c r="A34" s="52" t="s">
        <v>531</v>
      </c>
      <c r="B34" s="53"/>
      <c r="C34" s="53"/>
      <c r="D34" s="53"/>
      <c r="E34" s="50"/>
      <c r="F34" s="50"/>
    </row>
    <row r="35" spans="1:6" x14ac:dyDescent="0.25">
      <c r="A35" s="52" t="s">
        <v>530</v>
      </c>
      <c r="B35" s="53"/>
      <c r="C35" s="53"/>
      <c r="D35" s="53"/>
      <c r="E35" s="50"/>
      <c r="F35" s="50"/>
    </row>
    <row r="36" spans="1:6" x14ac:dyDescent="0.25">
      <c r="A36" s="52" t="s">
        <v>529</v>
      </c>
      <c r="B36" s="53"/>
      <c r="C36" s="53"/>
      <c r="D36" s="53"/>
      <c r="E36" s="50"/>
      <c r="F36" s="50"/>
    </row>
    <row r="37" spans="1:6" x14ac:dyDescent="0.25">
      <c r="A37" s="52" t="s">
        <v>528</v>
      </c>
      <c r="B37" s="53"/>
      <c r="C37" s="53"/>
      <c r="D37" s="53"/>
      <c r="E37" s="50"/>
      <c r="F37" s="50"/>
    </row>
    <row r="38" spans="1:6" x14ac:dyDescent="0.25">
      <c r="A38" s="52" t="s">
        <v>527</v>
      </c>
      <c r="B38" s="53"/>
      <c r="C38" s="53"/>
      <c r="D38" s="53"/>
      <c r="E38" s="50"/>
      <c r="F38" s="50"/>
    </row>
    <row r="39" spans="1:6" x14ac:dyDescent="0.25">
      <c r="A39" s="52" t="s">
        <v>526</v>
      </c>
      <c r="B39" s="53"/>
      <c r="C39" s="53"/>
      <c r="D39" s="53"/>
      <c r="E39" s="50"/>
      <c r="F39" s="50"/>
    </row>
    <row r="40" spans="1:6" x14ac:dyDescent="0.25">
      <c r="A40" s="54" t="s">
        <v>443</v>
      </c>
      <c r="B40" s="55"/>
      <c r="C40" s="55"/>
      <c r="D40" s="55"/>
      <c r="E40" s="50"/>
      <c r="F40" s="50"/>
    </row>
    <row r="41" spans="1:6" x14ac:dyDescent="0.25">
      <c r="A41" s="54" t="s">
        <v>525</v>
      </c>
      <c r="B41" s="55"/>
      <c r="C41" s="55"/>
      <c r="D41" s="55"/>
      <c r="E41" s="50"/>
      <c r="F41" s="50"/>
    </row>
    <row r="42" spans="1:6" x14ac:dyDescent="0.25">
      <c r="A42" s="52" t="s">
        <v>444</v>
      </c>
      <c r="B42" s="53"/>
      <c r="C42" s="53"/>
      <c r="D42" s="53"/>
      <c r="E42" s="50"/>
      <c r="F42" s="50"/>
    </row>
    <row r="43" spans="1:6" x14ac:dyDescent="0.25">
      <c r="A43" s="52" t="s">
        <v>445</v>
      </c>
      <c r="B43" s="53">
        <v>185605</v>
      </c>
      <c r="C43" s="53"/>
      <c r="D43" s="53">
        <v>107550</v>
      </c>
      <c r="E43" s="50"/>
      <c r="F43" s="50"/>
    </row>
    <row r="44" spans="1:6" x14ac:dyDescent="0.25">
      <c r="A44" s="52" t="s">
        <v>446</v>
      </c>
      <c r="B44" s="53">
        <v>13612703</v>
      </c>
      <c r="C44" s="53"/>
      <c r="D44" s="53">
        <v>27947907</v>
      </c>
      <c r="E44" s="50"/>
      <c r="F44" s="50"/>
    </row>
    <row r="45" spans="1:6" x14ac:dyDescent="0.25">
      <c r="A45" s="52" t="s">
        <v>447</v>
      </c>
      <c r="B45" s="53"/>
      <c r="C45" s="53"/>
      <c r="D45" s="53"/>
      <c r="E45" s="50"/>
      <c r="F45" s="50"/>
    </row>
    <row r="46" spans="1:6" x14ac:dyDescent="0.25">
      <c r="A46" s="52" t="s">
        <v>448</v>
      </c>
      <c r="B46" s="53"/>
      <c r="C46" s="53"/>
      <c r="D46" s="53"/>
      <c r="E46" s="50"/>
      <c r="F46" s="50"/>
    </row>
    <row r="47" spans="1:6" x14ac:dyDescent="0.25">
      <c r="A47" s="54" t="s">
        <v>449</v>
      </c>
      <c r="B47" s="55">
        <f t="shared" ref="B47" si="1">SUM(B42:B46)</f>
        <v>13798308</v>
      </c>
      <c r="C47" s="55"/>
      <c r="D47" s="55">
        <f t="shared" ref="D47" si="2">SUM(D42:D46)</f>
        <v>28055457</v>
      </c>
      <c r="E47" s="50"/>
      <c r="F47" s="50"/>
    </row>
    <row r="48" spans="1:6" ht="30" x14ac:dyDescent="0.25">
      <c r="A48" s="52" t="s">
        <v>524</v>
      </c>
      <c r="B48" s="53"/>
      <c r="C48" s="53"/>
      <c r="D48" s="53"/>
      <c r="E48" s="50"/>
      <c r="F48" s="50"/>
    </row>
    <row r="49" spans="1:6" ht="30" x14ac:dyDescent="0.25">
      <c r="A49" s="52" t="s">
        <v>523</v>
      </c>
      <c r="B49" s="53"/>
      <c r="C49" s="53"/>
      <c r="D49" s="53"/>
      <c r="E49" s="50"/>
      <c r="F49" s="50"/>
    </row>
    <row r="50" spans="1:6" ht="30" x14ac:dyDescent="0.25">
      <c r="A50" s="52" t="s">
        <v>522</v>
      </c>
      <c r="B50" s="53">
        <v>221838</v>
      </c>
      <c r="C50" s="53"/>
      <c r="D50" s="53">
        <v>1457649</v>
      </c>
      <c r="E50" s="50"/>
      <c r="F50" s="50"/>
    </row>
    <row r="51" spans="1:6" x14ac:dyDescent="0.25">
      <c r="A51" s="52" t="s">
        <v>521</v>
      </c>
      <c r="B51" s="53">
        <v>399499</v>
      </c>
      <c r="C51" s="53"/>
      <c r="D51" s="53">
        <v>200000</v>
      </c>
      <c r="E51" s="50"/>
      <c r="F51" s="50"/>
    </row>
    <row r="52" spans="1:6" ht="30" x14ac:dyDescent="0.25">
      <c r="A52" s="52" t="s">
        <v>520</v>
      </c>
      <c r="B52" s="53"/>
      <c r="C52" s="53"/>
      <c r="D52" s="53"/>
      <c r="E52" s="50"/>
      <c r="F52" s="50"/>
    </row>
    <row r="53" spans="1:6" ht="30" x14ac:dyDescent="0.25">
      <c r="A53" s="52" t="s">
        <v>519</v>
      </c>
      <c r="B53" s="53"/>
      <c r="C53" s="53"/>
      <c r="D53" s="53"/>
      <c r="E53" s="50"/>
      <c r="F53" s="50"/>
    </row>
    <row r="54" spans="1:6" ht="30" x14ac:dyDescent="0.25">
      <c r="A54" s="52" t="s">
        <v>518</v>
      </c>
      <c r="B54" s="53">
        <v>29137</v>
      </c>
      <c r="C54" s="53"/>
      <c r="D54" s="53">
        <v>0</v>
      </c>
      <c r="E54" s="50"/>
      <c r="F54" s="50"/>
    </row>
    <row r="55" spans="1:6" ht="30" x14ac:dyDescent="0.25">
      <c r="A55" s="52" t="s">
        <v>517</v>
      </c>
      <c r="B55" s="53"/>
      <c r="C55" s="53"/>
      <c r="D55" s="53"/>
      <c r="E55" s="50"/>
      <c r="F55" s="50"/>
    </row>
    <row r="56" spans="1:6" x14ac:dyDescent="0.25">
      <c r="A56" s="54" t="s">
        <v>516</v>
      </c>
      <c r="B56" s="55">
        <f>SUM(B48:B55)</f>
        <v>650474</v>
      </c>
      <c r="C56" s="55"/>
      <c r="D56" s="55">
        <f>SUM(D48:D55)</f>
        <v>1657649</v>
      </c>
      <c r="E56" s="50"/>
      <c r="F56" s="50"/>
    </row>
    <row r="57" spans="1:6" ht="30" x14ac:dyDescent="0.25">
      <c r="A57" s="52" t="s">
        <v>515</v>
      </c>
      <c r="B57" s="53"/>
      <c r="C57" s="53"/>
      <c r="D57" s="53"/>
      <c r="E57" s="50"/>
      <c r="F57" s="50"/>
    </row>
    <row r="58" spans="1:6" ht="30" x14ac:dyDescent="0.25">
      <c r="A58" s="52" t="s">
        <v>514</v>
      </c>
      <c r="B58" s="53"/>
      <c r="C58" s="53"/>
      <c r="D58" s="53"/>
      <c r="E58" s="50"/>
      <c r="F58" s="50"/>
    </row>
    <row r="59" spans="1:6" ht="30" x14ac:dyDescent="0.25">
      <c r="A59" s="52" t="s">
        <v>513</v>
      </c>
      <c r="B59" s="53"/>
      <c r="C59" s="53"/>
      <c r="D59" s="53"/>
      <c r="E59" s="50"/>
      <c r="F59" s="50"/>
    </row>
    <row r="60" spans="1:6" ht="30" x14ac:dyDescent="0.25">
      <c r="A60" s="52" t="s">
        <v>512</v>
      </c>
      <c r="B60" s="53"/>
      <c r="C60" s="53"/>
      <c r="D60" s="53"/>
      <c r="E60" s="50"/>
      <c r="F60" s="50"/>
    </row>
    <row r="61" spans="1:6" ht="30" x14ac:dyDescent="0.25">
      <c r="A61" s="52" t="s">
        <v>511</v>
      </c>
      <c r="B61" s="53"/>
      <c r="C61" s="53"/>
      <c r="D61" s="53"/>
      <c r="E61" s="50"/>
      <c r="F61" s="50"/>
    </row>
    <row r="62" spans="1:6" ht="30" x14ac:dyDescent="0.25">
      <c r="A62" s="52" t="s">
        <v>510</v>
      </c>
      <c r="B62" s="53"/>
      <c r="C62" s="53"/>
      <c r="D62" s="53"/>
      <c r="E62" s="50"/>
      <c r="F62" s="50"/>
    </row>
    <row r="63" spans="1:6" ht="30" x14ac:dyDescent="0.25">
      <c r="A63" s="52" t="s">
        <v>509</v>
      </c>
      <c r="B63" s="53"/>
      <c r="C63" s="53"/>
      <c r="D63" s="53"/>
      <c r="E63" s="50"/>
      <c r="F63" s="50"/>
    </row>
    <row r="64" spans="1:6" ht="30" x14ac:dyDescent="0.25">
      <c r="A64" s="52" t="s">
        <v>508</v>
      </c>
      <c r="B64" s="53"/>
      <c r="C64" s="53"/>
      <c r="D64" s="53"/>
      <c r="E64" s="50"/>
      <c r="F64" s="50"/>
    </row>
    <row r="65" spans="1:6" x14ac:dyDescent="0.25">
      <c r="A65" s="54" t="s">
        <v>450</v>
      </c>
      <c r="B65" s="55">
        <f t="shared" ref="B65" si="3">SUM(B57:B64)</f>
        <v>0</v>
      </c>
      <c r="C65" s="55"/>
      <c r="D65" s="55">
        <f t="shared" ref="D65" si="4">SUM(D57:D64)</f>
        <v>0</v>
      </c>
      <c r="E65" s="50"/>
      <c r="F65" s="50"/>
    </row>
    <row r="66" spans="1:6" x14ac:dyDescent="0.25">
      <c r="A66" s="52" t="s">
        <v>451</v>
      </c>
      <c r="B66" s="53"/>
      <c r="C66" s="53"/>
      <c r="D66" s="53">
        <v>0</v>
      </c>
      <c r="E66" s="50"/>
      <c r="F66" s="50"/>
    </row>
    <row r="67" spans="1:6" x14ac:dyDescent="0.25">
      <c r="A67" s="52" t="s">
        <v>507</v>
      </c>
      <c r="B67" s="53"/>
      <c r="C67" s="53"/>
      <c r="D67" s="53"/>
      <c r="E67" s="50"/>
      <c r="F67" s="50"/>
    </row>
    <row r="68" spans="1:6" x14ac:dyDescent="0.25">
      <c r="A68" s="52" t="s">
        <v>506</v>
      </c>
      <c r="B68" s="53"/>
      <c r="C68" s="53"/>
      <c r="D68" s="53"/>
      <c r="E68" s="50"/>
      <c r="F68" s="50"/>
    </row>
    <row r="69" spans="1:6" x14ac:dyDescent="0.25">
      <c r="A69" s="52" t="s">
        <v>505</v>
      </c>
      <c r="B69" s="53"/>
      <c r="C69" s="53"/>
      <c r="D69" s="53"/>
      <c r="E69" s="50"/>
      <c r="F69" s="50"/>
    </row>
    <row r="70" spans="1:6" x14ac:dyDescent="0.25">
      <c r="A70" s="52" t="s">
        <v>652</v>
      </c>
      <c r="B70" s="53"/>
      <c r="C70" s="53"/>
      <c r="D70" s="53"/>
      <c r="E70" s="50"/>
      <c r="F70" s="50"/>
    </row>
    <row r="71" spans="1:6" x14ac:dyDescent="0.25">
      <c r="A71" s="52" t="s">
        <v>653</v>
      </c>
      <c r="B71" s="53"/>
      <c r="C71" s="53"/>
      <c r="D71" s="53">
        <v>0</v>
      </c>
      <c r="E71" s="50"/>
      <c r="F71" s="50"/>
    </row>
    <row r="72" spans="1:6" x14ac:dyDescent="0.25">
      <c r="A72" s="52" t="s">
        <v>654</v>
      </c>
      <c r="B72" s="53"/>
      <c r="C72" s="53"/>
      <c r="D72" s="53">
        <v>0</v>
      </c>
      <c r="E72" s="50"/>
      <c r="F72" s="50"/>
    </row>
    <row r="73" spans="1:6" ht="30" x14ac:dyDescent="0.25">
      <c r="A73" s="52" t="s">
        <v>452</v>
      </c>
      <c r="B73" s="53"/>
      <c r="C73" s="53"/>
      <c r="D73" s="53"/>
      <c r="E73" s="50"/>
      <c r="F73" s="50"/>
    </row>
    <row r="74" spans="1:6" x14ac:dyDescent="0.25">
      <c r="A74" s="52" t="s">
        <v>453</v>
      </c>
      <c r="B74" s="53"/>
      <c r="C74" s="53"/>
      <c r="D74" s="53"/>
      <c r="E74" s="50"/>
      <c r="F74" s="50"/>
    </row>
    <row r="75" spans="1:6" x14ac:dyDescent="0.25">
      <c r="A75" s="52" t="s">
        <v>454</v>
      </c>
      <c r="B75" s="53"/>
      <c r="C75" s="53"/>
      <c r="D75" s="53"/>
      <c r="E75" s="50"/>
      <c r="F75" s="50"/>
    </row>
    <row r="76" spans="1:6" ht="30" x14ac:dyDescent="0.25">
      <c r="A76" s="52" t="s">
        <v>455</v>
      </c>
      <c r="B76" s="53"/>
      <c r="C76" s="53"/>
      <c r="D76" s="53"/>
      <c r="E76" s="50"/>
      <c r="F76" s="50"/>
    </row>
    <row r="77" spans="1:6" ht="30" x14ac:dyDescent="0.25">
      <c r="A77" s="52" t="s">
        <v>456</v>
      </c>
      <c r="B77" s="53"/>
      <c r="C77" s="53"/>
      <c r="D77" s="53"/>
      <c r="E77" s="50"/>
      <c r="F77" s="50"/>
    </row>
    <row r="78" spans="1:6" ht="30" x14ac:dyDescent="0.25">
      <c r="A78" s="52" t="s">
        <v>457</v>
      </c>
      <c r="B78" s="53"/>
      <c r="C78" s="53"/>
      <c r="D78" s="53"/>
      <c r="E78" s="50"/>
      <c r="F78" s="50"/>
    </row>
    <row r="79" spans="1:6" x14ac:dyDescent="0.25">
      <c r="A79" s="54" t="s">
        <v>458</v>
      </c>
      <c r="B79" s="55">
        <f t="shared" ref="B79" si="5">SUM(B73:B78,B66)</f>
        <v>0</v>
      </c>
      <c r="C79" s="55"/>
      <c r="D79" s="55">
        <f t="shared" ref="D79" si="6">SUM(D73:D78,D66)</f>
        <v>0</v>
      </c>
      <c r="E79" s="50"/>
      <c r="F79" s="50"/>
    </row>
    <row r="80" spans="1:6" x14ac:dyDescent="0.25">
      <c r="A80" s="54" t="s">
        <v>504</v>
      </c>
      <c r="B80" s="55">
        <f t="shared" ref="B80" si="7">SUM(B79,B65,B56)</f>
        <v>650474</v>
      </c>
      <c r="C80" s="55"/>
      <c r="D80" s="55">
        <f t="shared" ref="D80" si="8">SUM(D79,D65,D56)</f>
        <v>1657649</v>
      </c>
      <c r="E80" s="50"/>
      <c r="F80" s="50"/>
    </row>
    <row r="81" spans="1:6" x14ac:dyDescent="0.25">
      <c r="A81" s="54" t="s">
        <v>459</v>
      </c>
      <c r="B81" s="55"/>
      <c r="C81" s="55"/>
      <c r="D81" s="55"/>
      <c r="E81" s="50"/>
      <c r="F81" s="50"/>
    </row>
    <row r="82" spans="1:6" x14ac:dyDescent="0.25">
      <c r="A82" s="52" t="s">
        <v>460</v>
      </c>
      <c r="B82" s="53"/>
      <c r="C82" s="53"/>
      <c r="D82" s="53"/>
      <c r="E82" s="50"/>
      <c r="F82" s="50"/>
    </row>
    <row r="83" spans="1:6" x14ac:dyDescent="0.25">
      <c r="A83" s="52" t="s">
        <v>461</v>
      </c>
      <c r="B83" s="53">
        <v>0</v>
      </c>
      <c r="C83" s="53"/>
      <c r="D83" s="53">
        <v>41620</v>
      </c>
      <c r="E83" s="50"/>
      <c r="F83" s="50"/>
    </row>
    <row r="84" spans="1:6" x14ac:dyDescent="0.25">
      <c r="A84" s="52" t="s">
        <v>462</v>
      </c>
      <c r="B84" s="53"/>
      <c r="C84" s="53"/>
      <c r="D84" s="53"/>
      <c r="E84" s="50"/>
      <c r="F84" s="50"/>
    </row>
    <row r="85" spans="1:6" x14ac:dyDescent="0.25">
      <c r="A85" s="54" t="s">
        <v>503</v>
      </c>
      <c r="B85" s="55">
        <f t="shared" ref="B85:C85" si="9">B82+B83+B84</f>
        <v>0</v>
      </c>
      <c r="C85" s="55">
        <f t="shared" si="9"/>
        <v>0</v>
      </c>
      <c r="D85" s="55">
        <f>D82+D83+D84</f>
        <v>41620</v>
      </c>
      <c r="E85" s="50"/>
      <c r="F85" s="50"/>
    </row>
    <row r="86" spans="1:6" x14ac:dyDescent="0.25">
      <c r="A86" s="57" t="s">
        <v>463</v>
      </c>
      <c r="B86" s="56">
        <f t="shared" ref="B86" si="10">SUM(B85,B81,B80,B47,B41,B26)</f>
        <v>354927087</v>
      </c>
      <c r="C86" s="56">
        <f t="shared" ref="C86:D86" si="11">SUM(C85,C81,C80,C47,C41,C26)</f>
        <v>0</v>
      </c>
      <c r="D86" s="56">
        <f t="shared" si="11"/>
        <v>352648334</v>
      </c>
      <c r="E86" s="50"/>
      <c r="F86" s="50"/>
    </row>
    <row r="87" spans="1:6" x14ac:dyDescent="0.25">
      <c r="A87" s="54" t="s">
        <v>464</v>
      </c>
      <c r="B87" s="58"/>
      <c r="C87" s="58"/>
      <c r="D87" s="58"/>
      <c r="E87" s="50"/>
      <c r="F87" s="50"/>
    </row>
    <row r="88" spans="1:6" x14ac:dyDescent="0.25">
      <c r="A88" s="52" t="s">
        <v>465</v>
      </c>
      <c r="B88" s="53">
        <v>535571328</v>
      </c>
      <c r="C88" s="53"/>
      <c r="D88" s="53">
        <v>535571328</v>
      </c>
      <c r="E88" s="50"/>
      <c r="F88" s="50"/>
    </row>
    <row r="89" spans="1:6" x14ac:dyDescent="0.25">
      <c r="A89" s="52" t="s">
        <v>466</v>
      </c>
      <c r="B89" s="53"/>
      <c r="C89" s="53"/>
      <c r="D89" s="53"/>
      <c r="E89" s="50"/>
      <c r="F89" s="50"/>
    </row>
    <row r="90" spans="1:6" x14ac:dyDescent="0.25">
      <c r="A90" s="52" t="s">
        <v>467</v>
      </c>
      <c r="B90" s="53">
        <v>5196978</v>
      </c>
      <c r="C90" s="53"/>
      <c r="D90" s="53">
        <v>5196978</v>
      </c>
      <c r="E90" s="50"/>
      <c r="F90" s="50"/>
    </row>
    <row r="91" spans="1:6" x14ac:dyDescent="0.25">
      <c r="A91" s="52" t="s">
        <v>468</v>
      </c>
      <c r="B91" s="53">
        <v>-183873206</v>
      </c>
      <c r="C91" s="53"/>
      <c r="D91" s="53">
        <v>-188040235</v>
      </c>
      <c r="E91" s="50"/>
      <c r="F91" s="50"/>
    </row>
    <row r="92" spans="1:6" x14ac:dyDescent="0.25">
      <c r="A92" s="52" t="s">
        <v>469</v>
      </c>
      <c r="B92" s="53"/>
      <c r="C92" s="53"/>
      <c r="D92" s="53"/>
      <c r="E92" s="50"/>
      <c r="F92" s="50"/>
    </row>
    <row r="93" spans="1:6" x14ac:dyDescent="0.25">
      <c r="A93" s="52" t="s">
        <v>470</v>
      </c>
      <c r="B93" s="53">
        <v>-4167029</v>
      </c>
      <c r="C93" s="53"/>
      <c r="D93" s="53">
        <v>-11753594</v>
      </c>
      <c r="E93" s="50"/>
      <c r="F93" s="50"/>
    </row>
    <row r="94" spans="1:6" x14ac:dyDescent="0.25">
      <c r="A94" s="54" t="s">
        <v>502</v>
      </c>
      <c r="B94" s="55">
        <f t="shared" ref="B94" si="12">SUM(B88:B93)</f>
        <v>352728071</v>
      </c>
      <c r="C94" s="55"/>
      <c r="D94" s="55">
        <f t="shared" ref="D94" si="13">SUM(D88:D93)</f>
        <v>340974477</v>
      </c>
      <c r="E94" s="50"/>
      <c r="F94" s="50"/>
    </row>
    <row r="95" spans="1:6" ht="30" x14ac:dyDescent="0.25">
      <c r="A95" s="52" t="s">
        <v>501</v>
      </c>
      <c r="B95" s="53"/>
      <c r="C95" s="53"/>
      <c r="D95" s="53"/>
      <c r="E95" s="50"/>
      <c r="F95" s="50"/>
    </row>
    <row r="96" spans="1:6" ht="30" x14ac:dyDescent="0.25">
      <c r="A96" s="52" t="s">
        <v>500</v>
      </c>
      <c r="B96" s="53"/>
      <c r="C96" s="53"/>
      <c r="D96" s="53"/>
      <c r="E96" s="50"/>
      <c r="F96" s="50"/>
    </row>
    <row r="97" spans="1:6" ht="30" x14ac:dyDescent="0.25">
      <c r="A97" s="52" t="s">
        <v>499</v>
      </c>
      <c r="B97" s="53"/>
      <c r="C97" s="53"/>
      <c r="D97" s="53">
        <v>0</v>
      </c>
      <c r="E97" s="50"/>
      <c r="F97" s="50"/>
    </row>
    <row r="98" spans="1:6" ht="30" x14ac:dyDescent="0.25">
      <c r="A98" s="52" t="s">
        <v>498</v>
      </c>
      <c r="B98" s="53"/>
      <c r="C98" s="53"/>
      <c r="D98" s="53"/>
      <c r="E98" s="50"/>
      <c r="F98" s="50"/>
    </row>
    <row r="99" spans="1:6" ht="30" x14ac:dyDescent="0.25">
      <c r="A99" s="52" t="s">
        <v>497</v>
      </c>
      <c r="B99" s="53"/>
      <c r="C99" s="53"/>
      <c r="D99" s="53"/>
      <c r="E99" s="50"/>
      <c r="F99" s="50"/>
    </row>
    <row r="100" spans="1:6" x14ac:dyDescent="0.25">
      <c r="A100" s="52" t="s">
        <v>496</v>
      </c>
      <c r="B100" s="53"/>
      <c r="C100" s="53"/>
      <c r="D100" s="53"/>
      <c r="E100" s="50"/>
      <c r="F100" s="50"/>
    </row>
    <row r="101" spans="1:6" x14ac:dyDescent="0.25">
      <c r="A101" s="52" t="s">
        <v>495</v>
      </c>
      <c r="B101" s="53"/>
      <c r="C101" s="53"/>
      <c r="D101" s="53"/>
      <c r="E101" s="50"/>
      <c r="F101" s="50"/>
    </row>
    <row r="102" spans="1:6" ht="30" x14ac:dyDescent="0.25">
      <c r="A102" s="52" t="s">
        <v>494</v>
      </c>
      <c r="B102" s="53"/>
      <c r="C102" s="53"/>
      <c r="D102" s="53"/>
      <c r="E102" s="50"/>
      <c r="F102" s="50"/>
    </row>
    <row r="103" spans="1:6" ht="30" x14ac:dyDescent="0.25">
      <c r="A103" s="52" t="s">
        <v>493</v>
      </c>
      <c r="B103" s="53"/>
      <c r="C103" s="53"/>
      <c r="D103" s="53"/>
      <c r="E103" s="50"/>
      <c r="F103" s="50"/>
    </row>
    <row r="104" spans="1:6" x14ac:dyDescent="0.25">
      <c r="A104" s="54" t="s">
        <v>471</v>
      </c>
      <c r="B104" s="55">
        <f t="shared" ref="B104" si="14">SUM(B95:B103)</f>
        <v>0</v>
      </c>
      <c r="C104" s="55">
        <f t="shared" ref="C104:D104" si="15">SUM(C95:C103)</f>
        <v>0</v>
      </c>
      <c r="D104" s="55">
        <f t="shared" si="15"/>
        <v>0</v>
      </c>
      <c r="E104" s="50"/>
      <c r="F104" s="50"/>
    </row>
    <row r="105" spans="1:6" ht="30" x14ac:dyDescent="0.25">
      <c r="A105" s="52" t="s">
        <v>492</v>
      </c>
      <c r="B105" s="53"/>
      <c r="C105" s="53"/>
      <c r="D105" s="53"/>
      <c r="E105" s="50"/>
      <c r="F105" s="50"/>
    </row>
    <row r="106" spans="1:6" ht="30" x14ac:dyDescent="0.25">
      <c r="A106" s="52" t="s">
        <v>491</v>
      </c>
      <c r="B106" s="53"/>
      <c r="C106" s="53"/>
      <c r="D106" s="53"/>
      <c r="E106" s="50"/>
      <c r="F106" s="50"/>
    </row>
    <row r="107" spans="1:6" ht="30" x14ac:dyDescent="0.25">
      <c r="A107" s="52" t="s">
        <v>490</v>
      </c>
      <c r="B107" s="53"/>
      <c r="C107" s="53"/>
      <c r="D107" s="53"/>
      <c r="E107" s="50"/>
      <c r="F107" s="50"/>
    </row>
    <row r="108" spans="1:6" ht="30" x14ac:dyDescent="0.25">
      <c r="A108" s="52" t="s">
        <v>489</v>
      </c>
      <c r="B108" s="53"/>
      <c r="C108" s="53"/>
      <c r="D108" s="53"/>
      <c r="E108" s="50"/>
      <c r="F108" s="50"/>
    </row>
    <row r="109" spans="1:6" ht="30" x14ac:dyDescent="0.25">
      <c r="A109" s="52" t="s">
        <v>488</v>
      </c>
      <c r="B109" s="53"/>
      <c r="C109" s="53"/>
      <c r="D109" s="53"/>
      <c r="E109" s="50"/>
      <c r="F109" s="50"/>
    </row>
    <row r="110" spans="1:6" ht="30" x14ac:dyDescent="0.25">
      <c r="A110" s="52" t="s">
        <v>487</v>
      </c>
      <c r="B110" s="53"/>
      <c r="C110" s="53"/>
      <c r="D110" s="53"/>
      <c r="E110" s="50"/>
      <c r="F110" s="50"/>
    </row>
    <row r="111" spans="1:6" ht="30" x14ac:dyDescent="0.25">
      <c r="A111" s="52" t="s">
        <v>486</v>
      </c>
      <c r="B111" s="53"/>
      <c r="C111" s="53"/>
      <c r="D111" s="53"/>
      <c r="E111" s="50"/>
      <c r="F111" s="50"/>
    </row>
    <row r="112" spans="1:6" ht="30" x14ac:dyDescent="0.25">
      <c r="A112" s="52" t="s">
        <v>485</v>
      </c>
      <c r="B112" s="53"/>
      <c r="C112" s="53"/>
      <c r="D112" s="53"/>
      <c r="E112" s="50"/>
      <c r="F112" s="50"/>
    </row>
    <row r="113" spans="1:6" ht="30" x14ac:dyDescent="0.25">
      <c r="A113" s="52" t="s">
        <v>484</v>
      </c>
      <c r="B113" s="53">
        <v>734602</v>
      </c>
      <c r="C113" s="53"/>
      <c r="D113" s="53">
        <v>723731</v>
      </c>
      <c r="E113" s="50"/>
      <c r="F113" s="50"/>
    </row>
    <row r="114" spans="1:6" x14ac:dyDescent="0.25">
      <c r="A114" s="54" t="s">
        <v>472</v>
      </c>
      <c r="B114" s="55">
        <f t="shared" ref="B114" si="16">SUM(B105:B113)</f>
        <v>734602</v>
      </c>
      <c r="C114" s="55"/>
      <c r="D114" s="55">
        <f t="shared" ref="D114" si="17">SUM(D105:D113)</f>
        <v>723731</v>
      </c>
      <c r="E114" s="50"/>
      <c r="F114" s="50"/>
    </row>
    <row r="115" spans="1:6" x14ac:dyDescent="0.25">
      <c r="A115" s="52" t="s">
        <v>473</v>
      </c>
      <c r="B115" s="53">
        <v>541644</v>
      </c>
      <c r="C115" s="53"/>
      <c r="D115" s="53">
        <v>242924</v>
      </c>
      <c r="E115" s="50"/>
      <c r="F115" s="50"/>
    </row>
    <row r="116" spans="1:6" ht="30" x14ac:dyDescent="0.25">
      <c r="A116" s="52" t="s">
        <v>474</v>
      </c>
      <c r="B116" s="53"/>
      <c r="C116" s="53"/>
      <c r="D116" s="53"/>
      <c r="E116" s="50"/>
      <c r="F116" s="50"/>
    </row>
    <row r="117" spans="1:6" x14ac:dyDescent="0.25">
      <c r="A117" s="52" t="s">
        <v>475</v>
      </c>
      <c r="B117" s="53"/>
      <c r="C117" s="53"/>
      <c r="D117" s="53"/>
      <c r="E117" s="50"/>
      <c r="F117" s="50"/>
    </row>
    <row r="118" spans="1:6" x14ac:dyDescent="0.25">
      <c r="A118" s="52" t="s">
        <v>476</v>
      </c>
      <c r="B118" s="53"/>
      <c r="C118" s="53"/>
      <c r="D118" s="53"/>
      <c r="E118" s="50"/>
      <c r="F118" s="50"/>
    </row>
    <row r="119" spans="1:6" ht="30" x14ac:dyDescent="0.25">
      <c r="A119" s="52" t="s">
        <v>477</v>
      </c>
      <c r="B119" s="53"/>
      <c r="C119" s="53"/>
      <c r="D119" s="53"/>
      <c r="E119" s="50"/>
      <c r="F119" s="50"/>
    </row>
    <row r="120" spans="1:6" ht="30" x14ac:dyDescent="0.25">
      <c r="A120" s="52" t="s">
        <v>478</v>
      </c>
      <c r="B120" s="53"/>
      <c r="C120" s="53"/>
      <c r="D120" s="53"/>
      <c r="E120" s="50"/>
      <c r="F120" s="50"/>
    </row>
    <row r="121" spans="1:6" ht="30" x14ac:dyDescent="0.25">
      <c r="A121" s="52" t="s">
        <v>479</v>
      </c>
      <c r="B121" s="53"/>
      <c r="C121" s="53"/>
      <c r="D121" s="53"/>
      <c r="E121" s="50"/>
      <c r="F121" s="50"/>
    </row>
    <row r="122" spans="1:6" x14ac:dyDescent="0.25">
      <c r="A122" s="54" t="s">
        <v>483</v>
      </c>
      <c r="B122" s="55">
        <f t="shared" ref="B122" si="18">SUM(B115:B121)</f>
        <v>541644</v>
      </c>
      <c r="C122" s="55"/>
      <c r="D122" s="55">
        <f t="shared" ref="D122" si="19">SUM(D115:D121)</f>
        <v>242924</v>
      </c>
      <c r="E122" s="50"/>
      <c r="F122" s="50"/>
    </row>
    <row r="123" spans="1:6" x14ac:dyDescent="0.25">
      <c r="A123" s="54" t="s">
        <v>480</v>
      </c>
      <c r="B123" s="55">
        <f t="shared" ref="B123" si="20">SUM(B122,B114,B104)</f>
        <v>1276246</v>
      </c>
      <c r="C123" s="55"/>
      <c r="D123" s="55">
        <f t="shared" ref="D123" si="21">SUM(D122,D114,D104)</f>
        <v>966655</v>
      </c>
      <c r="E123" s="50"/>
      <c r="F123" s="50"/>
    </row>
    <row r="124" spans="1:6" x14ac:dyDescent="0.25">
      <c r="A124" s="54" t="s">
        <v>481</v>
      </c>
      <c r="B124" s="55"/>
      <c r="C124" s="55"/>
      <c r="D124" s="55"/>
      <c r="E124" s="50"/>
      <c r="F124" s="50"/>
    </row>
    <row r="125" spans="1:6" x14ac:dyDescent="0.25">
      <c r="A125" s="54" t="s">
        <v>663</v>
      </c>
      <c r="B125" s="55">
        <v>922770</v>
      </c>
      <c r="C125" s="55"/>
      <c r="D125" s="55">
        <v>10707202</v>
      </c>
      <c r="E125" s="50"/>
      <c r="F125" s="50"/>
    </row>
    <row r="126" spans="1:6" x14ac:dyDescent="0.25">
      <c r="A126" s="57" t="s">
        <v>482</v>
      </c>
      <c r="B126" s="56">
        <f>SUM(B125,B124,B123,B94)</f>
        <v>354927087</v>
      </c>
      <c r="C126" s="56"/>
      <c r="D126" s="56">
        <f>SUM(D125,D124,D123,D94)</f>
        <v>352648334</v>
      </c>
      <c r="E126" s="50"/>
      <c r="F126" s="50"/>
    </row>
    <row r="127" spans="1:6" x14ac:dyDescent="0.25">
      <c r="A127" s="50"/>
      <c r="B127" s="50"/>
      <c r="C127" s="50"/>
      <c r="D127" s="50"/>
      <c r="E127" s="50"/>
      <c r="F127" s="50"/>
    </row>
    <row r="128" spans="1:6" x14ac:dyDescent="0.25">
      <c r="A128" s="50"/>
      <c r="B128" s="50"/>
      <c r="C128" s="50"/>
      <c r="D128" s="50"/>
      <c r="E128" s="50"/>
      <c r="F128" s="50"/>
    </row>
    <row r="129" spans="1:6" x14ac:dyDescent="0.25">
      <c r="A129" s="50"/>
      <c r="B129" s="50"/>
      <c r="C129" s="50"/>
      <c r="D129" s="50"/>
      <c r="E129" s="50"/>
      <c r="F129" s="50"/>
    </row>
    <row r="130" spans="1:6" x14ac:dyDescent="0.25">
      <c r="A130" s="50"/>
      <c r="B130" s="50"/>
      <c r="C130" s="50"/>
      <c r="D130" s="50"/>
      <c r="E130" s="50"/>
      <c r="F130" s="50"/>
    </row>
    <row r="131" spans="1:6" x14ac:dyDescent="0.25">
      <c r="A131" s="50"/>
      <c r="B131" s="50"/>
      <c r="C131" s="50"/>
      <c r="D131" s="50"/>
      <c r="E131" s="50"/>
      <c r="F131" s="50"/>
    </row>
    <row r="132" spans="1:6" x14ac:dyDescent="0.25">
      <c r="A132" s="50"/>
      <c r="B132" s="50"/>
      <c r="C132" s="50"/>
      <c r="D132" s="50"/>
      <c r="E132" s="50"/>
      <c r="F132" s="50"/>
    </row>
    <row r="133" spans="1:6" x14ac:dyDescent="0.25">
      <c r="A133" s="50"/>
      <c r="B133" s="50"/>
      <c r="C133" s="50"/>
      <c r="D133" s="50"/>
      <c r="E133" s="50"/>
      <c r="F133" s="50"/>
    </row>
    <row r="134" spans="1:6" x14ac:dyDescent="0.25">
      <c r="A134" s="50"/>
      <c r="B134" s="50"/>
      <c r="C134" s="50"/>
      <c r="D134" s="50"/>
      <c r="E134" s="50"/>
      <c r="F134" s="50"/>
    </row>
    <row r="135" spans="1:6" x14ac:dyDescent="0.25">
      <c r="A135" s="50"/>
      <c r="B135" s="50"/>
      <c r="C135" s="50"/>
      <c r="D135" s="50"/>
      <c r="E135" s="50"/>
      <c r="F135" s="50"/>
    </row>
    <row r="136" spans="1:6" x14ac:dyDescent="0.25">
      <c r="A136" s="50"/>
      <c r="B136" s="50"/>
      <c r="C136" s="50"/>
      <c r="D136" s="50"/>
      <c r="E136" s="50"/>
      <c r="F136" s="50"/>
    </row>
    <row r="137" spans="1:6" x14ac:dyDescent="0.25">
      <c r="A137" s="50"/>
      <c r="B137" s="50"/>
      <c r="C137" s="50"/>
      <c r="D137" s="50"/>
      <c r="E137" s="50"/>
      <c r="F137" s="50"/>
    </row>
    <row r="138" spans="1:6" x14ac:dyDescent="0.25">
      <c r="A138" s="50"/>
      <c r="B138" s="50"/>
      <c r="C138" s="50"/>
      <c r="D138" s="50"/>
      <c r="E138" s="50"/>
      <c r="F138" s="50"/>
    </row>
    <row r="139" spans="1:6" x14ac:dyDescent="0.25">
      <c r="A139" s="50"/>
      <c r="B139" s="50"/>
      <c r="C139" s="50"/>
      <c r="D139" s="50"/>
      <c r="E139" s="50"/>
      <c r="F139" s="50"/>
    </row>
    <row r="140" spans="1:6" x14ac:dyDescent="0.25">
      <c r="A140" s="50"/>
      <c r="B140" s="50"/>
      <c r="C140" s="50"/>
      <c r="D140" s="50"/>
      <c r="E140" s="50"/>
      <c r="F140" s="50"/>
    </row>
    <row r="141" spans="1:6" x14ac:dyDescent="0.25">
      <c r="A141" s="50"/>
      <c r="B141" s="50"/>
      <c r="C141" s="50"/>
      <c r="D141" s="50"/>
      <c r="E141" s="50"/>
      <c r="F141" s="50"/>
    </row>
    <row r="142" spans="1:6" x14ac:dyDescent="0.25">
      <c r="A142" s="50"/>
      <c r="B142" s="50"/>
      <c r="C142" s="50"/>
      <c r="D142" s="50"/>
      <c r="E142" s="50"/>
      <c r="F142" s="50"/>
    </row>
    <row r="143" spans="1:6" x14ac:dyDescent="0.25">
      <c r="A143" s="50"/>
      <c r="B143" s="50"/>
      <c r="C143" s="50"/>
      <c r="D143" s="50"/>
      <c r="E143" s="50"/>
      <c r="F143" s="50"/>
    </row>
    <row r="144" spans="1:6" x14ac:dyDescent="0.25">
      <c r="A144" s="50"/>
      <c r="B144" s="50"/>
      <c r="C144" s="50"/>
      <c r="D144" s="50"/>
      <c r="E144" s="50"/>
      <c r="F144" s="50"/>
    </row>
    <row r="145" spans="1:6" x14ac:dyDescent="0.25">
      <c r="A145" s="50"/>
      <c r="B145" s="50"/>
      <c r="C145" s="50"/>
      <c r="D145" s="50"/>
      <c r="E145" s="50"/>
      <c r="F145" s="50"/>
    </row>
    <row r="146" spans="1:6" x14ac:dyDescent="0.25">
      <c r="A146" s="50"/>
      <c r="B146" s="50"/>
      <c r="C146" s="50"/>
      <c r="D146" s="50"/>
      <c r="E146" s="50"/>
      <c r="F146" s="50"/>
    </row>
    <row r="147" spans="1:6" x14ac:dyDescent="0.25">
      <c r="A147" s="50"/>
      <c r="B147" s="50"/>
      <c r="C147" s="50"/>
      <c r="D147" s="50"/>
      <c r="E147" s="50"/>
      <c r="F147" s="50"/>
    </row>
    <row r="148" spans="1:6" x14ac:dyDescent="0.25">
      <c r="A148" s="50"/>
      <c r="B148" s="50"/>
      <c r="C148" s="50"/>
      <c r="D148" s="50"/>
      <c r="E148" s="50"/>
      <c r="F148" s="50"/>
    </row>
    <row r="149" spans="1:6" x14ac:dyDescent="0.25">
      <c r="A149" s="50"/>
      <c r="B149" s="50"/>
      <c r="C149" s="50"/>
      <c r="D149" s="50"/>
      <c r="E149" s="50"/>
      <c r="F149" s="50"/>
    </row>
    <row r="150" spans="1:6" x14ac:dyDescent="0.25">
      <c r="A150" s="50"/>
      <c r="B150" s="50"/>
      <c r="C150" s="50"/>
      <c r="D150" s="50"/>
      <c r="E150" s="50"/>
      <c r="F150" s="50"/>
    </row>
    <row r="151" spans="1:6" x14ac:dyDescent="0.25">
      <c r="A151" s="50"/>
      <c r="B151" s="50"/>
      <c r="C151" s="50"/>
      <c r="D151" s="50"/>
      <c r="E151" s="50"/>
      <c r="F151" s="50"/>
    </row>
    <row r="152" spans="1:6" x14ac:dyDescent="0.25">
      <c r="A152" s="50"/>
      <c r="B152" s="50"/>
      <c r="C152" s="50"/>
      <c r="D152" s="50"/>
      <c r="E152" s="50"/>
      <c r="F152" s="50"/>
    </row>
    <row r="153" spans="1:6" x14ac:dyDescent="0.25">
      <c r="A153" s="50"/>
      <c r="B153" s="50"/>
      <c r="C153" s="50"/>
      <c r="D153" s="50"/>
      <c r="E153" s="50"/>
      <c r="F153" s="50"/>
    </row>
    <row r="154" spans="1:6" x14ac:dyDescent="0.25">
      <c r="A154" s="50"/>
      <c r="B154" s="50"/>
      <c r="C154" s="50"/>
      <c r="D154" s="50"/>
      <c r="E154" s="50"/>
      <c r="F154" s="50"/>
    </row>
    <row r="155" spans="1:6" x14ac:dyDescent="0.25">
      <c r="A155" s="50"/>
      <c r="B155" s="50"/>
      <c r="C155" s="50"/>
      <c r="D155" s="50"/>
      <c r="E155" s="50"/>
      <c r="F155" s="50"/>
    </row>
    <row r="156" spans="1:6" x14ac:dyDescent="0.25">
      <c r="A156" s="50"/>
      <c r="B156" s="50"/>
      <c r="C156" s="50"/>
      <c r="D156" s="50"/>
      <c r="E156" s="50"/>
      <c r="F156" s="50"/>
    </row>
    <row r="157" spans="1:6" x14ac:dyDescent="0.25">
      <c r="A157" s="50"/>
      <c r="B157" s="50"/>
      <c r="C157" s="50"/>
      <c r="D157" s="50"/>
      <c r="E157" s="50"/>
      <c r="F157" s="50"/>
    </row>
    <row r="158" spans="1:6" x14ac:dyDescent="0.25">
      <c r="A158" s="50"/>
      <c r="B158" s="50"/>
      <c r="C158" s="50"/>
      <c r="D158" s="50"/>
      <c r="E158" s="50"/>
      <c r="F158" s="50"/>
    </row>
    <row r="159" spans="1:6" x14ac:dyDescent="0.25">
      <c r="A159" s="50"/>
      <c r="B159" s="50"/>
      <c r="C159" s="50"/>
      <c r="D159" s="50"/>
      <c r="E159" s="50"/>
      <c r="F159" s="50"/>
    </row>
    <row r="160" spans="1:6" x14ac:dyDescent="0.25">
      <c r="A160" s="50"/>
      <c r="B160" s="50"/>
      <c r="C160" s="50"/>
      <c r="D160" s="50"/>
      <c r="E160" s="50"/>
      <c r="F160" s="50"/>
    </row>
    <row r="161" spans="1:6" x14ac:dyDescent="0.25">
      <c r="A161" s="50"/>
      <c r="B161" s="50"/>
      <c r="C161" s="50"/>
      <c r="D161" s="50"/>
      <c r="E161" s="50"/>
      <c r="F161" s="50"/>
    </row>
    <row r="162" spans="1:6" x14ac:dyDescent="0.25">
      <c r="A162" s="50"/>
      <c r="B162" s="50"/>
      <c r="C162" s="50"/>
      <c r="D162" s="50"/>
      <c r="E162" s="50"/>
      <c r="F162" s="50"/>
    </row>
    <row r="163" spans="1:6" x14ac:dyDescent="0.25">
      <c r="A163" s="50"/>
      <c r="B163" s="50"/>
      <c r="C163" s="50"/>
      <c r="D163" s="50"/>
      <c r="E163" s="50"/>
      <c r="F163" s="50"/>
    </row>
    <row r="164" spans="1:6" x14ac:dyDescent="0.25">
      <c r="A164" s="50"/>
      <c r="B164" s="50"/>
      <c r="C164" s="50"/>
      <c r="D164" s="50"/>
      <c r="E164" s="50"/>
      <c r="F164" s="50"/>
    </row>
    <row r="165" spans="1:6" x14ac:dyDescent="0.25">
      <c r="A165" s="50"/>
      <c r="B165" s="50"/>
      <c r="C165" s="50"/>
      <c r="D165" s="50"/>
      <c r="E165" s="50"/>
      <c r="F165" s="50"/>
    </row>
    <row r="166" spans="1:6" x14ac:dyDescent="0.25">
      <c r="A166" s="50"/>
      <c r="B166" s="50"/>
      <c r="C166" s="50"/>
      <c r="D166" s="50"/>
      <c r="E166" s="50"/>
      <c r="F166" s="50"/>
    </row>
    <row r="167" spans="1:6" x14ac:dyDescent="0.25">
      <c r="A167" s="50"/>
      <c r="B167" s="50"/>
      <c r="C167" s="50"/>
      <c r="D167" s="50"/>
      <c r="E167" s="50"/>
      <c r="F167" s="50"/>
    </row>
    <row r="168" spans="1:6" x14ac:dyDescent="0.25">
      <c r="A168" s="50"/>
      <c r="B168" s="50"/>
      <c r="C168" s="50"/>
      <c r="D168" s="50"/>
      <c r="E168" s="50"/>
      <c r="F168" s="50"/>
    </row>
    <row r="169" spans="1:6" x14ac:dyDescent="0.25">
      <c r="A169" s="50"/>
      <c r="B169" s="50"/>
      <c r="C169" s="50"/>
      <c r="D169" s="50"/>
      <c r="E169" s="50"/>
      <c r="F169" s="50"/>
    </row>
    <row r="170" spans="1:6" x14ac:dyDescent="0.25">
      <c r="A170" s="50"/>
      <c r="B170" s="50"/>
      <c r="C170" s="50"/>
      <c r="D170" s="50"/>
      <c r="E170" s="50"/>
      <c r="F170" s="50"/>
    </row>
    <row r="171" spans="1:6" x14ac:dyDescent="0.25">
      <c r="A171" s="50"/>
      <c r="B171" s="50"/>
      <c r="C171" s="50"/>
      <c r="D171" s="50"/>
      <c r="E171" s="50"/>
      <c r="F171" s="50"/>
    </row>
    <row r="172" spans="1:6" x14ac:dyDescent="0.25">
      <c r="A172" s="50"/>
      <c r="B172" s="50"/>
      <c r="C172" s="50"/>
      <c r="D172" s="50"/>
      <c r="E172" s="50"/>
      <c r="F172" s="50"/>
    </row>
    <row r="173" spans="1:6" x14ac:dyDescent="0.25">
      <c r="A173" s="50"/>
      <c r="B173" s="50"/>
      <c r="C173" s="50"/>
      <c r="D173" s="50"/>
      <c r="E173" s="50"/>
      <c r="F173" s="50"/>
    </row>
    <row r="174" spans="1:6" x14ac:dyDescent="0.25">
      <c r="A174" s="50"/>
      <c r="B174" s="50"/>
      <c r="C174" s="50"/>
      <c r="D174" s="50"/>
      <c r="E174" s="50"/>
      <c r="F174" s="50"/>
    </row>
    <row r="175" spans="1:6" x14ac:dyDescent="0.25">
      <c r="A175" s="50"/>
      <c r="B175" s="50"/>
      <c r="C175" s="50"/>
      <c r="D175" s="50"/>
      <c r="E175" s="50"/>
      <c r="F175" s="50"/>
    </row>
    <row r="176" spans="1:6" x14ac:dyDescent="0.25">
      <c r="A176" s="50"/>
      <c r="B176" s="50"/>
      <c r="C176" s="50"/>
      <c r="D176" s="50"/>
      <c r="E176" s="50"/>
      <c r="F176" s="50"/>
    </row>
    <row r="177" spans="1:6" x14ac:dyDescent="0.25">
      <c r="A177" s="50"/>
      <c r="B177" s="50"/>
      <c r="C177" s="50"/>
      <c r="D177" s="50"/>
      <c r="E177" s="50"/>
      <c r="F177" s="50"/>
    </row>
    <row r="178" spans="1:6" x14ac:dyDescent="0.25">
      <c r="A178" s="50"/>
      <c r="B178" s="50"/>
      <c r="C178" s="50"/>
      <c r="D178" s="50"/>
      <c r="E178" s="50"/>
      <c r="F178" s="50"/>
    </row>
    <row r="179" spans="1:6" x14ac:dyDescent="0.25">
      <c r="A179" s="50"/>
      <c r="B179" s="50"/>
      <c r="C179" s="50"/>
      <c r="D179" s="50"/>
      <c r="E179" s="50"/>
      <c r="F179" s="50"/>
    </row>
    <row r="180" spans="1:6" x14ac:dyDescent="0.25">
      <c r="A180" s="50"/>
      <c r="B180" s="50"/>
      <c r="C180" s="50"/>
      <c r="D180" s="50"/>
      <c r="E180" s="50"/>
      <c r="F180" s="50"/>
    </row>
    <row r="181" spans="1:6" x14ac:dyDescent="0.25">
      <c r="A181" s="50"/>
      <c r="B181" s="50"/>
      <c r="C181" s="50"/>
      <c r="D181" s="50"/>
      <c r="E181" s="50"/>
      <c r="F181" s="50"/>
    </row>
    <row r="182" spans="1:6" x14ac:dyDescent="0.25">
      <c r="A182" s="50"/>
      <c r="B182" s="50"/>
      <c r="C182" s="50"/>
      <c r="D182" s="50"/>
      <c r="E182" s="50"/>
      <c r="F182" s="50"/>
    </row>
    <row r="183" spans="1:6" x14ac:dyDescent="0.25">
      <c r="A183" s="50"/>
      <c r="B183" s="50"/>
      <c r="C183" s="50"/>
      <c r="D183" s="50"/>
      <c r="E183" s="50"/>
      <c r="F183" s="50"/>
    </row>
    <row r="184" spans="1:6" x14ac:dyDescent="0.25">
      <c r="A184" s="50"/>
      <c r="B184" s="50"/>
      <c r="C184" s="50"/>
      <c r="D184" s="50"/>
      <c r="E184" s="50"/>
      <c r="F184" s="50"/>
    </row>
    <row r="185" spans="1:6" x14ac:dyDescent="0.25">
      <c r="A185" s="50"/>
      <c r="B185" s="50"/>
      <c r="C185" s="50"/>
      <c r="D185" s="50"/>
      <c r="E185" s="50"/>
      <c r="F185" s="50"/>
    </row>
    <row r="186" spans="1:6" x14ac:dyDescent="0.25">
      <c r="A186" s="50"/>
      <c r="B186" s="50"/>
      <c r="C186" s="50"/>
      <c r="D186" s="50"/>
      <c r="E186" s="50"/>
      <c r="F186" s="50"/>
    </row>
    <row r="187" spans="1:6" x14ac:dyDescent="0.25">
      <c r="A187" s="50"/>
      <c r="B187" s="50"/>
      <c r="C187" s="50"/>
      <c r="D187" s="50"/>
      <c r="E187" s="50"/>
      <c r="F187" s="50"/>
    </row>
    <row r="188" spans="1:6" x14ac:dyDescent="0.25">
      <c r="A188" s="50"/>
      <c r="B188" s="50"/>
      <c r="C188" s="50"/>
      <c r="D188" s="50"/>
      <c r="E188" s="50"/>
      <c r="F188" s="50"/>
    </row>
    <row r="189" spans="1:6" x14ac:dyDescent="0.25">
      <c r="A189" s="50"/>
      <c r="B189" s="50"/>
      <c r="C189" s="50"/>
      <c r="D189" s="50"/>
      <c r="E189" s="50"/>
      <c r="F189" s="50"/>
    </row>
    <row r="190" spans="1:6" x14ac:dyDescent="0.25">
      <c r="A190" s="50"/>
      <c r="B190" s="50"/>
      <c r="C190" s="50"/>
      <c r="D190" s="50"/>
      <c r="E190" s="50"/>
      <c r="F190" s="50"/>
    </row>
    <row r="191" spans="1:6" x14ac:dyDescent="0.25">
      <c r="A191" s="50"/>
      <c r="B191" s="50"/>
      <c r="C191" s="50"/>
      <c r="D191" s="50"/>
      <c r="E191" s="50"/>
      <c r="F191" s="50"/>
    </row>
    <row r="192" spans="1:6" x14ac:dyDescent="0.25">
      <c r="A192" s="50"/>
      <c r="B192" s="50"/>
      <c r="C192" s="50"/>
      <c r="D192" s="50"/>
      <c r="E192" s="50"/>
      <c r="F192" s="50"/>
    </row>
    <row r="193" spans="1:6" x14ac:dyDescent="0.25">
      <c r="A193" s="50"/>
      <c r="B193" s="50"/>
      <c r="C193" s="50"/>
      <c r="D193" s="50"/>
      <c r="E193" s="50"/>
      <c r="F193" s="50"/>
    </row>
    <row r="194" spans="1:6" x14ac:dyDescent="0.25">
      <c r="A194" s="50"/>
      <c r="B194" s="50"/>
      <c r="C194" s="50"/>
      <c r="D194" s="50"/>
      <c r="E194" s="50"/>
      <c r="F194" s="50"/>
    </row>
    <row r="195" spans="1:6" x14ac:dyDescent="0.25">
      <c r="A195" s="50"/>
      <c r="B195" s="50"/>
      <c r="C195" s="50"/>
      <c r="D195" s="50"/>
      <c r="E195" s="50"/>
      <c r="F195" s="50"/>
    </row>
    <row r="196" spans="1:6" x14ac:dyDescent="0.25">
      <c r="A196" s="50"/>
      <c r="B196" s="50"/>
      <c r="C196" s="50"/>
      <c r="D196" s="50"/>
      <c r="E196" s="50"/>
      <c r="F196" s="50"/>
    </row>
    <row r="197" spans="1:6" x14ac:dyDescent="0.25">
      <c r="A197" s="50"/>
      <c r="B197" s="50"/>
      <c r="C197" s="50"/>
      <c r="D197" s="50"/>
      <c r="E197" s="50"/>
      <c r="F197" s="50"/>
    </row>
  </sheetData>
  <mergeCells count="3">
    <mergeCell ref="A3:D3"/>
    <mergeCell ref="A4:D4"/>
    <mergeCell ref="A1:D1"/>
  </mergeCells>
  <pageMargins left="0.70866141732283472" right="0.70866141732283472" top="0.74803149606299213" bottom="0.74803149606299213" header="0.31496062992125984" footer="0.31496062992125984"/>
  <pageSetup paperSize="9" scale="70" fitToHeight="2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F16"/>
  <sheetViews>
    <sheetView workbookViewId="0">
      <selection activeCell="J8" sqref="J8"/>
    </sheetView>
  </sheetViews>
  <sheetFormatPr defaultRowHeight="12.75" x14ac:dyDescent="0.2"/>
  <cols>
    <col min="2" max="2" width="21.140625" customWidth="1"/>
    <col min="4" max="5" width="15.5703125" customWidth="1"/>
  </cols>
  <sheetData>
    <row r="2" spans="1:6" x14ac:dyDescent="0.2">
      <c r="D2" s="17" t="s">
        <v>688</v>
      </c>
    </row>
    <row r="4" spans="1:6" s="48" customFormat="1" ht="15" x14ac:dyDescent="0.25">
      <c r="A4" s="17"/>
      <c r="B4" s="50"/>
      <c r="C4" s="50"/>
      <c r="D4" s="50"/>
      <c r="E4" s="50"/>
      <c r="F4" s="50"/>
    </row>
    <row r="6" spans="1:6" ht="20.100000000000001" customHeight="1" x14ac:dyDescent="0.25">
      <c r="B6" s="300" t="s">
        <v>675</v>
      </c>
      <c r="C6" s="301"/>
      <c r="D6" s="301"/>
    </row>
    <row r="7" spans="1:6" ht="20.100000000000001" customHeight="1" x14ac:dyDescent="0.25">
      <c r="B7" s="300" t="s">
        <v>669</v>
      </c>
      <c r="C7" s="303"/>
      <c r="D7" s="303"/>
    </row>
    <row r="8" spans="1:6" ht="39.75" customHeight="1" x14ac:dyDescent="0.25">
      <c r="B8" s="302" t="s">
        <v>655</v>
      </c>
      <c r="C8" s="301"/>
      <c r="D8" s="301"/>
    </row>
    <row r="9" spans="1:6" ht="20.100000000000001" customHeight="1" x14ac:dyDescent="0.25">
      <c r="B9" s="26"/>
    </row>
    <row r="10" spans="1:6" ht="20.100000000000001" customHeight="1" x14ac:dyDescent="0.25">
      <c r="B10" s="26"/>
    </row>
    <row r="11" spans="1:6" ht="20.100000000000001" customHeight="1" thickBot="1" x14ac:dyDescent="0.25"/>
    <row r="12" spans="1:6" ht="26.25" thickBot="1" x14ac:dyDescent="0.25">
      <c r="B12" s="33" t="s">
        <v>29</v>
      </c>
      <c r="C12" s="34" t="s">
        <v>30</v>
      </c>
      <c r="D12" s="46" t="s">
        <v>419</v>
      </c>
      <c r="E12" s="45" t="s">
        <v>420</v>
      </c>
      <c r="F12" s="45" t="s">
        <v>421</v>
      </c>
    </row>
    <row r="13" spans="1:6" ht="25.5" customHeight="1" thickBot="1" x14ac:dyDescent="0.25">
      <c r="B13" s="36" t="s">
        <v>591</v>
      </c>
      <c r="C13" s="35" t="s">
        <v>596</v>
      </c>
      <c r="D13" s="238">
        <f>'1.mellékletkiad'!F76</f>
        <v>5483988</v>
      </c>
      <c r="E13" s="239">
        <f>'1.mellékletkiad'!J76</f>
        <v>4935678</v>
      </c>
      <c r="F13" s="239">
        <f>'1.mellékletkiad'!N76</f>
        <v>0</v>
      </c>
    </row>
    <row r="14" spans="1:6" ht="20.100000000000001" customHeight="1" thickBot="1" x14ac:dyDescent="0.25">
      <c r="B14" s="25" t="s">
        <v>34</v>
      </c>
      <c r="C14" s="2"/>
      <c r="D14" s="139">
        <f>SUM(D13:D13)</f>
        <v>5483988</v>
      </c>
      <c r="E14" s="240">
        <f>SUM(E13:E13)</f>
        <v>4935678</v>
      </c>
      <c r="F14" s="240">
        <f>SUM(F13:F13)</f>
        <v>0</v>
      </c>
    </row>
    <row r="15" spans="1:6" ht="20.100000000000001" customHeight="1" x14ac:dyDescent="0.2"/>
    <row r="16" spans="1:6" ht="20.100000000000001" customHeight="1" x14ac:dyDescent="0.2"/>
  </sheetData>
  <mergeCells count="3">
    <mergeCell ref="B6:D6"/>
    <mergeCell ref="B8:D8"/>
    <mergeCell ref="B7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4</vt:i4>
      </vt:variant>
    </vt:vector>
  </HeadingPairs>
  <TitlesOfParts>
    <vt:vector size="13" baseType="lpstr">
      <vt:lpstr>1.mellékletkiad</vt:lpstr>
      <vt:lpstr>1.mellbev</vt:lpstr>
      <vt:lpstr>2.melléklet</vt:lpstr>
      <vt:lpstr>3.melléklet</vt:lpstr>
      <vt:lpstr>4.melléklet</vt:lpstr>
      <vt:lpstr>5.melléklet</vt:lpstr>
      <vt:lpstr>6.melléklet</vt:lpstr>
      <vt:lpstr>7.melléklet</vt:lpstr>
      <vt:lpstr>8.melléklet</vt:lpstr>
      <vt:lpstr>'1.mellbev'!Nyomtatási_cím</vt:lpstr>
      <vt:lpstr>'1.mellékletkiad'!Nyomtatási_cím</vt:lpstr>
      <vt:lpstr>'7.melléklet'!Nyomtatási_cím</vt:lpstr>
      <vt:lpstr>'1.mellékletkiad'!Nyomtatási_terület</vt:lpstr>
    </vt:vector>
  </TitlesOfParts>
  <Company>Saldo 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user</cp:lastModifiedBy>
  <cp:lastPrinted>2019-06-03T07:12:17Z</cp:lastPrinted>
  <dcterms:created xsi:type="dcterms:W3CDTF">2004-08-25T07:05:16Z</dcterms:created>
  <dcterms:modified xsi:type="dcterms:W3CDTF">2019-06-03T07:12:21Z</dcterms:modified>
</cp:coreProperties>
</file>