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55" tabRatio="727" firstSheet="24" activeTab="28"/>
  </bookViews>
  <sheets>
    <sheet name="1.mell." sheetId="1" r:id="rId1"/>
    <sheet name="2.mell." sheetId="2" r:id="rId2"/>
    <sheet name="3.mell." sheetId="3" r:id="rId3"/>
    <sheet name="4.mell." sheetId="4" r:id="rId4"/>
    <sheet name="5.mell  " sheetId="5" r:id="rId5"/>
    <sheet name="6.mell  " sheetId="6" r:id="rId6"/>
    <sheet name="7.mell.  " sheetId="7" r:id="rId7"/>
    <sheet name="8.mell." sheetId="8" r:id="rId8"/>
    <sheet name="9.mell." sheetId="9" r:id="rId9"/>
    <sheet name="10.mell." sheetId="10" r:id="rId10"/>
    <sheet name="11. mell. " sheetId="11" r:id="rId11"/>
    <sheet name="12. mell.   " sheetId="12" r:id="rId12"/>
    <sheet name="13. mell." sheetId="13" r:id="rId13"/>
    <sheet name="14. mell." sheetId="14" r:id="rId14"/>
    <sheet name="15. mell." sheetId="15" r:id="rId15"/>
    <sheet name="16. mell." sheetId="16" r:id="rId16"/>
    <sheet name="17. mell." sheetId="17" r:id="rId17"/>
    <sheet name="18. mell." sheetId="18" r:id="rId18"/>
    <sheet name="19. mell." sheetId="19" r:id="rId19"/>
    <sheet name="20. mell." sheetId="20" r:id="rId20"/>
    <sheet name="21.mell" sheetId="21" r:id="rId21"/>
    <sheet name="22. mell" sheetId="22" r:id="rId22"/>
    <sheet name="23. mell" sheetId="23" r:id="rId23"/>
    <sheet name="24. mell" sheetId="24" r:id="rId24"/>
    <sheet name="25. mell." sheetId="25" r:id="rId25"/>
    <sheet name="26. mell." sheetId="26" r:id="rId26"/>
    <sheet name="27. mell." sheetId="27" r:id="rId27"/>
    <sheet name="28.mell" sheetId="28" r:id="rId28"/>
    <sheet name="Munka1" sheetId="29" r:id="rId29"/>
  </sheets>
  <definedNames>
    <definedName name="_xlfn.IFERROR" hidden="1">#NAME?</definedName>
    <definedName name="_xlnm.Print_Titles" localSheetId="11">'12. mell.   '!$1:$6</definedName>
    <definedName name="_xlnm.Print_Titles" localSheetId="12">'13. mell.'!$1:$6</definedName>
    <definedName name="_xlnm.Print_Titles" localSheetId="13">'14. mell.'!$1:$6</definedName>
    <definedName name="_xlnm.Print_Titles" localSheetId="14">'15. mell.'!$1:$6</definedName>
    <definedName name="_xlnm.Print_Titles" localSheetId="15">'16. mell.'!$1:$6</definedName>
    <definedName name="_xlnm.Print_Titles" localSheetId="16">'17. mell.'!$1:$6</definedName>
    <definedName name="_xlnm.Print_Titles" localSheetId="17">'18. mell.'!$1:$6</definedName>
    <definedName name="_xlnm.Print_Titles" localSheetId="18">'19. mell.'!$1:$6</definedName>
    <definedName name="_xlnm.Print_Titles" localSheetId="19">'20. mell.'!$1:$6</definedName>
    <definedName name="_xlnm.Print_Titles" localSheetId="20">'21.mell'!$1:$6</definedName>
    <definedName name="_xlnm.Print_Titles" localSheetId="21">'22. mell'!$1:$6</definedName>
    <definedName name="_xlnm.Print_Titles" localSheetId="22">'23. mell'!$1:$6</definedName>
    <definedName name="_xlnm.Print_Titles" localSheetId="23">'24. mell'!$1:$6</definedName>
    <definedName name="_xlnm.Print_Titles" localSheetId="24">'25. mell.'!$1:$6</definedName>
    <definedName name="_xlnm.Print_Titles" localSheetId="25">'26. mell.'!$1:$6</definedName>
    <definedName name="_xlnm.Print_Titles" localSheetId="26">'27. mell.'!$1:$6</definedName>
    <definedName name="_xlnm.Print_Area" localSheetId="0">'1.mell.'!$A$1:$C$159</definedName>
    <definedName name="_xlnm.Print_Area" localSheetId="1">'2.mell.'!$A$1:$C$159</definedName>
    <definedName name="_xlnm.Print_Area" localSheetId="2">'3.mell.'!$A$1:$C$159</definedName>
    <definedName name="_xlnm.Print_Area" localSheetId="3">'4.mell.'!$A$1:$C$159</definedName>
  </definedNames>
  <calcPr fullCalcOnLoad="1"/>
</workbook>
</file>

<file path=xl/sharedStrings.xml><?xml version="1.0" encoding="utf-8"?>
<sst xmlns="http://schemas.openxmlformats.org/spreadsheetml/2006/main" count="4200" uniqueCount="549">
  <si>
    <t>Beruházási (felhalmozási) kiadások előirányzata beruházásonként</t>
  </si>
  <si>
    <t>Felújítási kiadások előirányzata felújításonként</t>
  </si>
  <si>
    <t>Vállalkozási maradvány igénybevétele</t>
  </si>
  <si>
    <t>Adatszolgáltatás 
az elismert tartozásállományról</t>
  </si>
  <si>
    <t>Felhalmozási bevételek</t>
  </si>
  <si>
    <t>Finanszírozási kiadások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</si>
  <si>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</si>
  <si>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</si>
  <si>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</si>
  <si>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</si>
  <si>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</si>
  <si>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</si>
  <si>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</si>
  <si>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</si>
  <si>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</si>
  <si>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</si>
  <si>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</si>
  <si>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</si>
  <si>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</si>
  <si>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</si>
  <si>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</si>
  <si>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</si>
  <si>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</si>
  <si>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</si>
  <si>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</si>
  <si>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</si>
  <si>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</si>
  <si>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</si>
  <si>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</si>
  <si>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</si>
  <si>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</si>
  <si>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</si>
  <si>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</si>
  <si>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</si>
  <si>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</si>
  <si>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</si>
  <si>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</si>
  <si>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K I A D Á S O K</t>
  </si>
  <si>
    <t>Kiadási jogcímek</t>
  </si>
  <si>
    <t>Személyi  juttatások</t>
  </si>
  <si>
    <t>Tartalékok</t>
  </si>
  <si>
    <t>Összesen</t>
  </si>
  <si>
    <t>Összesen:</t>
  </si>
  <si>
    <t>01</t>
  </si>
  <si>
    <t>Előirányzat</t>
  </si>
  <si>
    <t>Bevételek</t>
  </si>
  <si>
    <t>Kiadások</t>
  </si>
  <si>
    <t>Egyéb fejlesztési célú kiadások</t>
  </si>
  <si>
    <t>02</t>
  </si>
  <si>
    <t>03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</si>
  <si>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</si>
  <si>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</si>
  <si>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</si>
  <si>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</si>
  <si>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</si>
  <si>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</si>
  <si>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</si>
  <si>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Sor-
szám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</si>
  <si>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</si>
  <si>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</si>
  <si>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</si>
  <si>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</si>
  <si>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</si>
  <si>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</si>
  <si>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</si>
  <si>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</si>
  <si>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</si>
  <si>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</si>
  <si>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</si>
  <si>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</si>
  <si>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</si>
  <si>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</si>
  <si>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</si>
  <si>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</si>
  <si>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</si>
  <si>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</si>
  <si>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</si>
  <si>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</si>
  <si>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</si>
  <si>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</si>
  <si>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1.5</t>
  </si>
  <si>
    <t>1.8.</t>
  </si>
  <si>
    <t>1.9.</t>
  </si>
  <si>
    <t>1.10.</t>
  </si>
  <si>
    <t>1.11.</t>
  </si>
  <si>
    <t>2.6.</t>
  </si>
  <si>
    <t>1.12.</t>
  </si>
  <si>
    <t>2.7.</t>
  </si>
  <si>
    <t>Dologi  kiadások</t>
  </si>
  <si>
    <t>1.5.</t>
  </si>
  <si>
    <t>11.1.</t>
  </si>
  <si>
    <t>11.2.</t>
  </si>
  <si>
    <t>1. sz. táblázat</t>
  </si>
  <si>
    <t>2. sz. táblázat</t>
  </si>
  <si>
    <t>3. sz. táblázat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</si>
  <si>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</si>
  <si>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</si>
  <si>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</si>
  <si>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</si>
  <si>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</si>
  <si>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</si>
  <si>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</si>
  <si>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</si>
  <si>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</si>
  <si>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</si>
  <si>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</si>
  <si>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</si>
  <si>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</si>
  <si>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</si>
  <si>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</si>
  <si>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</si>
  <si>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</si>
  <si>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</si>
  <si>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</si>
  <si>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</si>
  <si>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</si>
  <si>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</si>
  <si>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</si>
  <si>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</si>
  <si>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</si>
  <si>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</si>
  <si>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</si>
  <si>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</si>
  <si>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</si>
  <si>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</si>
  <si>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</si>
  <si>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Bevételi jogcímek</t>
  </si>
  <si>
    <t>MEGNEVEZÉS</t>
  </si>
  <si>
    <t>ÖSSZES KÖTELEZETTSÉG</t>
  </si>
  <si>
    <t>SAJÁT BEVÉTELEK ÖSSZESEN*</t>
  </si>
  <si>
    <t>Feladat megnevezése</t>
  </si>
  <si>
    <t>Költségvetési szerv megnevezése</t>
  </si>
  <si>
    <t>Száma</t>
  </si>
  <si>
    <t>Közfoglalkoztatottak létszáma (fő)</t>
  </si>
  <si>
    <t>Költségvetési szerv neve:</t>
  </si>
  <si>
    <t>…………………………………</t>
  </si>
  <si>
    <t>Költségvetési szerv számlaszáma:</t>
  </si>
  <si>
    <t>30 napon túli elismert tartozásállomány összesen: ……………… Ft</t>
  </si>
  <si>
    <t xml:space="preserve">Tartozásállomány megnevezése </t>
  </si>
  <si>
    <t>30 nap 
alatti
állomány</t>
  </si>
  <si>
    <t>30-60 nap 
közötti 
állomány</t>
  </si>
  <si>
    <t>60 napon 
túli 
állomány</t>
  </si>
  <si>
    <t>Át-ütemezett</t>
  </si>
  <si>
    <t>Állammal szembeni tartozások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</si>
  <si>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</si>
  <si>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</si>
  <si>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</si>
  <si>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</si>
  <si>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Egyéb tartozásállomány</t>
  </si>
  <si>
    <t>költségvetési szerv vezetője</t>
  </si>
  <si>
    <t>Önkormányzat</t>
  </si>
  <si>
    <t>*Az adósságot keletkeztető ügyletekhez történő hozzájárulás részletes szabályairól szóló 353/2011. (XII.31.) Korm. Rendelet 2.§ (1) bekezdése alapján.</t>
  </si>
  <si>
    <t xml:space="preserve">   Költségvetési maradvány igénybevétele </t>
  </si>
  <si>
    <t xml:space="preserve">   Vállalkozási maradvány igénybevétele </t>
  </si>
  <si>
    <t>Beruházások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</si>
  <si>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</si>
  <si>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</si>
  <si>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</si>
  <si>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</si>
  <si>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</si>
  <si>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</si>
  <si>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</si>
  <si>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</si>
  <si>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</si>
  <si>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</si>
  <si>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</si>
  <si>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</si>
  <si>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</si>
  <si>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</si>
  <si>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</si>
  <si>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</si>
  <si>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</si>
  <si>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</si>
  <si>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Az önkormányzati vagyon és az önkormányzatot megillető vagyoni értékű jog értékesítéséből és hasznosításából származó bevétel</t>
  </si>
  <si>
    <t>Bírság-, pótlék- és díjbevétel</t>
  </si>
  <si>
    <t>Tárgyi eszköz és az immateriális jószág, részvény, részesedés, vállalat értékesítéséből vagy privatizációból származó bevétel</t>
  </si>
  <si>
    <t>Évek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</si>
  <si>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</si>
  <si>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</si>
  <si>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</si>
  <si>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</si>
  <si>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</si>
  <si>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</si>
  <si>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</si>
  <si>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</si>
  <si>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</si>
  <si>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</si>
  <si>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</si>
  <si>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</si>
  <si>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</si>
  <si>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</si>
  <si>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Közhatalmi bevételek (4.1.+4.2.+4.3.+4.4.)</t>
  </si>
  <si>
    <t>4.1.</t>
  </si>
  <si>
    <t>4.2.</t>
  </si>
  <si>
    <t>4.3.</t>
  </si>
  <si>
    <t>4.4.</t>
  </si>
  <si>
    <t>Gépjárműadó</t>
  </si>
  <si>
    <t>Egyéb áruhasználati és szolgáltatási adók</t>
  </si>
  <si>
    <t>Egyéb közhatalmi bevételek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</si>
  <si>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</si>
  <si>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</si>
  <si>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</si>
  <si>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</si>
  <si>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</si>
  <si>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</si>
  <si>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</si>
  <si>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</si>
  <si>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</si>
  <si>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</si>
  <si>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</si>
  <si>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</si>
  <si>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</si>
  <si>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</si>
  <si>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</si>
  <si>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</si>
  <si>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</si>
  <si>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</si>
  <si>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</si>
  <si>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</si>
  <si>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</si>
  <si>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</si>
  <si>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</si>
  <si>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</si>
  <si>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</si>
  <si>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</si>
  <si>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</si>
  <si>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</si>
  <si>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</si>
  <si>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</si>
  <si>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</si>
  <si>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</si>
  <si>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</si>
  <si>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</si>
  <si>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</si>
  <si>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</si>
  <si>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</si>
  <si>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</si>
  <si>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</si>
  <si>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</si>
  <si>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</si>
  <si>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</si>
  <si>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Befektetési célú belföldi értékpapírok beváltása,  értékesítése</t>
  </si>
  <si>
    <t>Befektetési célú belföldi értékpapírok kibocsátása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</si>
  <si>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</si>
  <si>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</si>
  <si>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</si>
  <si>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</si>
  <si>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</si>
  <si>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</si>
  <si>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</si>
  <si>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</si>
  <si>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>Betétek megszüntetése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</si>
  <si>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</si>
  <si>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</si>
  <si>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</si>
  <si>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</si>
  <si>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</si>
  <si>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</si>
  <si>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</si>
  <si>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</si>
  <si>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</si>
  <si>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</si>
  <si>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</si>
  <si>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</si>
  <si>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</si>
  <si>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</si>
  <si>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</si>
  <si>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</si>
  <si>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</si>
  <si>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</si>
  <si>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</si>
  <si>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</si>
  <si>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</si>
  <si>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</si>
  <si>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</si>
  <si>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</si>
  <si>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</si>
  <si>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</si>
  <si>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</si>
  <si>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</si>
  <si>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</si>
  <si>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</si>
  <si>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</si>
  <si>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</si>
  <si>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</si>
  <si>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</si>
  <si>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</si>
  <si>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</si>
  <si>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</si>
  <si>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</si>
  <si>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</si>
  <si>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</si>
  <si>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</si>
  <si>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</si>
  <si>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</si>
  <si>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</si>
  <si>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</si>
  <si>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</si>
  <si>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folyósítása</t>
  </si>
  <si>
    <t>Államháztartáson belüli megelőlegezések visszafizetése</t>
  </si>
  <si>
    <t>KÖLTSÉGVETÉSI, FINANSZÍROZÁSI BEVÉTELEK ÉS KIADÁSOK EGYENLEGE</t>
  </si>
  <si>
    <t>Önkormányzatok működési támogatásai</t>
  </si>
  <si>
    <t>Működési célú támogatások államháztartáson belülről</t>
  </si>
  <si>
    <t>Működési célú átvett pénzeszközök</t>
  </si>
  <si>
    <t xml:space="preserve">   Likviditási célú hitelek, kölcsönök felvétele</t>
  </si>
  <si>
    <t xml:space="preserve">   Értékpapírok bevételei</t>
  </si>
  <si>
    <t>Hiány belső finanszírozásának bevételei (15.+…+18. )</t>
  </si>
  <si>
    <t xml:space="preserve">Hiány külső finanszírozásának bevételei (20.+…+21.) </t>
  </si>
  <si>
    <t>Likviditási célú hitelek törlesztése</t>
  </si>
  <si>
    <t>Költségvetési kiadások összesen (1.+...+12.)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</si>
  <si>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</si>
  <si>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</si>
  <si>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</si>
  <si>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</si>
  <si>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</si>
  <si>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</si>
  <si>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</si>
  <si>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</si>
  <si>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</si>
  <si>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</si>
  <si>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</si>
  <si>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</si>
  <si>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 xml:space="preserve"> 10.</t>
  </si>
  <si>
    <t>2.-ból EU-s támogatás</t>
  </si>
  <si>
    <t>Költségvetési bevételek összesen: (1.+3.+4.+6.+…+11.)</t>
  </si>
  <si>
    <t>Költségvetési kiadások összesen: (1.+3.+5.+...+11.)</t>
  </si>
  <si>
    <t>Összes bevétel, kiadás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</si>
  <si>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</si>
  <si>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</si>
  <si>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</si>
  <si>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</si>
  <si>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</si>
  <si>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</si>
  <si>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</si>
  <si>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</si>
  <si>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</si>
  <si>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</si>
  <si>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</si>
  <si>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</si>
  <si>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</si>
  <si>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</si>
  <si>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</si>
  <si>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</si>
  <si>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</si>
  <si>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</si>
  <si>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Kötelező feladatok bevételei, kiadásai</t>
  </si>
  <si>
    <t>Önként vállalt feladatok bevételei, kiadásai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</si>
  <si>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</si>
  <si>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</si>
  <si>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</si>
  <si>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</si>
  <si>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</si>
  <si>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</si>
  <si>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</si>
  <si>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</si>
  <si>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Kötelező feladatok bevételei, kiadása</t>
  </si>
  <si>
    <t>Önként vállalt feladatok bevételei, kiadása</t>
  </si>
  <si>
    <t>04</t>
  </si>
  <si>
    <t xml:space="preserve">Működési célú kvi támogatások és kiegészítő támogatások </t>
  </si>
  <si>
    <t>Elszámolásból származó bevételek</t>
  </si>
  <si>
    <t>Működési bevételek (5.1.+…+ 5.11.)</t>
  </si>
  <si>
    <t>5.11.</t>
  </si>
  <si>
    <t>Biztosító által fizetett kártérítés</t>
  </si>
  <si>
    <r>
      <t xml:space="preserve">   Működési költségvetés kiadásai </t>
    </r>
    <r>
      <rPr>
        <sz val="8"/>
        <rFont val="Times New Roman CE"/>
        <family val="0"/>
      </rPr>
      <t>(1.1+…+1.5.+1.18.)</t>
    </r>
  </si>
  <si>
    <t>1.16.</t>
  </si>
  <si>
    <t>1.17.</t>
  </si>
  <si>
    <t xml:space="preserve">   - Elvonások és befizetések</t>
  </si>
  <si>
    <t xml:space="preserve">   - Törvényi előíráson alapuló befizetések</t>
  </si>
  <si>
    <t xml:space="preserve"> - az 1.5-ből: - Előző évi elszámolásból származó befizetések</t>
  </si>
  <si>
    <t>1.18.</t>
  </si>
  <si>
    <t>1.19.</t>
  </si>
  <si>
    <t>1.20.</t>
  </si>
  <si>
    <t xml:space="preserve"> - az 1.18-ból: - Általános tartalék</t>
  </si>
  <si>
    <t xml:space="preserve">   - Céltartalék</t>
  </si>
  <si>
    <t>KÖLTSÉGVETÉSI KIADÁSOK ÖSSZESEN (1+2)</t>
  </si>
  <si>
    <t>Hitel-, kölcsöntörlesztés államháztartáson kívülre (4.1. + … + 4.3.)</t>
  </si>
  <si>
    <t>Belföldi értékpapírok kiadásai (5.1. + … + 5.6.)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</si>
  <si>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</si>
  <si>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</si>
  <si>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</si>
  <si>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</si>
  <si>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</si>
  <si>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</si>
  <si>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</si>
  <si>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</si>
  <si>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Forgatási célú belföldi értékpapírok vásárlása</t>
  </si>
  <si>
    <t>Forgatási célú külföldi értékpapírok vásárlása</t>
  </si>
  <si>
    <t xml:space="preserve">   Rövid lejáratú  hitelek, kölcsönök felvétele</t>
  </si>
  <si>
    <t>Külföldi értékpapírok beváltása</t>
  </si>
  <si>
    <t>Belföldi finanszírozás kiadásai (6.1. + … + 6.4.)</t>
  </si>
  <si>
    <t>Pénzeszközök lekötött betétként elhelyezése</t>
  </si>
  <si>
    <t>Külföldi finanszírozás kiadásai (7.1. + … + 7.5.)</t>
  </si>
  <si>
    <t>7.5.</t>
  </si>
  <si>
    <t>Befektetési célú külföldi értékpapírok vásárlása</t>
  </si>
  <si>
    <t>Hitelek, kölcsönök törlesztése külföldi kormányoknak nemz. Szervezeteknek</t>
  </si>
  <si>
    <t>Hitelek, kölcsönök törlesztése külföldi pénzintézeteknek</t>
  </si>
  <si>
    <t>Adóssághoz nem kapcsolódó származékos ügyletek</t>
  </si>
  <si>
    <t>Váltókiadások</t>
  </si>
  <si>
    <t>KIADÁSOK ÖSSZESEN: (3.+10.)</t>
  </si>
  <si>
    <t>FINANSZÍROZÁSI KIADÁSOK ÖSSZESEN: (4.+…+9.)</t>
  </si>
  <si>
    <t>Költségvetési hiány, többlet ( költségvetési bevételek 9. sor - költségvetési kiadások 3. sor) (+/-)</t>
  </si>
  <si>
    <t>Váltóbevételek</t>
  </si>
  <si>
    <t xml:space="preserve">   9.</t>
  </si>
  <si>
    <t xml:space="preserve">    18.</t>
  </si>
  <si>
    <t>FINANSZÍROZÁSI BEVÉTELEK ÖSSZESEN: (10. + … +16.)</t>
  </si>
  <si>
    <t>KÖLTSÉGVETÉSI ÉS FINANSZÍROZÁSI BEVÉTELEK ÖSSZESEN: (9+17)</t>
  </si>
  <si>
    <t>Finanszírozási bevételek, kiadások egyenlege (finanszírozási bevételek 17. sor - finanszírozási kiadások 10. sor)
 (+/-)</t>
  </si>
  <si>
    <t>6.-ból EU-s támogatás (közvetlen)</t>
  </si>
  <si>
    <t>Költségvetési bevételek összesen (1.+2.+4.+5.+6.+8.+…+12.)</t>
  </si>
  <si>
    <t>Működési célú finanszírozási bevételek összesen (14.+19.+22.+23.)</t>
  </si>
  <si>
    <t>BEVÉTEL ÖSSZESEN (13.+24.)</t>
  </si>
  <si>
    <t>Működési célú finanszírozási kiadások összesen (14.+...+23.)</t>
  </si>
  <si>
    <t>KIADÁSOK ÖSSZESEN (13.+24.)</t>
  </si>
  <si>
    <t>A</t>
  </si>
  <si>
    <t>B</t>
  </si>
  <si>
    <t>C</t>
  </si>
  <si>
    <t>E</t>
  </si>
  <si>
    <t>D</t>
  </si>
  <si>
    <t>Összesen
(F=C+D+E)</t>
  </si>
  <si>
    <t>Helyi adóból és a települési adóból származó bevétel</t>
  </si>
  <si>
    <t>Osztalék, koncessziós díj és hozambevétel</t>
  </si>
  <si>
    <t>Kezesség-, illetve garanciavállalással kapcsolatos megtérülés</t>
  </si>
  <si>
    <t>Működési célú kvi támogatások és kiegészítő támogatások</t>
  </si>
  <si>
    <t xml:space="preserve">   16.</t>
  </si>
  <si>
    <t xml:space="preserve">   17.</t>
  </si>
  <si>
    <t xml:space="preserve">   18.</t>
  </si>
  <si>
    <t>BEVÉTELEK ÖSSZESEN: (9+17)</t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</si>
  <si>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</si>
  <si>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</si>
  <si>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</si>
  <si>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r>
      <t xml:space="preserve">   Működési költségvetés kiadásai </t>
    </r>
    <r>
      <rPr>
        <sz val="8"/>
        <rFont val="Times New Roman CE"/>
        <family val="0"/>
      </rPr>
      <t>(1.1+…+1.5+1.18.)</t>
    </r>
  </si>
  <si>
    <t>Éven belüli lejáatú belföldi értékpapírok beváltása</t>
  </si>
  <si>
    <t>Rövid lejáratú hitelek, kölcsönök törlesztése</t>
  </si>
  <si>
    <t>Hosszú lejáratú hitelek, kölcsönök törlesztése</t>
  </si>
  <si>
    <t>Hitelek, kölcsönök törlesztése külföldi kormányoknak nemz. szervezeteknek</t>
  </si>
  <si>
    <t>Éves tervezett létszám előirányzat (fő)</t>
  </si>
  <si>
    <t>Működési bevételek (1.1.+…+1.11.)</t>
  </si>
  <si>
    <t xml:space="preserve">  2.3-ból EU támogatás</t>
  </si>
  <si>
    <t>Felhalmozási célú támogatások államháztartáson belülről (4.1.+…+4.3.)</t>
  </si>
  <si>
    <t xml:space="preserve">  4.3.-ból EU-s támogatás</t>
  </si>
  <si>
    <t xml:space="preserve"> 2.3.-ból EU-s támogatásból megvalósuló programok, projektek kiadása</t>
  </si>
  <si>
    <t xml:space="preserve">  2.3.-ból EU támogatás</t>
  </si>
  <si>
    <t xml:space="preserve">  4.2.-ből EU-s támogatás</t>
  </si>
  <si>
    <t>KÖLTSÉGVETÉSI BEVÉTELEK ÖSSZESEN (1.+…+7.)</t>
  </si>
  <si>
    <t>Államigazgatási feladatok bevételei, kiadása</t>
  </si>
  <si>
    <t>KIADÁSOK ÖSSZESEN: (1.+2.+3.)</t>
  </si>
  <si>
    <t>Államigazgatási feladatok bevételei, kiadásai</t>
  </si>
  <si>
    <t>Központi, irányító szervi támogatás</t>
  </si>
  <si>
    <t>Belföldi finanszírozás kiadásai (6.1. + … + 6.5.)</t>
  </si>
  <si>
    <t>Önkormányzatok szociális és gyermekjóléti, étkeztetési feladatainak támogatása</t>
  </si>
  <si>
    <t>Közhatalmi bevételek (4.1.+…+4.7.)</t>
  </si>
  <si>
    <t>4.5.</t>
  </si>
  <si>
    <t>4.6.</t>
  </si>
  <si>
    <t>4.7.</t>
  </si>
  <si>
    <t>Építményadó</t>
  </si>
  <si>
    <t>Idegenforgalmi adó</t>
  </si>
  <si>
    <t>Iparűzési adó</t>
  </si>
  <si>
    <t>Talajterhelési díj</t>
  </si>
  <si>
    <t>Kamatbevételek és más nyereségjellegű bevételek</t>
  </si>
  <si>
    <t>Közhatalmi bevételek (4.1.+...+4.7.)</t>
  </si>
  <si>
    <t>Kamatbevételek és más nyereség jellegű bevételek</t>
  </si>
  <si>
    <t>F=(B-D-E)</t>
  </si>
  <si>
    <t>Kiemelt előirányzat, előirányzat megnevezése</t>
  </si>
  <si>
    <t>Forintban!</t>
  </si>
  <si>
    <t>Éves eredeti kiadási előirányzat: …………… Ft</t>
  </si>
  <si>
    <t>Bruttó  hiány:</t>
  </si>
  <si>
    <t>Bruttó  többlet:</t>
  </si>
  <si>
    <t>Petőfi Sándor Művelődési Ház</t>
  </si>
  <si>
    <t>Anóka Eszter Városi Könyvtár</t>
  </si>
  <si>
    <t>Anóka szter Városi Könyvtár</t>
  </si>
  <si>
    <t>Anóka Eszter Város Könyvtár</t>
  </si>
  <si>
    <t>Polgármesteri hivatal</t>
  </si>
  <si>
    <t>Eredeti előirányzat</t>
  </si>
  <si>
    <t>Nagyhalász Város Önkormányzat adósságot keletkeztető ügyletekből és kezességvállalásokból fennálló kötelezettségei</t>
  </si>
  <si>
    <t>Nagyhalász Város Önkormányzat saját bevételeinek részletezése az adósságot keletkeztető ügyletből származó tárgyévi fizetési kötelezettség megállapításához</t>
  </si>
  <si>
    <t>EU-s projekt neve, azonosítója:</t>
  </si>
  <si>
    <t>Ezer forintban!</t>
  </si>
  <si>
    <t>Források</t>
  </si>
  <si>
    <t>Saját erő</t>
  </si>
  <si>
    <t>- saját erőből központi támogatás</t>
  </si>
  <si>
    <t>EU-s forrás</t>
  </si>
  <si>
    <t>Társfinanszírozás</t>
  </si>
  <si>
    <t>Hitel</t>
  </si>
  <si>
    <t>Egyéb forrás</t>
  </si>
  <si>
    <t>Pénzmaradvány igénybevétele</t>
  </si>
  <si>
    <t>Források összesen:</t>
  </si>
  <si>
    <t>Kiadások, költségek</t>
  </si>
  <si>
    <t>2018.</t>
  </si>
  <si>
    <t>2018. után</t>
  </si>
  <si>
    <t>forintban</t>
  </si>
  <si>
    <t>2019.</t>
  </si>
  <si>
    <t>Ingatlanvásárlás</t>
  </si>
  <si>
    <t>2017</t>
  </si>
  <si>
    <t>Kis és nagyértékű tárgyi eszköz vásárlás (közfoglalkoztatás).</t>
  </si>
  <si>
    <t>Kis és nagyértékű tárgyi eszköz vásárlás (városgazdálkodás).</t>
  </si>
  <si>
    <t>Kis és nagyértékű tárgyi eszköz vásárlás (polgármesteri hivatal).</t>
  </si>
  <si>
    <t>2020.</t>
  </si>
  <si>
    <t>Felhasználás 2017. 12.31-ig</t>
  </si>
  <si>
    <t>2018. évi eredeti előirányzat</t>
  </si>
  <si>
    <t>2018. év utáni szükséglet</t>
  </si>
  <si>
    <t>Református óvoda felújítása</t>
  </si>
  <si>
    <t>Vasvári Pál út felújítása</t>
  </si>
  <si>
    <t>Útfelújítás</t>
  </si>
  <si>
    <t>2018</t>
  </si>
  <si>
    <t>ASP központhoz való csatalkozás</t>
  </si>
  <si>
    <t>Kerékpárbarát fejlesztés Nagyhalászban</t>
  </si>
  <si>
    <t>Belterületi csapadékvíz elvezetés</t>
  </si>
  <si>
    <t>Településrendezési terv</t>
  </si>
  <si>
    <t>Főépítész ktge</t>
  </si>
  <si>
    <t>Kültési szobrok</t>
  </si>
  <si>
    <t>Pályázati önerő</t>
  </si>
  <si>
    <t>Ingatlanvásárlás (közfogl.)</t>
  </si>
  <si>
    <t>Kis és nagyértékű tárgyi eszköz vásárlás (Könyvtár).</t>
  </si>
  <si>
    <t>Kis és nagyértékű tárgyi eszköz vásárlás (Műv.ház)</t>
  </si>
  <si>
    <t>2018. előtt</t>
  </si>
  <si>
    <t>EFOP-3.3.2-16.2016-00157</t>
  </si>
  <si>
    <t>"A nagyhalászi könyvtár hologramja a köznevelésben"</t>
  </si>
  <si>
    <t>EU-s pojekt neve, azonosítója:</t>
  </si>
  <si>
    <t>Működési kiadások</t>
  </si>
  <si>
    <t>Felhalmozási kiadások</t>
  </si>
  <si>
    <t>EFOP-3.3.2-16-2016-00137</t>
  </si>
  <si>
    <t>"Tudásgyarapítás a közművelődés segítségével"</t>
  </si>
  <si>
    <t>KÖFOP-1.2.1-VEKOP-16-2017-00751</t>
  </si>
  <si>
    <t>"Nagyhalász Város Önkormányzata ASP központhoz való csatlakozása"</t>
  </si>
  <si>
    <t>TOP-1.4.1-15-SB1-2016-00012</t>
  </si>
  <si>
    <t>"Református Óvoda felújítása Nagyhalász Városában"</t>
  </si>
  <si>
    <t>TOP-3.1.1-15-SB1-2016-00019</t>
  </si>
  <si>
    <t>"Kerékpárosbarát fejlesztés Nagyhalászban a József Attila és Ibrányi utcákban"</t>
  </si>
  <si>
    <t>TOP-2.1.3.-15-SB1-2016-00002</t>
  </si>
  <si>
    <t>"Belterületi csapadékvíz elvezetése az Arany János utcában"</t>
  </si>
  <si>
    <t>Kivitelezés kezdési éve</t>
  </si>
  <si>
    <t>5. melléklet a 2/2018. (II.26.) önkormányzati rendelethez</t>
  </si>
  <si>
    <t>6. melléklet a 2/2018. (II.26.) önkormányzati rendelethez</t>
  </si>
  <si>
    <t>12. melléklet a 2 /2018. (II.26.) önkormányzati rendelethez</t>
  </si>
  <si>
    <t>13. melléklet a 2/2018. (II.26.) önkormányzati rendelethez</t>
  </si>
  <si>
    <t>14. melléklet a 2/2018. (II.26.) önkormányzati rendelethez</t>
  </si>
  <si>
    <t>15. melléklet a 2/2018. (II.26.) önkormányzati rendelethez</t>
  </si>
  <si>
    <t>16. melléklet a 2/2018. (II.26.) önkormányzati rendelethez</t>
  </si>
  <si>
    <t>17.  melléklet a 2/2018.(II.26.) önkormányzati rendelethez</t>
  </si>
  <si>
    <t>18. melléklet a 2/2018. (II.26.) önkormányzati rendelethez</t>
  </si>
  <si>
    <t>19. melléklet a 2/2018. (II.26.) önkormányzati rendelethez</t>
  </si>
  <si>
    <t>20. melléklet a 2/2018. (II.26.) önkormányzati rendelethez</t>
  </si>
  <si>
    <t>21. melléklet a 2/2018. (II.26.) önkormányzati rendelethez</t>
  </si>
  <si>
    <t>22. melléklet a 2/2018. (II.26.) önkormányzati rendelethez</t>
  </si>
  <si>
    <t>23. melléklet a 2/2018. (II.26.) önkormányzati rendelethez</t>
  </si>
  <si>
    <t>24. melléklet a 2/2018. (II.26.) önkormányzati rendelethez</t>
  </si>
  <si>
    <t>25. melléklet a 2/2018. (II.26.) önkormányzati rendelethez</t>
  </si>
  <si>
    <t>26. melléklet a 2/2018 (II.26.) önkormányzati rendelethez</t>
  </si>
  <si>
    <t>27. melléklet a 2/2018. (II.26.) önkormányzati rendelethez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</si>
</sst>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  <numFmt numFmtId="172" formatCode="0&quot;.&quot;"/>
  </numFmts>
  <fonts count="69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b/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9"/>
      <name val="Times New Roman CE"/>
      <family val="1"/>
    </font>
    <font>
      <b/>
      <sz val="8"/>
      <name val="Times New Roman CE"/>
      <family val="1"/>
    </font>
    <font>
      <b/>
      <i/>
      <sz val="9"/>
      <name val="Times New Roman CE"/>
      <family val="1"/>
    </font>
    <font>
      <sz val="8"/>
      <name val="Times New Roman CE"/>
      <family val="1"/>
    </font>
    <font>
      <b/>
      <i/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sz val="9"/>
      <color indexed="8"/>
      <name val="Times New Roman"/>
      <family val="1"/>
    </font>
    <font>
      <sz val="9"/>
      <name val="Times New Roman"/>
      <family val="1"/>
    </font>
    <font>
      <b/>
      <i/>
      <sz val="12"/>
      <name val="Times New Roman CE"/>
      <family val="1"/>
    </font>
    <font>
      <sz val="7"/>
      <name val="Times New Roman CE"/>
      <family val="1"/>
    </font>
    <font>
      <b/>
      <sz val="7"/>
      <name val="Times New Roman CE"/>
      <family val="1"/>
    </font>
    <font>
      <i/>
      <sz val="9"/>
      <name val="Times New Roman"/>
      <family val="1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10"/>
      <name val="Times New Roman CE"/>
      <family val="0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4"/>
      <color rgb="FFFF0000"/>
      <name val="Times New Roman CE"/>
      <family val="0"/>
    </font>
  </fonts>
  <fills count="3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1" fillId="26" borderId="1" applyNumberFormat="0" applyAlignment="0" applyProtection="0"/>
    <xf numFmtId="0" fontId="52" fillId="0" borderId="0" applyNumberFormat="0" applyFill="0" applyBorder="0" applyAlignment="0" applyProtection="0"/>
    <xf numFmtId="0" fontId="53" fillId="0" borderId="2" applyNumberFormat="0" applyFill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5" fillId="0" borderId="0" applyNumberFormat="0" applyFill="0" applyBorder="0" applyAlignment="0" applyProtection="0"/>
    <xf numFmtId="0" fontId="56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0" fillId="28" borderId="7" applyNumberFormat="0" applyFont="0" applyAlignment="0" applyProtection="0"/>
    <xf numFmtId="0" fontId="60" fillId="29" borderId="0" applyNumberFormat="0" applyBorder="0" applyAlignment="0" applyProtection="0"/>
    <xf numFmtId="0" fontId="61" fillId="30" borderId="8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6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31" borderId="0" applyNumberFormat="0" applyBorder="0" applyAlignment="0" applyProtection="0"/>
    <xf numFmtId="0" fontId="66" fillId="32" borderId="0" applyNumberFormat="0" applyBorder="0" applyAlignment="0" applyProtection="0"/>
    <xf numFmtId="0" fontId="67" fillId="30" borderId="1" applyNumberFormat="0" applyAlignment="0" applyProtection="0"/>
    <xf numFmtId="9" fontId="0" fillId="0" borderId="0" applyFont="0" applyFill="0" applyBorder="0" applyAlignment="0" applyProtection="0"/>
  </cellStyleXfs>
  <cellXfs count="414">
    <xf numFmtId="0" fontId="0" fillId="0" borderId="0" xfId="0" applyAlignment="1">
      <alignment/>
    </xf>
    <xf numFmtId="164" fontId="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6" fillId="0" borderId="0" xfId="59" applyFont="1" applyFill="1" applyBorder="1" applyAlignment="1" applyProtection="1">
      <alignment horizontal="center" vertical="center" wrapText="1"/>
      <protection/>
    </xf>
    <xf numFmtId="0" fontId="6" fillId="0" borderId="0" xfId="59" applyFont="1" applyFill="1" applyBorder="1" applyAlignment="1" applyProtection="1">
      <alignment vertical="center" wrapText="1"/>
      <protection/>
    </xf>
    <xf numFmtId="0" fontId="16" fillId="0" borderId="10" xfId="59" applyFont="1" applyFill="1" applyBorder="1" applyAlignment="1" applyProtection="1">
      <alignment horizontal="left" vertical="center" wrapText="1" indent="1"/>
      <protection/>
    </xf>
    <xf numFmtId="0" fontId="16" fillId="0" borderId="11" xfId="59" applyFont="1" applyFill="1" applyBorder="1" applyAlignment="1" applyProtection="1">
      <alignment horizontal="left" vertical="center" wrapText="1" indent="1"/>
      <protection/>
    </xf>
    <xf numFmtId="0" fontId="16" fillId="0" borderId="12" xfId="59" applyFont="1" applyFill="1" applyBorder="1" applyAlignment="1" applyProtection="1">
      <alignment horizontal="left" vertical="center" wrapText="1" indent="1"/>
      <protection/>
    </xf>
    <xf numFmtId="0" fontId="16" fillId="0" borderId="13" xfId="59" applyFont="1" applyFill="1" applyBorder="1" applyAlignment="1" applyProtection="1">
      <alignment horizontal="left" vertical="center" wrapText="1" indent="1"/>
      <protection/>
    </xf>
    <xf numFmtId="0" fontId="16" fillId="0" borderId="14" xfId="59" applyFont="1" applyFill="1" applyBorder="1" applyAlignment="1" applyProtection="1">
      <alignment horizontal="left" vertical="center" wrapText="1" indent="1"/>
      <protection/>
    </xf>
    <xf numFmtId="0" fontId="16" fillId="0" borderId="15" xfId="59" applyFont="1" applyFill="1" applyBorder="1" applyAlignment="1" applyProtection="1">
      <alignment horizontal="left" vertical="center" wrapText="1" indent="1"/>
      <protection/>
    </xf>
    <xf numFmtId="49" fontId="16" fillId="0" borderId="16" xfId="59" applyNumberFormat="1" applyFont="1" applyFill="1" applyBorder="1" applyAlignment="1" applyProtection="1">
      <alignment horizontal="left" vertical="center" wrapText="1" indent="1"/>
      <protection/>
    </xf>
    <xf numFmtId="49" fontId="16" fillId="0" borderId="17" xfId="59" applyNumberFormat="1" applyFont="1" applyFill="1" applyBorder="1" applyAlignment="1" applyProtection="1">
      <alignment horizontal="left" vertical="center" wrapText="1" indent="1"/>
      <protection/>
    </xf>
    <xf numFmtId="49" fontId="16" fillId="0" borderId="18" xfId="59" applyNumberFormat="1" applyFont="1" applyFill="1" applyBorder="1" applyAlignment="1" applyProtection="1">
      <alignment horizontal="left" vertical="center" wrapText="1" indent="1"/>
      <protection/>
    </xf>
    <xf numFmtId="49" fontId="16" fillId="0" borderId="19" xfId="59" applyNumberFormat="1" applyFont="1" applyFill="1" applyBorder="1" applyAlignment="1" applyProtection="1">
      <alignment horizontal="left" vertical="center" wrapText="1" indent="1"/>
      <protection/>
    </xf>
    <xf numFmtId="49" fontId="16" fillId="0" borderId="20" xfId="59" applyNumberFormat="1" applyFont="1" applyFill="1" applyBorder="1" applyAlignment="1" applyProtection="1">
      <alignment horizontal="left" vertical="center" wrapText="1" indent="1"/>
      <protection/>
    </xf>
    <xf numFmtId="49" fontId="16" fillId="0" borderId="21" xfId="59" applyNumberFormat="1" applyFont="1" applyFill="1" applyBorder="1" applyAlignment="1" applyProtection="1">
      <alignment horizontal="left" vertical="center" wrapText="1" indent="1"/>
      <protection/>
    </xf>
    <xf numFmtId="0" fontId="16" fillId="0" borderId="0" xfId="59" applyFont="1" applyFill="1" applyBorder="1" applyAlignment="1" applyProtection="1">
      <alignment horizontal="left" vertical="center" wrapText="1" indent="1"/>
      <protection/>
    </xf>
    <xf numFmtId="0" fontId="14" fillId="0" borderId="22" xfId="59" applyFont="1" applyFill="1" applyBorder="1" applyAlignment="1" applyProtection="1">
      <alignment horizontal="left" vertical="center" wrapText="1" indent="1"/>
      <protection/>
    </xf>
    <xf numFmtId="0" fontId="14" fillId="0" borderId="23" xfId="59" applyFont="1" applyFill="1" applyBorder="1" applyAlignment="1" applyProtection="1">
      <alignment horizontal="left" vertical="center" wrapText="1" indent="1"/>
      <protection/>
    </xf>
    <xf numFmtId="0" fontId="14" fillId="0" borderId="24" xfId="59" applyFont="1" applyFill="1" applyBorder="1" applyAlignment="1" applyProtection="1">
      <alignment horizontal="left" vertical="center" wrapText="1" indent="1"/>
      <protection/>
    </xf>
    <xf numFmtId="0" fontId="7" fillId="0" borderId="22" xfId="59" applyFont="1" applyFill="1" applyBorder="1" applyAlignment="1" applyProtection="1">
      <alignment horizontal="center" vertical="center" wrapText="1"/>
      <protection/>
    </xf>
    <xf numFmtId="0" fontId="7" fillId="0" borderId="23" xfId="59" applyFont="1" applyFill="1" applyBorder="1" applyAlignment="1" applyProtection="1">
      <alignment horizontal="center" vertical="center" wrapText="1"/>
      <protection/>
    </xf>
    <xf numFmtId="164" fontId="16" fillId="0" borderId="11" xfId="0" applyNumberFormat="1" applyFont="1" applyFill="1" applyBorder="1" applyAlignment="1" applyProtection="1">
      <alignment vertical="center" wrapText="1"/>
      <protection locked="0"/>
    </xf>
    <xf numFmtId="164" fontId="16" fillId="0" borderId="15" xfId="0" applyNumberFormat="1" applyFont="1" applyFill="1" applyBorder="1" applyAlignment="1" applyProtection="1">
      <alignment vertical="center" wrapText="1"/>
      <protection locked="0"/>
    </xf>
    <xf numFmtId="0" fontId="14" fillId="0" borderId="23" xfId="59" applyFont="1" applyFill="1" applyBorder="1" applyAlignment="1" applyProtection="1">
      <alignment vertical="center" wrapText="1"/>
      <protection/>
    </xf>
    <xf numFmtId="0" fontId="14" fillId="0" borderId="25" xfId="59" applyFont="1" applyFill="1" applyBorder="1" applyAlignment="1" applyProtection="1">
      <alignment vertical="center" wrapText="1"/>
      <protection/>
    </xf>
    <xf numFmtId="0" fontId="14" fillId="0" borderId="22" xfId="59" applyFont="1" applyFill="1" applyBorder="1" applyAlignment="1" applyProtection="1">
      <alignment horizontal="center" vertical="center" wrapText="1"/>
      <protection/>
    </xf>
    <xf numFmtId="0" fontId="14" fillId="0" borderId="23" xfId="59" applyFont="1" applyFill="1" applyBorder="1" applyAlignment="1" applyProtection="1">
      <alignment horizontal="center" vertical="center" wrapText="1"/>
      <protection/>
    </xf>
    <xf numFmtId="0" fontId="14" fillId="0" borderId="26" xfId="59" applyFont="1" applyFill="1" applyBorder="1" applyAlignment="1" applyProtection="1">
      <alignment horizontal="center" vertical="center" wrapText="1"/>
      <protection/>
    </xf>
    <xf numFmtId="0" fontId="7" fillId="0" borderId="26" xfId="59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164" fontId="16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Alignment="1">
      <alignment/>
    </xf>
    <xf numFmtId="0" fontId="0" fillId="0" borderId="0" xfId="0" applyFill="1" applyAlignment="1" applyProtection="1">
      <alignment vertical="center"/>
      <protection/>
    </xf>
    <xf numFmtId="164" fontId="5" fillId="0" borderId="0" xfId="0" applyNumberFormat="1" applyFont="1" applyFill="1" applyAlignment="1" applyProtection="1">
      <alignment horizontal="right" wrapText="1"/>
      <protection/>
    </xf>
    <xf numFmtId="164" fontId="7" fillId="0" borderId="26" xfId="0" applyNumberFormat="1" applyFont="1" applyFill="1" applyBorder="1" applyAlignment="1" applyProtection="1">
      <alignment horizontal="center" vertical="center" wrapText="1"/>
      <protection/>
    </xf>
    <xf numFmtId="164" fontId="14" fillId="0" borderId="27" xfId="0" applyNumberFormat="1" applyFont="1" applyFill="1" applyBorder="1" applyAlignment="1" applyProtection="1">
      <alignment horizontal="center" vertical="center" wrapText="1"/>
      <protection/>
    </xf>
    <xf numFmtId="164" fontId="14" fillId="0" borderId="28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64" fontId="16" fillId="0" borderId="29" xfId="0" applyNumberFormat="1" applyFont="1" applyFill="1" applyBorder="1" applyAlignment="1" applyProtection="1">
      <alignment vertical="center" wrapText="1"/>
      <protection/>
    </xf>
    <xf numFmtId="164" fontId="16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16" fillId="0" borderId="30" xfId="0" applyNumberFormat="1" applyFont="1" applyFill="1" applyBorder="1" applyAlignment="1" applyProtection="1">
      <alignment vertical="center" wrapText="1"/>
      <protection/>
    </xf>
    <xf numFmtId="164" fontId="14" fillId="0" borderId="23" xfId="0" applyNumberFormat="1" applyFont="1" applyFill="1" applyBorder="1" applyAlignment="1" applyProtection="1">
      <alignment vertical="center" wrapText="1"/>
      <protection/>
    </xf>
    <xf numFmtId="164" fontId="14" fillId="0" borderId="26" xfId="0" applyNumberFormat="1" applyFont="1" applyFill="1" applyBorder="1" applyAlignment="1" applyProtection="1">
      <alignment vertical="center" wrapText="1"/>
      <protection/>
    </xf>
    <xf numFmtId="164" fontId="3" fillId="0" borderId="0" xfId="0" applyNumberFormat="1" applyFont="1" applyFill="1" applyAlignment="1">
      <alignment vertical="center" wrapText="1"/>
    </xf>
    <xf numFmtId="164" fontId="13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11" xfId="0" applyNumberFormat="1" applyFont="1" applyFill="1" applyBorder="1" applyAlignment="1" applyProtection="1">
      <alignment vertical="center" wrapText="1"/>
      <protection locked="0"/>
    </xf>
    <xf numFmtId="164" fontId="13" fillId="0" borderId="29" xfId="0" applyNumberFormat="1" applyFont="1" applyFill="1" applyBorder="1" applyAlignment="1" applyProtection="1">
      <alignment vertical="center" wrapText="1"/>
      <protection/>
    </xf>
    <xf numFmtId="164" fontId="13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15" xfId="0" applyNumberFormat="1" applyFont="1" applyFill="1" applyBorder="1" applyAlignment="1" applyProtection="1">
      <alignment vertical="center" wrapText="1"/>
      <protection locked="0"/>
    </xf>
    <xf numFmtId="164" fontId="13" fillId="0" borderId="30" xfId="0" applyNumberFormat="1" applyFont="1" applyFill="1" applyBorder="1" applyAlignment="1" applyProtection="1">
      <alignment vertical="center" wrapText="1"/>
      <protection/>
    </xf>
    <xf numFmtId="164" fontId="7" fillId="0" borderId="26" xfId="0" applyNumberFormat="1" applyFont="1" applyFill="1" applyBorder="1" applyAlignment="1" applyProtection="1">
      <alignment vertical="center" wrapText="1"/>
      <protection/>
    </xf>
    <xf numFmtId="0" fontId="6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64" fontId="16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164" fontId="14" fillId="33" borderId="23" xfId="0" applyNumberFormat="1" applyFont="1" applyFill="1" applyBorder="1" applyAlignment="1" applyProtection="1">
      <alignment vertical="center" wrapText="1"/>
      <protection/>
    </xf>
    <xf numFmtId="164" fontId="7" fillId="33" borderId="23" xfId="0" applyNumberFormat="1" applyFont="1" applyFill="1" applyBorder="1" applyAlignment="1" applyProtection="1">
      <alignment vertical="center" wrapText="1"/>
      <protection/>
    </xf>
    <xf numFmtId="3" fontId="3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0" fontId="14" fillId="0" borderId="23" xfId="59" applyFont="1" applyFill="1" applyBorder="1" applyAlignment="1" applyProtection="1">
      <alignment horizontal="left" vertical="center" wrapText="1" indent="1"/>
      <protection/>
    </xf>
    <xf numFmtId="164" fontId="14" fillId="0" borderId="22" xfId="0" applyNumberFormat="1" applyFont="1" applyFill="1" applyBorder="1" applyAlignment="1" applyProtection="1">
      <alignment horizontal="left" vertical="center" wrapText="1" indent="1"/>
      <protection/>
    </xf>
    <xf numFmtId="0" fontId="5" fillId="0" borderId="33" xfId="0" applyFont="1" applyFill="1" applyBorder="1" applyAlignment="1" applyProtection="1">
      <alignment horizontal="right"/>
      <protection/>
    </xf>
    <xf numFmtId="0" fontId="16" fillId="0" borderId="28" xfId="59" applyFont="1" applyFill="1" applyBorder="1" applyAlignment="1" applyProtection="1">
      <alignment horizontal="left" vertical="center" wrapText="1" indent="1"/>
      <protection/>
    </xf>
    <xf numFmtId="0" fontId="16" fillId="0" borderId="11" xfId="59" applyFont="1" applyFill="1" applyBorder="1" applyAlignment="1" applyProtection="1">
      <alignment horizontal="left" indent="6"/>
      <protection/>
    </xf>
    <xf numFmtId="0" fontId="16" fillId="0" borderId="11" xfId="59" applyFont="1" applyFill="1" applyBorder="1" applyAlignment="1" applyProtection="1">
      <alignment horizontal="left" vertical="center" wrapText="1" indent="6"/>
      <protection/>
    </xf>
    <xf numFmtId="0" fontId="16" fillId="0" borderId="15" xfId="59" applyFont="1" applyFill="1" applyBorder="1" applyAlignment="1" applyProtection="1">
      <alignment horizontal="left" vertical="center" wrapText="1" indent="6"/>
      <protection/>
    </xf>
    <xf numFmtId="0" fontId="16" fillId="0" borderId="34" xfId="59" applyFont="1" applyFill="1" applyBorder="1" applyAlignment="1" applyProtection="1">
      <alignment horizontal="left" vertical="center" wrapText="1" indent="6"/>
      <protection/>
    </xf>
    <xf numFmtId="0" fontId="1" fillId="0" borderId="0" xfId="59" applyFont="1" applyFill="1">
      <alignment/>
      <protection/>
    </xf>
    <xf numFmtId="164" fontId="4" fillId="0" borderId="0" xfId="59" applyNumberFormat="1" applyFont="1" applyFill="1" applyBorder="1" applyAlignment="1" applyProtection="1">
      <alignment horizontal="centerContinuous" vertical="center"/>
      <protection/>
    </xf>
    <xf numFmtId="0" fontId="0" fillId="0" borderId="17" xfId="59" applyFont="1" applyFill="1" applyBorder="1" applyAlignment="1">
      <alignment horizontal="center" vertical="center"/>
      <protection/>
    </xf>
    <xf numFmtId="0" fontId="0" fillId="0" borderId="18" xfId="59" applyFont="1" applyFill="1" applyBorder="1" applyAlignment="1">
      <alignment horizontal="center" vertical="center"/>
      <protection/>
    </xf>
    <xf numFmtId="0" fontId="0" fillId="0" borderId="22" xfId="59" applyFont="1" applyFill="1" applyBorder="1" applyAlignment="1">
      <alignment horizontal="center" vertical="center"/>
      <protection/>
    </xf>
    <xf numFmtId="0" fontId="0" fillId="0" borderId="23" xfId="59" applyFont="1" applyFill="1" applyBorder="1" applyAlignment="1">
      <alignment horizontal="center" vertical="center"/>
      <protection/>
    </xf>
    <xf numFmtId="0" fontId="0" fillId="0" borderId="26" xfId="59" applyFont="1" applyFill="1" applyBorder="1" applyAlignment="1">
      <alignment horizontal="center" vertical="center"/>
      <protection/>
    </xf>
    <xf numFmtId="0" fontId="10" fillId="0" borderId="0" xfId="0" applyFont="1" applyFill="1" applyBorder="1" applyAlignment="1" applyProtection="1">
      <alignment/>
      <protection/>
    </xf>
    <xf numFmtId="0" fontId="0" fillId="0" borderId="19" xfId="59" applyFont="1" applyFill="1" applyBorder="1" applyAlignment="1">
      <alignment horizontal="center" vertical="center"/>
      <protection/>
    </xf>
    <xf numFmtId="0" fontId="3" fillId="0" borderId="23" xfId="59" applyFont="1" applyFill="1" applyBorder="1">
      <alignment/>
      <protection/>
    </xf>
    <xf numFmtId="0" fontId="17" fillId="0" borderId="0" xfId="0" applyFont="1" applyFill="1" applyBorder="1" applyAlignment="1" applyProtection="1">
      <alignment horizontal="right"/>
      <protection/>
    </xf>
    <xf numFmtId="0" fontId="25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1" fillId="0" borderId="0" xfId="0" applyFont="1" applyFill="1" applyAlignment="1">
      <alignment/>
    </xf>
    <xf numFmtId="164" fontId="16" fillId="0" borderId="12" xfId="0" applyNumberFormat="1" applyFont="1" applyFill="1" applyBorder="1" applyAlignment="1" applyProtection="1">
      <alignment vertical="center"/>
      <protection locked="0"/>
    </xf>
    <xf numFmtId="164" fontId="16" fillId="0" borderId="11" xfId="0" applyNumberFormat="1" applyFont="1" applyFill="1" applyBorder="1" applyAlignment="1" applyProtection="1">
      <alignment vertical="center"/>
      <protection locked="0"/>
    </xf>
    <xf numFmtId="164" fontId="16" fillId="0" borderId="15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12" xfId="59" applyFont="1" applyFill="1" applyBorder="1" applyProtection="1">
      <alignment/>
      <protection locked="0"/>
    </xf>
    <xf numFmtId="0" fontId="0" fillId="0" borderId="11" xfId="59" applyFont="1" applyFill="1" applyBorder="1" applyProtection="1">
      <alignment/>
      <protection locked="0"/>
    </xf>
    <xf numFmtId="0" fontId="0" fillId="0" borderId="15" xfId="59" applyFont="1" applyFill="1" applyBorder="1" applyProtection="1">
      <alignment/>
      <protection locked="0"/>
    </xf>
    <xf numFmtId="0" fontId="14" fillId="0" borderId="20" xfId="59" applyFont="1" applyFill="1" applyBorder="1" applyAlignment="1" applyProtection="1">
      <alignment horizontal="center" vertical="center" wrapText="1"/>
      <protection/>
    </xf>
    <xf numFmtId="0" fontId="14" fillId="0" borderId="13" xfId="59" applyFont="1" applyFill="1" applyBorder="1" applyAlignment="1" applyProtection="1">
      <alignment horizontal="center" vertical="center" wrapText="1"/>
      <protection/>
    </xf>
    <xf numFmtId="0" fontId="14" fillId="0" borderId="35" xfId="59" applyFont="1" applyFill="1" applyBorder="1" applyAlignment="1" applyProtection="1">
      <alignment horizontal="center" vertical="center" wrapText="1"/>
      <protection/>
    </xf>
    <xf numFmtId="0" fontId="16" fillId="0" borderId="22" xfId="59" applyFont="1" applyFill="1" applyBorder="1" applyAlignment="1" applyProtection="1">
      <alignment horizontal="center" vertical="center"/>
      <protection/>
    </xf>
    <xf numFmtId="0" fontId="16" fillId="0" borderId="20" xfId="59" applyFont="1" applyFill="1" applyBorder="1" applyAlignment="1" applyProtection="1">
      <alignment horizontal="center" vertical="center"/>
      <protection/>
    </xf>
    <xf numFmtId="0" fontId="16" fillId="0" borderId="17" xfId="59" applyFont="1" applyFill="1" applyBorder="1" applyAlignment="1" applyProtection="1">
      <alignment horizontal="center" vertical="center"/>
      <protection/>
    </xf>
    <xf numFmtId="0" fontId="16" fillId="0" borderId="19" xfId="59" applyFont="1" applyFill="1" applyBorder="1" applyAlignment="1" applyProtection="1">
      <alignment horizontal="center" vertical="center"/>
      <protection/>
    </xf>
    <xf numFmtId="166" fontId="14" fillId="0" borderId="26" xfId="46" applyNumberFormat="1" applyFont="1" applyFill="1" applyBorder="1" applyAlignment="1" applyProtection="1">
      <alignment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7" fillId="0" borderId="22" xfId="0" applyNumberFormat="1" applyFont="1" applyFill="1" applyBorder="1" applyAlignment="1" applyProtection="1">
      <alignment horizontal="center" vertical="center" wrapText="1"/>
      <protection/>
    </xf>
    <xf numFmtId="164" fontId="7" fillId="0" borderId="23" xfId="0" applyNumberFormat="1" applyFont="1" applyFill="1" applyBorder="1" applyAlignment="1" applyProtection="1">
      <alignment horizontal="center" vertical="center" wrapText="1"/>
      <protection/>
    </xf>
    <xf numFmtId="164" fontId="7" fillId="0" borderId="22" xfId="0" applyNumberFormat="1" applyFont="1" applyFill="1" applyBorder="1" applyAlignment="1" applyProtection="1">
      <alignment horizontal="left" vertical="center" wrapText="1"/>
      <protection/>
    </xf>
    <xf numFmtId="164" fontId="7" fillId="0" borderId="23" xfId="0" applyNumberFormat="1" applyFont="1" applyFill="1" applyBorder="1" applyAlignment="1" applyProtection="1">
      <alignment vertical="center" wrapText="1"/>
      <protection/>
    </xf>
    <xf numFmtId="0" fontId="7" fillId="0" borderId="22" xfId="0" applyFont="1" applyFill="1" applyBorder="1" applyAlignment="1" applyProtection="1">
      <alignment horizontal="center" vertical="center" wrapText="1"/>
      <protection/>
    </xf>
    <xf numFmtId="0" fontId="7" fillId="0" borderId="23" xfId="0" applyFont="1" applyFill="1" applyBorder="1" applyAlignment="1" applyProtection="1">
      <alignment horizontal="center" vertical="center" wrapText="1"/>
      <protection/>
    </xf>
    <xf numFmtId="0" fontId="7" fillId="0" borderId="26" xfId="0" applyFont="1" applyFill="1" applyBorder="1" applyAlignment="1" applyProtection="1">
      <alignment horizontal="center" vertical="center" wrapText="1"/>
      <protection/>
    </xf>
    <xf numFmtId="0" fontId="14" fillId="0" borderId="22" xfId="0" applyFont="1" applyFill="1" applyBorder="1" applyAlignment="1" applyProtection="1">
      <alignment horizontal="center" vertical="center" wrapText="1"/>
      <protection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6" xfId="0" applyFont="1" applyFill="1" applyBorder="1" applyAlignment="1" applyProtection="1">
      <alignment horizontal="center" vertical="center" wrapText="1"/>
      <protection/>
    </xf>
    <xf numFmtId="0" fontId="16" fillId="0" borderId="12" xfId="0" applyFont="1" applyFill="1" applyBorder="1" applyAlignment="1" applyProtection="1">
      <alignment vertical="center" wrapText="1"/>
      <protection/>
    </xf>
    <xf numFmtId="0" fontId="16" fillId="0" borderId="11" xfId="0" applyFont="1" applyFill="1" applyBorder="1" applyAlignment="1" applyProtection="1">
      <alignment vertical="center" wrapText="1"/>
      <protection/>
    </xf>
    <xf numFmtId="0" fontId="14" fillId="0" borderId="22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/>
      <protection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164" fontId="2" fillId="0" borderId="0" xfId="0" applyNumberFormat="1" applyFont="1" applyFill="1" applyAlignment="1" applyProtection="1">
      <alignment vertical="center" wrapText="1"/>
      <protection/>
    </xf>
    <xf numFmtId="164" fontId="13" fillId="0" borderId="0" xfId="0" applyNumberFormat="1" applyFont="1" applyFill="1" applyAlignment="1" applyProtection="1">
      <alignment vertical="center" wrapText="1"/>
      <protection/>
    </xf>
    <xf numFmtId="0" fontId="7" fillId="0" borderId="36" xfId="0" applyFont="1" applyFill="1" applyBorder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right"/>
      <protection/>
    </xf>
    <xf numFmtId="0" fontId="7" fillId="0" borderId="25" xfId="0" applyFont="1" applyFill="1" applyBorder="1" applyAlignment="1" applyProtection="1">
      <alignment horizontal="center" vertical="center" wrapText="1"/>
      <protection/>
    </xf>
    <xf numFmtId="0" fontId="7" fillId="0" borderId="37" xfId="0" applyFont="1" applyFill="1" applyBorder="1" applyAlignment="1" applyProtection="1">
      <alignment horizontal="center" vertical="center" wrapText="1"/>
      <protection/>
    </xf>
    <xf numFmtId="0" fontId="7" fillId="0" borderId="38" xfId="0" applyFont="1" applyFill="1" applyBorder="1" applyAlignment="1" applyProtection="1">
      <alignment horizontal="center" vertical="center" wrapText="1"/>
      <protection/>
    </xf>
    <xf numFmtId="0" fontId="7" fillId="0" borderId="39" xfId="0" applyFont="1" applyFill="1" applyBorder="1" applyAlignment="1" applyProtection="1">
      <alignment horizontal="center" vertical="center" wrapText="1"/>
      <protection/>
    </xf>
    <xf numFmtId="164" fontId="7" fillId="0" borderId="40" xfId="0" applyNumberFormat="1" applyFont="1" applyFill="1" applyBorder="1" applyAlignment="1" applyProtection="1">
      <alignment horizontal="center" vertical="center" wrapText="1"/>
      <protection/>
    </xf>
    <xf numFmtId="0" fontId="14" fillId="0" borderId="23" xfId="0" applyFont="1" applyFill="1" applyBorder="1" applyAlignment="1" applyProtection="1">
      <alignment horizontal="left" vertical="center" wrapText="1" indent="1"/>
      <protection/>
    </xf>
    <xf numFmtId="0" fontId="21" fillId="0" borderId="22" xfId="0" applyFont="1" applyBorder="1" applyAlignment="1" applyProtection="1">
      <alignment horizontal="center" vertical="center" wrapText="1"/>
      <protection/>
    </xf>
    <xf numFmtId="0" fontId="23" fillId="0" borderId="41" xfId="0" applyFont="1" applyBorder="1" applyAlignment="1" applyProtection="1">
      <alignment horizontal="left" wrapText="1" indent="1"/>
      <protection/>
    </xf>
    <xf numFmtId="0" fontId="16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left" vertical="center" wrapText="1" indent="1"/>
      <protection/>
    </xf>
    <xf numFmtId="0" fontId="16" fillId="0" borderId="0" xfId="0" applyFont="1" applyFill="1" applyAlignment="1" applyProtection="1">
      <alignment horizontal="left" vertical="center" wrapText="1"/>
      <protection/>
    </xf>
    <xf numFmtId="0" fontId="16" fillId="0" borderId="0" xfId="0" applyFont="1" applyFill="1" applyAlignment="1" applyProtection="1">
      <alignment vertical="center" wrapText="1"/>
      <protection/>
    </xf>
    <xf numFmtId="0" fontId="14" fillId="0" borderId="42" xfId="0" applyFont="1" applyFill="1" applyBorder="1" applyAlignment="1" applyProtection="1">
      <alignment horizontal="center" vertical="center" wrapText="1"/>
      <protection/>
    </xf>
    <xf numFmtId="0" fontId="7" fillId="0" borderId="43" xfId="0" applyFont="1" applyFill="1" applyBorder="1" applyAlignment="1" applyProtection="1">
      <alignment horizontal="center" vertical="center" wrapText="1"/>
      <protection/>
    </xf>
    <xf numFmtId="0" fontId="7" fillId="0" borderId="23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3" fillId="0" borderId="22" xfId="0" applyFont="1" applyFill="1" applyBorder="1" applyAlignment="1" applyProtection="1">
      <alignment horizontal="left" vertical="center"/>
      <protection/>
    </xf>
    <xf numFmtId="0" fontId="3" fillId="0" borderId="41" xfId="0" applyFont="1" applyFill="1" applyBorder="1" applyAlignment="1" applyProtection="1">
      <alignment vertical="center" wrapText="1"/>
      <protection/>
    </xf>
    <xf numFmtId="16" fontId="0" fillId="0" borderId="0" xfId="0" applyNumberFormat="1" applyFill="1" applyAlignment="1">
      <alignment vertical="center" wrapText="1"/>
    </xf>
    <xf numFmtId="0" fontId="1" fillId="0" borderId="0" xfId="0" applyFont="1" applyFill="1" applyAlignment="1" applyProtection="1">
      <alignment/>
      <protection/>
    </xf>
    <xf numFmtId="0" fontId="16" fillId="0" borderId="18" xfId="0" applyFont="1" applyFill="1" applyBorder="1" applyAlignment="1" applyProtection="1">
      <alignment horizontal="center" vertical="center"/>
      <protection/>
    </xf>
    <xf numFmtId="164" fontId="14" fillId="0" borderId="31" xfId="0" applyNumberFormat="1" applyFont="1" applyFill="1" applyBorder="1" applyAlignment="1" applyProtection="1">
      <alignment vertical="center"/>
      <protection/>
    </xf>
    <xf numFmtId="0" fontId="16" fillId="0" borderId="17" xfId="0" applyFont="1" applyFill="1" applyBorder="1" applyAlignment="1" applyProtection="1">
      <alignment horizontal="center" vertical="center"/>
      <protection/>
    </xf>
    <xf numFmtId="164" fontId="14" fillId="0" borderId="29" xfId="0" applyNumberFormat="1" applyFont="1" applyFill="1" applyBorder="1" applyAlignment="1" applyProtection="1">
      <alignment vertical="center"/>
      <protection/>
    </xf>
    <xf numFmtId="0" fontId="16" fillId="0" borderId="19" xfId="0" applyFont="1" applyFill="1" applyBorder="1" applyAlignment="1" applyProtection="1">
      <alignment horizontal="center" vertical="center"/>
      <protection/>
    </xf>
    <xf numFmtId="0" fontId="16" fillId="0" borderId="15" xfId="0" applyFont="1" applyFill="1" applyBorder="1" applyAlignment="1" applyProtection="1">
      <alignment vertical="center" wrapText="1"/>
      <protection/>
    </xf>
    <xf numFmtId="164" fontId="14" fillId="0" borderId="30" xfId="0" applyNumberFormat="1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horizontal="center" vertical="center"/>
      <protection/>
    </xf>
    <xf numFmtId="0" fontId="7" fillId="0" borderId="23" xfId="0" applyFont="1" applyFill="1" applyBorder="1" applyAlignment="1" applyProtection="1">
      <alignment vertical="center" wrapText="1"/>
      <protection/>
    </xf>
    <xf numFmtId="164" fontId="14" fillId="0" borderId="23" xfId="0" applyNumberFormat="1" applyFont="1" applyFill="1" applyBorder="1" applyAlignment="1" applyProtection="1">
      <alignment vertical="center"/>
      <protection/>
    </xf>
    <xf numFmtId="164" fontId="14" fillId="0" borderId="26" xfId="0" applyNumberFormat="1" applyFont="1" applyFill="1" applyBorder="1" applyAlignment="1" applyProtection="1">
      <alignment vertical="center"/>
      <protection/>
    </xf>
    <xf numFmtId="0" fontId="0" fillId="0" borderId="44" xfId="0" applyFill="1" applyBorder="1" applyAlignment="1" applyProtection="1">
      <alignment/>
      <protection/>
    </xf>
    <xf numFmtId="0" fontId="5" fillId="0" borderId="44" xfId="0" applyFont="1" applyFill="1" applyBorder="1" applyAlignment="1" applyProtection="1">
      <alignment horizontal="center"/>
      <protection/>
    </xf>
    <xf numFmtId="0" fontId="1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164" fontId="16" fillId="0" borderId="45" xfId="59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40" xfId="59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23" xfId="0" applyFont="1" applyBorder="1" applyAlignment="1" applyProtection="1">
      <alignment horizontal="left" vertical="center" wrapText="1" indent="1"/>
      <protection/>
    </xf>
    <xf numFmtId="0" fontId="20" fillId="0" borderId="11" xfId="0" applyFont="1" applyBorder="1" applyAlignment="1" applyProtection="1">
      <alignment horizontal="left" vertical="center" wrapText="1" indent="1"/>
      <protection/>
    </xf>
    <xf numFmtId="0" fontId="20" fillId="0" borderId="15" xfId="0" applyFont="1" applyBorder="1" applyAlignment="1" applyProtection="1">
      <alignment horizontal="left" vertical="center" wrapText="1" indent="1"/>
      <protection/>
    </xf>
    <xf numFmtId="0" fontId="21" fillId="0" borderId="27" xfId="0" applyFont="1" applyBorder="1" applyAlignment="1" applyProtection="1">
      <alignment horizontal="left" vertical="center" wrapText="1" indent="1"/>
      <protection/>
    </xf>
    <xf numFmtId="164" fontId="14" fillId="0" borderId="37" xfId="59" applyNumberFormat="1" applyFont="1" applyFill="1" applyBorder="1" applyAlignment="1" applyProtection="1">
      <alignment horizontal="right" vertical="center" wrapText="1" indent="1"/>
      <protection/>
    </xf>
    <xf numFmtId="164" fontId="14" fillId="0" borderId="26" xfId="59" applyNumberFormat="1" applyFont="1" applyFill="1" applyBorder="1" applyAlignment="1" applyProtection="1">
      <alignment horizontal="right" vertical="center" wrapText="1" indent="1"/>
      <protection/>
    </xf>
    <xf numFmtId="164" fontId="16" fillId="0" borderId="35" xfId="59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29" xfId="59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1" xfId="59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0" xfId="59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29" xfId="59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6" xfId="59" applyNumberFormat="1" applyFont="1" applyFill="1" applyBorder="1" applyAlignment="1" applyProtection="1">
      <alignment horizontal="right" vertical="center" wrapText="1" indent="1"/>
      <protection/>
    </xf>
    <xf numFmtId="164" fontId="6" fillId="0" borderId="0" xfId="59" applyNumberFormat="1" applyFont="1" applyFill="1" applyBorder="1" applyAlignment="1" applyProtection="1">
      <alignment horizontal="right" vertical="center" wrapText="1" indent="1"/>
      <protection/>
    </xf>
    <xf numFmtId="164" fontId="16" fillId="0" borderId="32" xfId="59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26" xfId="0" applyNumberFormat="1" applyFont="1" applyBorder="1" applyAlignment="1" applyProtection="1">
      <alignment horizontal="right" vertical="center" wrapText="1" indent="1"/>
      <protection/>
    </xf>
    <xf numFmtId="0" fontId="5" fillId="0" borderId="33" xfId="0" applyFont="1" applyFill="1" applyBorder="1" applyAlignment="1" applyProtection="1">
      <alignment horizontal="right" vertical="center"/>
      <protection/>
    </xf>
    <xf numFmtId="164" fontId="16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3" xfId="0" applyNumberFormat="1" applyFont="1" applyFill="1" applyBorder="1" applyAlignment="1" applyProtection="1">
      <alignment horizontal="right" vertical="center" wrapText="1" indent="1"/>
      <protection/>
    </xf>
    <xf numFmtId="164" fontId="16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6" xfId="0" applyNumberFormat="1" applyFont="1" applyFill="1" applyBorder="1" applyAlignment="1" applyProtection="1">
      <alignment horizontal="right" vertical="center" wrapText="1" indent="1"/>
      <protection/>
    </xf>
    <xf numFmtId="164" fontId="16" fillId="0" borderId="47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5" fillId="0" borderId="0" xfId="0" applyNumberFormat="1" applyFont="1" applyFill="1" applyAlignment="1" applyProtection="1">
      <alignment horizontal="right" vertical="center"/>
      <protection/>
    </xf>
    <xf numFmtId="164" fontId="7" fillId="0" borderId="22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23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26" xfId="0" applyNumberFormat="1" applyFont="1" applyFill="1" applyBorder="1" applyAlignment="1" applyProtection="1">
      <alignment horizontal="centerContinuous" vertical="center" wrapText="1"/>
      <protection/>
    </xf>
    <xf numFmtId="164" fontId="3" fillId="0" borderId="0" xfId="0" applyNumberFormat="1" applyFont="1" applyFill="1" applyAlignment="1" applyProtection="1">
      <alignment horizontal="center" vertical="center" wrapText="1"/>
      <protection/>
    </xf>
    <xf numFmtId="164" fontId="14" fillId="0" borderId="48" xfId="0" applyNumberFormat="1" applyFont="1" applyFill="1" applyBorder="1" applyAlignment="1" applyProtection="1">
      <alignment horizontal="center" vertical="center" wrapText="1"/>
      <protection/>
    </xf>
    <xf numFmtId="164" fontId="14" fillId="0" borderId="22" xfId="0" applyNumberFormat="1" applyFont="1" applyFill="1" applyBorder="1" applyAlignment="1" applyProtection="1">
      <alignment horizontal="center" vertical="center" wrapText="1"/>
      <protection/>
    </xf>
    <xf numFmtId="164" fontId="14" fillId="0" borderId="23" xfId="0" applyNumberFormat="1" applyFont="1" applyFill="1" applyBorder="1" applyAlignment="1" applyProtection="1">
      <alignment horizontal="center" vertical="center" wrapText="1"/>
      <protection/>
    </xf>
    <xf numFmtId="164" fontId="14" fillId="0" borderId="26" xfId="0" applyNumberFormat="1" applyFont="1" applyFill="1" applyBorder="1" applyAlignment="1" applyProtection="1">
      <alignment horizontal="center" vertical="center" wrapText="1"/>
      <protection/>
    </xf>
    <xf numFmtId="164" fontId="14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49" xfId="0" applyNumberFormat="1" applyFill="1" applyBorder="1" applyAlignment="1" applyProtection="1">
      <alignment horizontal="left" vertical="center" wrapText="1" indent="1"/>
      <protection/>
    </xf>
    <xf numFmtId="164" fontId="16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50" xfId="0" applyNumberFormat="1" applyFill="1" applyBorder="1" applyAlignment="1" applyProtection="1">
      <alignment horizontal="left" vertical="center" wrapText="1" indent="1"/>
      <protection/>
    </xf>
    <xf numFmtId="164" fontId="16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51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4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52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50" xfId="0" applyNumberFormat="1" applyFont="1" applyFill="1" applyBorder="1" applyAlignment="1" applyProtection="1">
      <alignment horizontal="left" vertical="center" wrapText="1" indent="1"/>
      <protection/>
    </xf>
    <xf numFmtId="164" fontId="22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53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22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17" xfId="0" applyNumberFormat="1" applyFont="1" applyFill="1" applyBorder="1" applyAlignment="1" applyProtection="1">
      <alignment horizontal="left" vertical="center" wrapText="1" indent="2"/>
      <protection/>
    </xf>
    <xf numFmtId="164" fontId="16" fillId="0" borderId="11" xfId="0" applyNumberFormat="1" applyFont="1" applyFill="1" applyBorder="1" applyAlignment="1" applyProtection="1">
      <alignment horizontal="left" vertical="center" wrapText="1" indent="2"/>
      <protection/>
    </xf>
    <xf numFmtId="164" fontId="22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18" xfId="0" applyNumberFormat="1" applyFont="1" applyFill="1" applyBorder="1" applyAlignment="1" applyProtection="1">
      <alignment horizontal="left" vertical="center" wrapText="1" indent="2"/>
      <protection/>
    </xf>
    <xf numFmtId="164" fontId="16" fillId="0" borderId="19" xfId="0" applyNumberFormat="1" applyFont="1" applyFill="1" applyBorder="1" applyAlignment="1" applyProtection="1">
      <alignment horizontal="left" vertical="center" wrapText="1" indent="2"/>
      <protection/>
    </xf>
    <xf numFmtId="164" fontId="22" fillId="0" borderId="12" xfId="0" applyNumberFormat="1" applyFont="1" applyFill="1" applyBorder="1" applyAlignment="1" applyProtection="1">
      <alignment horizontal="right" vertical="center" wrapText="1" indent="1"/>
      <protection/>
    </xf>
    <xf numFmtId="166" fontId="16" fillId="0" borderId="54" xfId="46" applyNumberFormat="1" applyFont="1" applyFill="1" applyBorder="1" applyAlignment="1" applyProtection="1">
      <alignment/>
      <protection locked="0"/>
    </xf>
    <xf numFmtId="166" fontId="16" fillId="0" borderId="45" xfId="46" applyNumberFormat="1" applyFont="1" applyFill="1" applyBorder="1" applyAlignment="1" applyProtection="1">
      <alignment/>
      <protection locked="0"/>
    </xf>
    <xf numFmtId="166" fontId="16" fillId="0" borderId="40" xfId="46" applyNumberFormat="1" applyFont="1" applyFill="1" applyBorder="1" applyAlignment="1" applyProtection="1">
      <alignment/>
      <protection locked="0"/>
    </xf>
    <xf numFmtId="0" fontId="16" fillId="0" borderId="12" xfId="59" applyFont="1" applyFill="1" applyBorder="1" applyProtection="1">
      <alignment/>
      <protection/>
    </xf>
    <xf numFmtId="0" fontId="7" fillId="0" borderId="13" xfId="0" applyFont="1" applyFill="1" applyBorder="1" applyAlignment="1" applyProtection="1">
      <alignment horizontal="center" vertical="center"/>
      <protection/>
    </xf>
    <xf numFmtId="0" fontId="7" fillId="0" borderId="34" xfId="0" applyFont="1" applyFill="1" applyBorder="1" applyAlignment="1" applyProtection="1">
      <alignment horizontal="center" vertical="center"/>
      <protection/>
    </xf>
    <xf numFmtId="0" fontId="7" fillId="0" borderId="35" xfId="0" applyFont="1" applyFill="1" applyBorder="1" applyAlignment="1" applyProtection="1" quotePrefix="1">
      <alignment horizontal="right" vertical="center" indent="1"/>
      <protection/>
    </xf>
    <xf numFmtId="0" fontId="7" fillId="0" borderId="37" xfId="0" applyFont="1" applyFill="1" applyBorder="1" applyAlignment="1" applyProtection="1">
      <alignment horizontal="right" vertical="center" wrapText="1" indent="1"/>
      <protection/>
    </xf>
    <xf numFmtId="164" fontId="7" fillId="0" borderId="40" xfId="0" applyNumberFormat="1" applyFont="1" applyFill="1" applyBorder="1" applyAlignment="1" applyProtection="1">
      <alignment horizontal="right" vertical="center" wrapText="1" indent="1"/>
      <protection/>
    </xf>
    <xf numFmtId="164" fontId="16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47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53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53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6" fillId="0" borderId="0" xfId="0" applyFont="1" applyFill="1" applyAlignment="1" applyProtection="1">
      <alignment horizontal="right" vertical="center" wrapText="1" indent="1"/>
      <protection/>
    </xf>
    <xf numFmtId="164" fontId="14" fillId="0" borderId="53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26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49" fontId="7" fillId="0" borderId="35" xfId="0" applyNumberFormat="1" applyFont="1" applyFill="1" applyBorder="1" applyAlignment="1" applyProtection="1">
      <alignment horizontal="right" vertical="center"/>
      <protection/>
    </xf>
    <xf numFmtId="49" fontId="7" fillId="0" borderId="55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Fill="1" applyAlignment="1" applyProtection="1">
      <alignment vertical="center" wrapText="1"/>
      <protection/>
    </xf>
    <xf numFmtId="0" fontId="19" fillId="0" borderId="28" xfId="0" applyFont="1" applyBorder="1" applyAlignment="1" applyProtection="1">
      <alignment horizontal="left" vertical="center" wrapText="1" indent="1"/>
      <protection/>
    </xf>
    <xf numFmtId="0" fontId="2" fillId="0" borderId="0" xfId="59" applyFont="1" applyFill="1" applyProtection="1">
      <alignment/>
      <protection/>
    </xf>
    <xf numFmtId="0" fontId="2" fillId="0" borderId="0" xfId="59" applyFont="1" applyFill="1" applyAlignment="1" applyProtection="1">
      <alignment horizontal="right" vertical="center" indent="1"/>
      <protection/>
    </xf>
    <xf numFmtId="0" fontId="24" fillId="0" borderId="11" xfId="0" applyFont="1" applyBorder="1" applyAlignment="1">
      <alignment horizontal="justify" wrapText="1"/>
    </xf>
    <xf numFmtId="0" fontId="24" fillId="0" borderId="11" xfId="0" applyFont="1" applyBorder="1" applyAlignment="1">
      <alignment wrapText="1"/>
    </xf>
    <xf numFmtId="0" fontId="24" fillId="0" borderId="34" xfId="0" applyFont="1" applyBorder="1" applyAlignment="1">
      <alignment wrapText="1"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64" fontId="0" fillId="0" borderId="52" xfId="0" applyNumberFormat="1" applyFill="1" applyBorder="1" applyAlignment="1" applyProtection="1">
      <alignment horizontal="left" vertical="center" wrapText="1" indent="1"/>
      <protection/>
    </xf>
    <xf numFmtId="164" fontId="16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56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0" xfId="59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57" xfId="0" applyFont="1" applyFill="1" applyBorder="1" applyAlignment="1" applyProtection="1">
      <alignment horizontal="center" vertical="center" wrapText="1"/>
      <protection/>
    </xf>
    <xf numFmtId="0" fontId="7" fillId="0" borderId="42" xfId="0" applyFont="1" applyFill="1" applyBorder="1" applyAlignment="1" applyProtection="1">
      <alignment horizontal="center" vertical="center" wrapText="1"/>
      <protection/>
    </xf>
    <xf numFmtId="0" fontId="14" fillId="0" borderId="24" xfId="59" applyFont="1" applyFill="1" applyBorder="1" applyAlignment="1" applyProtection="1">
      <alignment horizontal="center" vertical="center" wrapText="1"/>
      <protection/>
    </xf>
    <xf numFmtId="0" fontId="14" fillId="0" borderId="25" xfId="59" applyFont="1" applyFill="1" applyBorder="1" applyAlignment="1" applyProtection="1">
      <alignment horizontal="center" vertical="center" wrapText="1"/>
      <protection/>
    </xf>
    <xf numFmtId="0" fontId="14" fillId="0" borderId="37" xfId="59" applyFont="1" applyFill="1" applyBorder="1" applyAlignment="1" applyProtection="1">
      <alignment horizontal="center" vertical="center" wrapText="1"/>
      <protection/>
    </xf>
    <xf numFmtId="164" fontId="16" fillId="0" borderId="31" xfId="59" applyNumberFormat="1" applyFont="1" applyFill="1" applyBorder="1" applyAlignment="1" applyProtection="1">
      <alignment horizontal="right" vertical="center" wrapText="1" indent="1"/>
      <protection/>
    </xf>
    <xf numFmtId="0" fontId="16" fillId="0" borderId="12" xfId="59" applyFont="1" applyFill="1" applyBorder="1" applyAlignment="1" applyProtection="1">
      <alignment horizontal="left" vertical="center" wrapText="1" indent="6"/>
      <protection/>
    </xf>
    <xf numFmtId="0" fontId="2" fillId="0" borderId="0" xfId="59" applyFill="1" applyProtection="1">
      <alignment/>
      <protection/>
    </xf>
    <xf numFmtId="0" fontId="16" fillId="0" borderId="0" xfId="59" applyFont="1" applyFill="1" applyProtection="1">
      <alignment/>
      <protection/>
    </xf>
    <xf numFmtId="0" fontId="0" fillId="0" borderId="0" xfId="59" applyFont="1" applyFill="1" applyProtection="1">
      <alignment/>
      <protection/>
    </xf>
    <xf numFmtId="0" fontId="20" fillId="0" borderId="12" xfId="0" applyFont="1" applyBorder="1" applyAlignment="1" applyProtection="1">
      <alignment horizontal="left" wrapText="1" indent="1"/>
      <protection/>
    </xf>
    <xf numFmtId="0" fontId="20" fillId="0" borderId="11" xfId="0" applyFont="1" applyBorder="1" applyAlignment="1" applyProtection="1">
      <alignment horizontal="left" wrapText="1" indent="1"/>
      <protection/>
    </xf>
    <xf numFmtId="0" fontId="20" fillId="0" borderId="15" xfId="0" applyFont="1" applyBorder="1" applyAlignment="1" applyProtection="1">
      <alignment horizontal="left" wrapText="1" indent="1"/>
      <protection/>
    </xf>
    <xf numFmtId="0" fontId="20" fillId="0" borderId="15" xfId="0" applyFont="1" applyBorder="1" applyAlignment="1" applyProtection="1">
      <alignment wrapText="1"/>
      <protection/>
    </xf>
    <xf numFmtId="0" fontId="20" fillId="0" borderId="18" xfId="0" applyFont="1" applyBorder="1" applyAlignment="1" applyProtection="1">
      <alignment wrapText="1"/>
      <protection/>
    </xf>
    <xf numFmtId="0" fontId="20" fillId="0" borderId="17" xfId="0" applyFont="1" applyBorder="1" applyAlignment="1" applyProtection="1">
      <alignment wrapText="1"/>
      <protection/>
    </xf>
    <xf numFmtId="0" fontId="20" fillId="0" borderId="19" xfId="0" applyFont="1" applyBorder="1" applyAlignment="1" applyProtection="1">
      <alignment wrapText="1"/>
      <protection/>
    </xf>
    <xf numFmtId="0" fontId="21" fillId="0" borderId="23" xfId="0" applyFont="1" applyBorder="1" applyAlignment="1" applyProtection="1">
      <alignment wrapText="1"/>
      <protection/>
    </xf>
    <xf numFmtId="0" fontId="21" fillId="0" borderId="28" xfId="0" applyFont="1" applyBorder="1" applyAlignment="1" applyProtection="1">
      <alignment wrapText="1"/>
      <protection/>
    </xf>
    <xf numFmtId="0" fontId="2" fillId="0" borderId="0" xfId="59" applyFill="1" applyAlignment="1" applyProtection="1">
      <alignment/>
      <protection/>
    </xf>
    <xf numFmtId="164" fontId="19" fillId="0" borderId="26" xfId="0" applyNumberFormat="1" applyFont="1" applyBorder="1" applyAlignment="1" applyProtection="1" quotePrefix="1">
      <alignment horizontal="right" vertical="center" wrapText="1" indent="1"/>
      <protection/>
    </xf>
    <xf numFmtId="0" fontId="18" fillId="0" borderId="0" xfId="59" applyFont="1" applyFill="1" applyProtection="1">
      <alignment/>
      <protection/>
    </xf>
    <xf numFmtId="0" fontId="6" fillId="0" borderId="0" xfId="59" applyFont="1" applyFill="1" applyProtection="1">
      <alignment/>
      <protection/>
    </xf>
    <xf numFmtId="0" fontId="2" fillId="0" borderId="0" xfId="59" applyFill="1" applyBorder="1" applyProtection="1">
      <alignment/>
      <protection/>
    </xf>
    <xf numFmtId="164" fontId="16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16" fillId="0" borderId="17" xfId="0" applyNumberFormat="1" applyFont="1" applyFill="1" applyBorder="1" applyAlignment="1" applyProtection="1" quotePrefix="1">
      <alignment horizontal="left" vertical="center" wrapText="1" indent="3"/>
      <protection locked="0"/>
    </xf>
    <xf numFmtId="164" fontId="16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64" fontId="16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164" fontId="16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49" fontId="16" fillId="0" borderId="18" xfId="59" applyNumberFormat="1" applyFont="1" applyFill="1" applyBorder="1" applyAlignment="1" applyProtection="1">
      <alignment horizontal="center" vertical="center" wrapText="1"/>
      <protection/>
    </xf>
    <xf numFmtId="49" fontId="16" fillId="0" borderId="17" xfId="59" applyNumberFormat="1" applyFont="1" applyFill="1" applyBorder="1" applyAlignment="1" applyProtection="1">
      <alignment horizontal="center" vertical="center" wrapText="1"/>
      <protection/>
    </xf>
    <xf numFmtId="49" fontId="16" fillId="0" borderId="19" xfId="59" applyNumberFormat="1" applyFont="1" applyFill="1" applyBorder="1" applyAlignment="1" applyProtection="1">
      <alignment horizontal="center" vertical="center" wrapText="1"/>
      <protection/>
    </xf>
    <xf numFmtId="0" fontId="21" fillId="0" borderId="22" xfId="0" applyFont="1" applyBorder="1" applyAlignment="1" applyProtection="1">
      <alignment horizontal="center" wrapText="1"/>
      <protection/>
    </xf>
    <xf numFmtId="0" fontId="20" fillId="0" borderId="18" xfId="0" applyFont="1" applyBorder="1" applyAlignment="1" applyProtection="1">
      <alignment horizontal="center" wrapText="1"/>
      <protection/>
    </xf>
    <xf numFmtId="0" fontId="20" fillId="0" borderId="17" xfId="0" applyFont="1" applyBorder="1" applyAlignment="1" applyProtection="1">
      <alignment horizontal="center" wrapText="1"/>
      <protection/>
    </xf>
    <xf numFmtId="0" fontId="20" fillId="0" borderId="19" xfId="0" applyFont="1" applyBorder="1" applyAlignment="1" applyProtection="1">
      <alignment horizontal="center" wrapText="1"/>
      <protection/>
    </xf>
    <xf numFmtId="0" fontId="21" fillId="0" borderId="27" xfId="0" applyFont="1" applyBorder="1" applyAlignment="1" applyProtection="1">
      <alignment horizontal="center" wrapText="1"/>
      <protection/>
    </xf>
    <xf numFmtId="49" fontId="16" fillId="0" borderId="20" xfId="59" applyNumberFormat="1" applyFont="1" applyFill="1" applyBorder="1" applyAlignment="1" applyProtection="1">
      <alignment horizontal="center" vertical="center" wrapText="1"/>
      <protection/>
    </xf>
    <xf numFmtId="49" fontId="16" fillId="0" borderId="16" xfId="59" applyNumberFormat="1" applyFont="1" applyFill="1" applyBorder="1" applyAlignment="1" applyProtection="1">
      <alignment horizontal="center" vertical="center" wrapText="1"/>
      <protection/>
    </xf>
    <xf numFmtId="49" fontId="16" fillId="0" borderId="21" xfId="59" applyNumberFormat="1" applyFont="1" applyFill="1" applyBorder="1" applyAlignment="1" applyProtection="1">
      <alignment horizontal="center" vertical="center" wrapText="1"/>
      <protection/>
    </xf>
    <xf numFmtId="0" fontId="21" fillId="0" borderId="27" xfId="0" applyFont="1" applyBorder="1" applyAlignment="1" applyProtection="1">
      <alignment horizontal="center" vertical="center" wrapText="1"/>
      <protection/>
    </xf>
    <xf numFmtId="0" fontId="7" fillId="0" borderId="36" xfId="0" applyFont="1" applyFill="1" applyBorder="1" applyAlignment="1" applyProtection="1">
      <alignment horizontal="center" vertical="center" wrapText="1"/>
      <protection/>
    </xf>
    <xf numFmtId="49" fontId="16" fillId="0" borderId="20" xfId="0" applyNumberFormat="1" applyFont="1" applyFill="1" applyBorder="1" applyAlignment="1" applyProtection="1">
      <alignment horizontal="center" vertical="center" wrapText="1"/>
      <protection/>
    </xf>
    <xf numFmtId="49" fontId="16" fillId="0" borderId="17" xfId="0" applyNumberFormat="1" applyFont="1" applyFill="1" applyBorder="1" applyAlignment="1" applyProtection="1">
      <alignment horizontal="center" vertical="center" wrapText="1"/>
      <protection/>
    </xf>
    <xf numFmtId="49" fontId="16" fillId="0" borderId="18" xfId="0" applyNumberFormat="1" applyFont="1" applyFill="1" applyBorder="1" applyAlignment="1" applyProtection="1">
      <alignment horizontal="center" vertical="center" wrapText="1"/>
      <protection/>
    </xf>
    <xf numFmtId="0" fontId="16" fillId="0" borderId="12" xfId="59" applyFont="1" applyFill="1" applyBorder="1" applyAlignment="1" applyProtection="1">
      <alignment horizontal="left" vertical="center" wrapText="1" indent="1"/>
      <protection/>
    </xf>
    <xf numFmtId="0" fontId="16" fillId="0" borderId="11" xfId="59" applyFont="1" applyFill="1" applyBorder="1" applyAlignment="1" applyProtection="1">
      <alignment horizontal="left" vertical="center" wrapText="1" indent="1"/>
      <protection/>
    </xf>
    <xf numFmtId="0" fontId="6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0" fontId="8" fillId="0" borderId="0" xfId="0" applyFont="1" applyFill="1" applyAlignment="1" applyProtection="1">
      <alignment vertical="center" wrapText="1"/>
      <protection/>
    </xf>
    <xf numFmtId="164" fontId="16" fillId="0" borderId="31" xfId="59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6" xfId="59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22" xfId="0" applyFont="1" applyBorder="1" applyAlignment="1" applyProtection="1">
      <alignment vertical="center" wrapText="1"/>
      <protection/>
    </xf>
    <xf numFmtId="0" fontId="21" fillId="0" borderId="27" xfId="0" applyFont="1" applyBorder="1" applyAlignment="1" applyProtection="1">
      <alignment vertical="center" wrapText="1"/>
      <protection/>
    </xf>
    <xf numFmtId="0" fontId="3" fillId="0" borderId="22" xfId="59" applyFont="1" applyFill="1" applyBorder="1" applyAlignment="1">
      <alignment horizontal="center" vertical="center"/>
      <protection/>
    </xf>
    <xf numFmtId="0" fontId="4" fillId="0" borderId="0" xfId="59" applyFont="1" applyFill="1">
      <alignment/>
      <protection/>
    </xf>
    <xf numFmtId="164" fontId="16" fillId="0" borderId="17" xfId="0" applyNumberFormat="1" applyFont="1" applyFill="1" applyBorder="1" applyAlignment="1" applyProtection="1">
      <alignment horizontal="left" vertical="center" wrapText="1"/>
      <protection locked="0"/>
    </xf>
    <xf numFmtId="49" fontId="16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6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15" xfId="0" applyNumberFormat="1" applyFont="1" applyFill="1" applyBorder="1" applyAlignment="1" applyProtection="1">
      <alignment horizontal="center" vertical="center" wrapText="1"/>
      <protection locked="0"/>
    </xf>
    <xf numFmtId="172" fontId="3" fillId="0" borderId="15" xfId="59" applyNumberFormat="1" applyFont="1" applyFill="1" applyBorder="1" applyAlignment="1">
      <alignment horizontal="center" vertical="center" wrapText="1"/>
      <protection/>
    </xf>
    <xf numFmtId="0" fontId="20" fillId="0" borderId="15" xfId="0" applyFont="1" applyBorder="1" applyAlignment="1" applyProtection="1">
      <alignment vertical="center" wrapText="1"/>
      <protection/>
    </xf>
    <xf numFmtId="0" fontId="14" fillId="0" borderId="27" xfId="59" applyFont="1" applyFill="1" applyBorder="1" applyAlignment="1" applyProtection="1">
      <alignment horizontal="left" vertical="center" wrapText="1" indent="1"/>
      <protection/>
    </xf>
    <xf numFmtId="0" fontId="14" fillId="0" borderId="28" xfId="59" applyFont="1" applyFill="1" applyBorder="1" applyAlignment="1" applyProtection="1">
      <alignment vertical="center" wrapText="1"/>
      <protection/>
    </xf>
    <xf numFmtId="164" fontId="14" fillId="0" borderId="58" xfId="59" applyNumberFormat="1" applyFont="1" applyFill="1" applyBorder="1" applyAlignment="1" applyProtection="1">
      <alignment horizontal="right" vertical="center" wrapText="1" indent="1"/>
      <protection/>
    </xf>
    <xf numFmtId="0" fontId="16" fillId="0" borderId="34" xfId="59" applyFont="1" applyFill="1" applyBorder="1" applyAlignment="1" applyProtection="1">
      <alignment horizontal="left" vertical="center" wrapText="1" indent="7"/>
      <protection/>
    </xf>
    <xf numFmtId="164" fontId="21" fillId="0" borderId="26" xfId="0" applyNumberFormat="1" applyFont="1" applyBorder="1" applyAlignment="1" applyProtection="1">
      <alignment horizontal="right" vertical="center" wrapText="1" indent="1"/>
      <protection locked="0"/>
    </xf>
    <xf numFmtId="0" fontId="14" fillId="0" borderId="22" xfId="59" applyFont="1" applyFill="1" applyBorder="1" applyAlignment="1" applyProtection="1">
      <alignment horizontal="left" vertical="center" wrapText="1"/>
      <protection/>
    </xf>
    <xf numFmtId="164" fontId="22" fillId="0" borderId="10" xfId="0" applyNumberFormat="1" applyFont="1" applyFill="1" applyBorder="1" applyAlignment="1" applyProtection="1">
      <alignment horizontal="right" vertical="center" wrapText="1" indent="1"/>
      <protection/>
    </xf>
    <xf numFmtId="49" fontId="7" fillId="0" borderId="55" xfId="0" applyNumberFormat="1" applyFont="1" applyFill="1" applyBorder="1" applyAlignment="1" applyProtection="1">
      <alignment horizontal="right" vertical="center" indent="1"/>
      <protection/>
    </xf>
    <xf numFmtId="49" fontId="14" fillId="0" borderId="22" xfId="59" applyNumberFormat="1" applyFont="1" applyFill="1" applyBorder="1" applyAlignment="1" applyProtection="1">
      <alignment horizontal="center" vertical="center" wrapText="1"/>
      <protection/>
    </xf>
    <xf numFmtId="0" fontId="20" fillId="0" borderId="15" xfId="0" applyFont="1" applyBorder="1" applyAlignment="1" applyProtection="1">
      <alignment horizontal="left" indent="1"/>
      <protection/>
    </xf>
    <xf numFmtId="0" fontId="14" fillId="0" borderId="23" xfId="59" applyFont="1" applyFill="1" applyBorder="1" applyAlignment="1" applyProtection="1">
      <alignment horizontal="center" vertical="center"/>
      <protection/>
    </xf>
    <xf numFmtId="0" fontId="14" fillId="0" borderId="26" xfId="59" applyFont="1" applyFill="1" applyBorder="1" applyAlignment="1" applyProtection="1">
      <alignment horizontal="center" vertical="center"/>
      <protection/>
    </xf>
    <xf numFmtId="164" fontId="7" fillId="0" borderId="26" xfId="0" applyNumberFormat="1" applyFont="1" applyFill="1" applyBorder="1" applyAlignment="1" applyProtection="1">
      <alignment horizontal="center" wrapText="1"/>
      <protection/>
    </xf>
    <xf numFmtId="0" fontId="20" fillId="0" borderId="15" xfId="0" applyFont="1" applyBorder="1" applyAlignment="1" applyProtection="1">
      <alignment/>
      <protection/>
    </xf>
    <xf numFmtId="164" fontId="14" fillId="0" borderId="58" xfId="0" applyNumberFormat="1" applyFont="1" applyFill="1" applyBorder="1" applyAlignment="1" applyProtection="1">
      <alignment horizontal="center" vertical="center" wrapText="1"/>
      <protection/>
    </xf>
    <xf numFmtId="164" fontId="14" fillId="0" borderId="58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Alignment="1" applyProtection="1">
      <alignment horizontal="right"/>
      <protection/>
    </xf>
    <xf numFmtId="166" fontId="26" fillId="0" borderId="12" xfId="46" applyNumberFormat="1" applyFont="1" applyFill="1" applyBorder="1" applyAlignment="1" applyProtection="1">
      <alignment/>
      <protection locked="0"/>
    </xf>
    <xf numFmtId="166" fontId="26" fillId="0" borderId="31" xfId="46" applyNumberFormat="1" applyFont="1" applyFill="1" applyBorder="1" applyAlignment="1">
      <alignment/>
    </xf>
    <xf numFmtId="166" fontId="26" fillId="0" borderId="11" xfId="46" applyNumberFormat="1" applyFont="1" applyFill="1" applyBorder="1" applyAlignment="1" applyProtection="1">
      <alignment/>
      <protection locked="0"/>
    </xf>
    <xf numFmtId="166" fontId="26" fillId="0" borderId="29" xfId="46" applyNumberFormat="1" applyFont="1" applyFill="1" applyBorder="1" applyAlignment="1">
      <alignment/>
    </xf>
    <xf numFmtId="166" fontId="26" fillId="0" borderId="15" xfId="46" applyNumberFormat="1" applyFont="1" applyFill="1" applyBorder="1" applyAlignment="1" applyProtection="1">
      <alignment/>
      <protection locked="0"/>
    </xf>
    <xf numFmtId="166" fontId="27" fillId="0" borderId="23" xfId="59" applyNumberFormat="1" applyFont="1" applyFill="1" applyBorder="1">
      <alignment/>
      <protection/>
    </xf>
    <xf numFmtId="166" fontId="27" fillId="0" borderId="26" xfId="59" applyNumberFormat="1" applyFont="1" applyFill="1" applyBorder="1">
      <alignment/>
      <protection/>
    </xf>
    <xf numFmtId="0" fontId="28" fillId="0" borderId="0" xfId="0" applyFont="1" applyAlignment="1" applyProtection="1">
      <alignment horizontal="right" vertical="top"/>
      <protection locked="0"/>
    </xf>
    <xf numFmtId="0" fontId="28" fillId="0" borderId="0" xfId="0" applyFont="1" applyAlignment="1" applyProtection="1">
      <alignment horizontal="right" vertical="top"/>
      <protection/>
    </xf>
    <xf numFmtId="0" fontId="15" fillId="0" borderId="3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 applyProtection="1">
      <alignment/>
      <protection/>
    </xf>
    <xf numFmtId="0" fontId="7" fillId="0" borderId="24" xfId="0" applyFont="1" applyFill="1" applyBorder="1" applyAlignment="1" applyProtection="1">
      <alignment vertical="center"/>
      <protection/>
    </xf>
    <xf numFmtId="0" fontId="7" fillId="0" borderId="25" xfId="0" applyFont="1" applyFill="1" applyBorder="1" applyAlignment="1" applyProtection="1">
      <alignment horizontal="center" vertical="center"/>
      <protection/>
    </xf>
    <xf numFmtId="0" fontId="7" fillId="0" borderId="37" xfId="0" applyFont="1" applyFill="1" applyBorder="1" applyAlignment="1" applyProtection="1">
      <alignment horizontal="center" vertical="center"/>
      <protection/>
    </xf>
    <xf numFmtId="49" fontId="16" fillId="0" borderId="20" xfId="0" applyNumberFormat="1" applyFont="1" applyFill="1" applyBorder="1" applyAlignment="1" applyProtection="1">
      <alignment vertical="center"/>
      <protection/>
    </xf>
    <xf numFmtId="3" fontId="16" fillId="0" borderId="13" xfId="0" applyNumberFormat="1" applyFont="1" applyFill="1" applyBorder="1" applyAlignment="1" applyProtection="1">
      <alignment vertical="center"/>
      <protection locked="0"/>
    </xf>
    <xf numFmtId="3" fontId="16" fillId="0" borderId="35" xfId="0" applyNumberFormat="1" applyFont="1" applyFill="1" applyBorder="1" applyAlignment="1" applyProtection="1">
      <alignment vertical="center"/>
      <protection/>
    </xf>
    <xf numFmtId="49" fontId="22" fillId="0" borderId="17" xfId="0" applyNumberFormat="1" applyFont="1" applyFill="1" applyBorder="1" applyAlignment="1" applyProtection="1" quotePrefix="1">
      <alignment horizontal="left" vertical="center" indent="1"/>
      <protection/>
    </xf>
    <xf numFmtId="3" fontId="22" fillId="0" borderId="11" xfId="0" applyNumberFormat="1" applyFont="1" applyFill="1" applyBorder="1" applyAlignment="1" applyProtection="1">
      <alignment vertical="center"/>
      <protection locked="0"/>
    </xf>
    <xf numFmtId="3" fontId="22" fillId="0" borderId="29" xfId="0" applyNumberFormat="1" applyFont="1" applyFill="1" applyBorder="1" applyAlignment="1" applyProtection="1">
      <alignment vertical="center"/>
      <protection/>
    </xf>
    <xf numFmtId="49" fontId="16" fillId="0" borderId="17" xfId="0" applyNumberFormat="1" applyFont="1" applyFill="1" applyBorder="1" applyAlignment="1" applyProtection="1">
      <alignment vertical="center"/>
      <protection/>
    </xf>
    <xf numFmtId="3" fontId="16" fillId="0" borderId="11" xfId="0" applyNumberFormat="1" applyFont="1" applyFill="1" applyBorder="1" applyAlignment="1" applyProtection="1">
      <alignment vertical="center"/>
      <protection locked="0"/>
    </xf>
    <xf numFmtId="3" fontId="16" fillId="0" borderId="29" xfId="0" applyNumberFormat="1" applyFont="1" applyFill="1" applyBorder="1" applyAlignment="1" applyProtection="1">
      <alignment vertical="center"/>
      <protection/>
    </xf>
    <xf numFmtId="49" fontId="16" fillId="0" borderId="19" xfId="0" applyNumberFormat="1" applyFont="1" applyFill="1" applyBorder="1" applyAlignment="1" applyProtection="1">
      <alignment vertical="center"/>
      <protection locked="0"/>
    </xf>
    <xf numFmtId="3" fontId="16" fillId="0" borderId="15" xfId="0" applyNumberFormat="1" applyFont="1" applyFill="1" applyBorder="1" applyAlignment="1" applyProtection="1">
      <alignment vertical="center"/>
      <protection locked="0"/>
    </xf>
    <xf numFmtId="49" fontId="7" fillId="0" borderId="22" xfId="0" applyNumberFormat="1" applyFont="1" applyFill="1" applyBorder="1" applyAlignment="1" applyProtection="1">
      <alignment vertical="center"/>
      <protection/>
    </xf>
    <xf numFmtId="3" fontId="16" fillId="0" borderId="23" xfId="0" applyNumberFormat="1" applyFont="1" applyFill="1" applyBorder="1" applyAlignment="1" applyProtection="1">
      <alignment vertical="center"/>
      <protection/>
    </xf>
    <xf numFmtId="3" fontId="16" fillId="0" borderId="26" xfId="0" applyNumberFormat="1" applyFont="1" applyFill="1" applyBorder="1" applyAlignment="1" applyProtection="1">
      <alignment vertical="center"/>
      <protection/>
    </xf>
    <xf numFmtId="49" fontId="16" fillId="0" borderId="17" xfId="0" applyNumberFormat="1" applyFont="1" applyFill="1" applyBorder="1" applyAlignment="1" applyProtection="1">
      <alignment vertical="center"/>
      <protection locked="0"/>
    </xf>
    <xf numFmtId="164" fontId="16" fillId="0" borderId="20" xfId="0" applyNumberFormat="1" applyFont="1" applyFill="1" applyBorder="1" applyAlignment="1" applyProtection="1">
      <alignment horizontal="left" vertical="center" wrapText="1"/>
      <protection/>
    </xf>
    <xf numFmtId="164" fontId="16" fillId="0" borderId="17" xfId="0" applyNumberFormat="1" applyFont="1" applyFill="1" applyBorder="1" applyAlignment="1" applyProtection="1">
      <alignment horizontal="left" vertical="center" wrapText="1"/>
      <protection/>
    </xf>
    <xf numFmtId="164" fontId="16" fillId="0" borderId="13" xfId="0" applyNumberFormat="1" applyFont="1" applyFill="1" applyBorder="1" applyAlignment="1" applyProtection="1">
      <alignment horizontal="center" vertical="center" wrapText="1"/>
      <protection/>
    </xf>
    <xf numFmtId="164" fontId="16" fillId="0" borderId="11" xfId="0" applyNumberFormat="1" applyFont="1" applyFill="1" applyBorder="1" applyAlignment="1" applyProtection="1">
      <alignment horizontal="center" vertical="center" wrapText="1"/>
      <protection/>
    </xf>
    <xf numFmtId="164" fontId="16" fillId="0" borderId="13" xfId="0" applyNumberFormat="1" applyFont="1" applyFill="1" applyBorder="1" applyAlignment="1" applyProtection="1">
      <alignment horizontal="right" vertical="center" wrapText="1"/>
      <protection/>
    </xf>
    <xf numFmtId="164" fontId="16" fillId="0" borderId="11" xfId="0" applyNumberFormat="1" applyFont="1" applyFill="1" applyBorder="1" applyAlignment="1" applyProtection="1">
      <alignment horizontal="right" vertical="center" wrapText="1"/>
      <protection/>
    </xf>
    <xf numFmtId="0" fontId="16" fillId="0" borderId="0" xfId="0" applyFont="1" applyFill="1" applyAlignment="1" applyProtection="1">
      <alignment vertical="center"/>
      <protection/>
    </xf>
    <xf numFmtId="164" fontId="6" fillId="0" borderId="0" xfId="59" applyNumberFormat="1" applyFont="1" applyFill="1" applyBorder="1" applyAlignment="1" applyProtection="1">
      <alignment horizontal="center" vertical="center"/>
      <protection/>
    </xf>
    <xf numFmtId="164" fontId="15" fillId="0" borderId="33" xfId="59" applyNumberFormat="1" applyFont="1" applyFill="1" applyBorder="1" applyAlignment="1" applyProtection="1">
      <alignment horizontal="left" vertical="center"/>
      <protection/>
    </xf>
    <xf numFmtId="164" fontId="15" fillId="0" borderId="33" xfId="59" applyNumberFormat="1" applyFont="1" applyFill="1" applyBorder="1" applyAlignment="1" applyProtection="1">
      <alignment horizontal="left"/>
      <protection/>
    </xf>
    <xf numFmtId="0" fontId="6" fillId="0" borderId="0" xfId="59" applyFont="1" applyFill="1" applyAlignment="1" applyProtection="1">
      <alignment horizontal="center"/>
      <protection/>
    </xf>
    <xf numFmtId="164" fontId="7" fillId="0" borderId="59" xfId="0" applyNumberFormat="1" applyFont="1" applyFill="1" applyBorder="1" applyAlignment="1" applyProtection="1">
      <alignment horizontal="center" vertical="center" wrapText="1"/>
      <protection/>
    </xf>
    <xf numFmtId="164" fontId="7" fillId="0" borderId="60" xfId="0" applyNumberFormat="1" applyFont="1" applyFill="1" applyBorder="1" applyAlignment="1" applyProtection="1">
      <alignment horizontal="center" vertical="center" wrapText="1"/>
      <protection/>
    </xf>
    <xf numFmtId="164" fontId="8" fillId="0" borderId="0" xfId="0" applyNumberFormat="1" applyFont="1" applyFill="1" applyAlignment="1" applyProtection="1">
      <alignment horizontal="center" textRotation="180" wrapText="1"/>
      <protection/>
    </xf>
    <xf numFmtId="164" fontId="68" fillId="0" borderId="61" xfId="0" applyNumberFormat="1" applyFont="1" applyFill="1" applyBorder="1" applyAlignment="1" applyProtection="1">
      <alignment horizontal="center" vertical="center" wrapText="1"/>
      <protection/>
    </xf>
    <xf numFmtId="164" fontId="7" fillId="0" borderId="62" xfId="0" applyNumberFormat="1" applyFont="1" applyFill="1" applyBorder="1" applyAlignment="1" applyProtection="1">
      <alignment horizontal="center" vertical="center" wrapText="1"/>
      <protection/>
    </xf>
    <xf numFmtId="164" fontId="7" fillId="0" borderId="63" xfId="0" applyNumberFormat="1" applyFont="1" applyFill="1" applyBorder="1" applyAlignment="1" applyProtection="1">
      <alignment horizontal="center" vertical="center" wrapText="1"/>
      <protection/>
    </xf>
    <xf numFmtId="164" fontId="4" fillId="0" borderId="0" xfId="59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 applyProtection="1">
      <alignment horizontal="right"/>
      <protection/>
    </xf>
    <xf numFmtId="0" fontId="3" fillId="0" borderId="35" xfId="59" applyFont="1" applyFill="1" applyBorder="1" applyAlignment="1">
      <alignment horizontal="center" vertical="center" wrapText="1"/>
      <protection/>
    </xf>
    <xf numFmtId="0" fontId="3" fillId="0" borderId="30" xfId="59" applyFont="1" applyFill="1" applyBorder="1" applyAlignment="1">
      <alignment horizontal="center" vertical="center" wrapText="1"/>
      <protection/>
    </xf>
    <xf numFmtId="0" fontId="3" fillId="0" borderId="20" xfId="59" applyFont="1" applyFill="1" applyBorder="1" applyAlignment="1">
      <alignment horizontal="center" vertical="center" wrapText="1"/>
      <protection/>
    </xf>
    <xf numFmtId="0" fontId="3" fillId="0" borderId="19" xfId="59" applyFont="1" applyFill="1" applyBorder="1" applyAlignment="1">
      <alignment horizontal="center" vertical="center" wrapText="1"/>
      <protection/>
    </xf>
    <xf numFmtId="0" fontId="3" fillId="0" borderId="13" xfId="59" applyFont="1" applyFill="1" applyBorder="1" applyAlignment="1">
      <alignment horizontal="center" vertical="center" wrapText="1"/>
      <protection/>
    </xf>
    <xf numFmtId="0" fontId="3" fillId="0" borderId="15" xfId="59" applyFont="1" applyFill="1" applyBorder="1" applyAlignment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right"/>
      <protection/>
    </xf>
    <xf numFmtId="0" fontId="7" fillId="0" borderId="22" xfId="59" applyFont="1" applyFill="1" applyBorder="1" applyAlignment="1" applyProtection="1">
      <alignment horizontal="left"/>
      <protection/>
    </xf>
    <xf numFmtId="0" fontId="7" fillId="0" borderId="23" xfId="59" applyFont="1" applyFill="1" applyBorder="1" applyAlignment="1" applyProtection="1">
      <alignment horizontal="left"/>
      <protection/>
    </xf>
    <xf numFmtId="0" fontId="16" fillId="0" borderId="61" xfId="59" applyFont="1" applyFill="1" applyBorder="1" applyAlignment="1">
      <alignment horizontal="justify" vertical="center" wrapText="1"/>
      <protection/>
    </xf>
    <xf numFmtId="164" fontId="6" fillId="0" borderId="0" xfId="0" applyNumberFormat="1" applyFont="1" applyFill="1" applyAlignment="1">
      <alignment horizontal="center" vertical="center" wrapText="1"/>
    </xf>
    <xf numFmtId="0" fontId="0" fillId="0" borderId="0" xfId="0" applyFill="1" applyAlignment="1" applyProtection="1">
      <alignment horizontal="left"/>
      <protection/>
    </xf>
    <xf numFmtId="0" fontId="5" fillId="0" borderId="0" xfId="0" applyFont="1" applyFill="1" applyBorder="1" applyAlignment="1" applyProtection="1">
      <alignment horizontal="right"/>
      <protection/>
    </xf>
    <xf numFmtId="0" fontId="2" fillId="0" borderId="0" xfId="0" applyFont="1" applyFill="1" applyAlignment="1" applyProtection="1">
      <alignment horizontal="left"/>
      <protection locked="0"/>
    </xf>
    <xf numFmtId="0" fontId="6" fillId="0" borderId="0" xfId="0" applyFont="1" applyFill="1" applyAlignment="1">
      <alignment horizontal="center" wrapText="1"/>
    </xf>
  </cellXfs>
  <cellStyles count="53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perhivatkozás" xfId="49"/>
    <cellStyle name="Hyperlink" xfId="50"/>
    <cellStyle name="Hivatkozott cella" xfId="51"/>
    <cellStyle name="Jegyzet" xfId="52"/>
    <cellStyle name="Jó" xfId="53"/>
    <cellStyle name="Kimenet" xfId="54"/>
    <cellStyle name="Followed Hyperlink" xfId="55"/>
    <cellStyle name="Magyarázó szöveg" xfId="56"/>
    <cellStyle name="Már látott hiperhivatkozás" xfId="57"/>
    <cellStyle name="Normál 2" xfId="58"/>
    <cellStyle name="Normál_KVRENMUNKA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dxfs count="4"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9"/>
  <sheetViews>
    <sheetView view="pageLayout" zoomScale="130" zoomScaleNormal="130" zoomScaleSheetLayoutView="100" zoomScalePageLayoutView="130" workbookViewId="0" topLeftCell="A142">
      <selection activeCell="C108" sqref="C108"/>
    </sheetView>
  </sheetViews>
  <sheetFormatPr defaultColWidth="9.00390625" defaultRowHeight="12.75"/>
  <cols>
    <col min="1" max="1" width="9.50390625" style="254" customWidth="1"/>
    <col min="2" max="2" width="91.625" style="254" customWidth="1"/>
    <col min="3" max="3" width="21.625" style="255" customWidth="1"/>
    <col min="4" max="4" width="9.00390625" style="276" customWidth="1"/>
    <col min="5" max="16384" width="9.375" style="276" customWidth="1"/>
  </cols>
  <sheetData>
    <row r="1" spans="1:3" ht="15.75" customHeight="1">
      <c r="A1" s="387" t="s">
        <v>6</v>
      </c>
      <c r="B1" s="387"/>
      <c r="C1" s="387"/>
    </row>
    <row r="2" spans="1:3" ht="15.75" customHeight="1" thickBot="1">
      <c r="A2" s="388" t="s">
        <v>92</v>
      </c>
      <c r="B2" s="388"/>
      <c r="C2" s="185" t="s">
        <v>463</v>
      </c>
    </row>
    <row r="3" spans="1:3" ht="37.5" customHeight="1" thickBot="1">
      <c r="A3" s="21" t="s">
        <v>57</v>
      </c>
      <c r="B3" s="22" t="s">
        <v>8</v>
      </c>
      <c r="C3" s="30" t="s">
        <v>472</v>
      </c>
    </row>
    <row r="4" spans="1:3" s="277" customFormat="1" ht="12" customHeight="1" thickBot="1">
      <c r="A4" s="271"/>
      <c r="B4" s="272" t="s">
        <v>413</v>
      </c>
      <c r="C4" s="273" t="s">
        <v>414</v>
      </c>
    </row>
    <row r="5" spans="1:3" s="278" customFormat="1" ht="12" customHeight="1" thickBot="1">
      <c r="A5" s="18" t="s">
        <v>9</v>
      </c>
      <c r="B5" s="19" t="s">
        <v>177</v>
      </c>
      <c r="C5" s="175">
        <f>+C6+C7+C8+C9+C10+C11</f>
        <v>410703463</v>
      </c>
    </row>
    <row r="6" spans="1:3" s="278" customFormat="1" ht="12" customHeight="1">
      <c r="A6" s="13" t="s">
        <v>69</v>
      </c>
      <c r="B6" s="279" t="s">
        <v>178</v>
      </c>
      <c r="C6" s="178">
        <v>210692522</v>
      </c>
    </row>
    <row r="7" spans="1:3" s="278" customFormat="1" ht="12" customHeight="1">
      <c r="A7" s="12" t="s">
        <v>70</v>
      </c>
      <c r="B7" s="280" t="s">
        <v>179</v>
      </c>
      <c r="C7" s="177"/>
    </row>
    <row r="8" spans="1:3" s="278" customFormat="1" ht="12" customHeight="1">
      <c r="A8" s="12" t="s">
        <v>71</v>
      </c>
      <c r="B8" s="280" t="s">
        <v>449</v>
      </c>
      <c r="C8" s="177">
        <v>175625046</v>
      </c>
    </row>
    <row r="9" spans="1:3" s="278" customFormat="1" ht="12" customHeight="1">
      <c r="A9" s="12" t="s">
        <v>72</v>
      </c>
      <c r="B9" s="280" t="s">
        <v>180</v>
      </c>
      <c r="C9" s="177">
        <v>7122060</v>
      </c>
    </row>
    <row r="10" spans="1:3" s="278" customFormat="1" ht="12" customHeight="1">
      <c r="A10" s="12" t="s">
        <v>89</v>
      </c>
      <c r="B10" s="171" t="s">
        <v>358</v>
      </c>
      <c r="C10" s="177">
        <v>17263835</v>
      </c>
    </row>
    <row r="11" spans="1:3" s="278" customFormat="1" ht="12" customHeight="1" thickBot="1">
      <c r="A11" s="14" t="s">
        <v>73</v>
      </c>
      <c r="B11" s="172" t="s">
        <v>359</v>
      </c>
      <c r="C11" s="177"/>
    </row>
    <row r="12" spans="1:3" s="278" customFormat="1" ht="12" customHeight="1" thickBot="1">
      <c r="A12" s="18" t="s">
        <v>10</v>
      </c>
      <c r="B12" s="170" t="s">
        <v>181</v>
      </c>
      <c r="C12" s="175">
        <f>+C13+C14+C15+C16+C17</f>
        <v>328419576</v>
      </c>
    </row>
    <row r="13" spans="1:3" s="278" customFormat="1" ht="12" customHeight="1">
      <c r="A13" s="13" t="s">
        <v>75</v>
      </c>
      <c r="B13" s="279" t="s">
        <v>182</v>
      </c>
      <c r="C13" s="178"/>
    </row>
    <row r="14" spans="1:3" s="278" customFormat="1" ht="12" customHeight="1">
      <c r="A14" s="12" t="s">
        <v>76</v>
      </c>
      <c r="B14" s="280" t="s">
        <v>183</v>
      </c>
      <c r="C14" s="177"/>
    </row>
    <row r="15" spans="1:3" s="278" customFormat="1" ht="12" customHeight="1">
      <c r="A15" s="12" t="s">
        <v>77</v>
      </c>
      <c r="B15" s="280" t="s">
        <v>348</v>
      </c>
      <c r="C15" s="177"/>
    </row>
    <row r="16" spans="1:3" s="278" customFormat="1" ht="12" customHeight="1">
      <c r="A16" s="12" t="s">
        <v>78</v>
      </c>
      <c r="B16" s="280" t="s">
        <v>349</v>
      </c>
      <c r="C16" s="177"/>
    </row>
    <row r="17" spans="1:3" s="278" customFormat="1" ht="12" customHeight="1">
      <c r="A17" s="12" t="s">
        <v>79</v>
      </c>
      <c r="B17" s="280" t="s">
        <v>184</v>
      </c>
      <c r="C17" s="177">
        <v>328419576</v>
      </c>
    </row>
    <row r="18" spans="1:3" s="278" customFormat="1" ht="12" customHeight="1" thickBot="1">
      <c r="A18" s="14" t="s">
        <v>85</v>
      </c>
      <c r="B18" s="172" t="s">
        <v>185</v>
      </c>
      <c r="C18" s="179">
        <v>15629147</v>
      </c>
    </row>
    <row r="19" spans="1:3" s="278" customFormat="1" ht="12" customHeight="1" thickBot="1">
      <c r="A19" s="18" t="s">
        <v>11</v>
      </c>
      <c r="B19" s="19" t="s">
        <v>186</v>
      </c>
      <c r="C19" s="175">
        <f>+C20+C21+C22+C23+C24</f>
        <v>15000000</v>
      </c>
    </row>
    <row r="20" spans="1:3" s="278" customFormat="1" ht="12" customHeight="1">
      <c r="A20" s="13" t="s">
        <v>58</v>
      </c>
      <c r="B20" s="279" t="s">
        <v>187</v>
      </c>
      <c r="C20" s="178"/>
    </row>
    <row r="21" spans="1:3" s="278" customFormat="1" ht="12" customHeight="1">
      <c r="A21" s="12" t="s">
        <v>59</v>
      </c>
      <c r="B21" s="280" t="s">
        <v>188</v>
      </c>
      <c r="C21" s="177"/>
    </row>
    <row r="22" spans="1:3" s="278" customFormat="1" ht="12" customHeight="1">
      <c r="A22" s="12" t="s">
        <v>60</v>
      </c>
      <c r="B22" s="280" t="s">
        <v>350</v>
      </c>
      <c r="C22" s="177"/>
    </row>
    <row r="23" spans="1:3" s="278" customFormat="1" ht="12" customHeight="1">
      <c r="A23" s="12" t="s">
        <v>61</v>
      </c>
      <c r="B23" s="280" t="s">
        <v>351</v>
      </c>
      <c r="C23" s="177"/>
    </row>
    <row r="24" spans="1:3" s="278" customFormat="1" ht="12" customHeight="1">
      <c r="A24" s="12" t="s">
        <v>101</v>
      </c>
      <c r="B24" s="280" t="s">
        <v>189</v>
      </c>
      <c r="C24" s="177">
        <v>15000000</v>
      </c>
    </row>
    <row r="25" spans="1:3" s="278" customFormat="1" ht="12" customHeight="1" thickBot="1">
      <c r="A25" s="14" t="s">
        <v>102</v>
      </c>
      <c r="B25" s="281" t="s">
        <v>190</v>
      </c>
      <c r="C25" s="179"/>
    </row>
    <row r="26" spans="1:3" s="278" customFormat="1" ht="12" customHeight="1" thickBot="1">
      <c r="A26" s="18" t="s">
        <v>103</v>
      </c>
      <c r="B26" s="19" t="s">
        <v>450</v>
      </c>
      <c r="C26" s="181">
        <f>SUM(C27:C33)</f>
        <v>65550000</v>
      </c>
    </row>
    <row r="27" spans="1:3" s="278" customFormat="1" ht="12" customHeight="1">
      <c r="A27" s="13" t="s">
        <v>192</v>
      </c>
      <c r="B27" s="279" t="s">
        <v>454</v>
      </c>
      <c r="C27" s="178">
        <v>10000000</v>
      </c>
    </row>
    <row r="28" spans="1:3" s="278" customFormat="1" ht="12" customHeight="1">
      <c r="A28" s="12" t="s">
        <v>193</v>
      </c>
      <c r="B28" s="280" t="s">
        <v>455</v>
      </c>
      <c r="C28" s="177"/>
    </row>
    <row r="29" spans="1:3" s="278" customFormat="1" ht="12" customHeight="1">
      <c r="A29" s="12" t="s">
        <v>194</v>
      </c>
      <c r="B29" s="280" t="s">
        <v>456</v>
      </c>
      <c r="C29" s="177">
        <v>45000000</v>
      </c>
    </row>
    <row r="30" spans="1:3" s="278" customFormat="1" ht="12" customHeight="1">
      <c r="A30" s="12" t="s">
        <v>195</v>
      </c>
      <c r="B30" s="280" t="s">
        <v>457</v>
      </c>
      <c r="C30" s="177">
        <v>50000</v>
      </c>
    </row>
    <row r="31" spans="1:3" s="278" customFormat="1" ht="12" customHeight="1">
      <c r="A31" s="12" t="s">
        <v>451</v>
      </c>
      <c r="B31" s="280" t="s">
        <v>196</v>
      </c>
      <c r="C31" s="177">
        <v>10000000</v>
      </c>
    </row>
    <row r="32" spans="1:3" s="278" customFormat="1" ht="12" customHeight="1">
      <c r="A32" s="12" t="s">
        <v>452</v>
      </c>
      <c r="B32" s="280" t="s">
        <v>197</v>
      </c>
      <c r="C32" s="177">
        <v>50000</v>
      </c>
    </row>
    <row r="33" spans="1:3" s="278" customFormat="1" ht="12" customHeight="1" thickBot="1">
      <c r="A33" s="14" t="s">
        <v>453</v>
      </c>
      <c r="B33" s="343" t="s">
        <v>198</v>
      </c>
      <c r="C33" s="179">
        <v>450000</v>
      </c>
    </row>
    <row r="34" spans="1:3" s="278" customFormat="1" ht="12" customHeight="1" thickBot="1">
      <c r="A34" s="18" t="s">
        <v>13</v>
      </c>
      <c r="B34" s="19" t="s">
        <v>360</v>
      </c>
      <c r="C34" s="175">
        <f>SUM(C35:C45)</f>
        <v>24951726</v>
      </c>
    </row>
    <row r="35" spans="1:3" s="278" customFormat="1" ht="12" customHeight="1">
      <c r="A35" s="13" t="s">
        <v>62</v>
      </c>
      <c r="B35" s="279" t="s">
        <v>201</v>
      </c>
      <c r="C35" s="178">
        <v>9380000</v>
      </c>
    </row>
    <row r="36" spans="1:3" s="278" customFormat="1" ht="12" customHeight="1">
      <c r="A36" s="12" t="s">
        <v>63</v>
      </c>
      <c r="B36" s="280" t="s">
        <v>202</v>
      </c>
      <c r="C36" s="177">
        <v>8002580</v>
      </c>
    </row>
    <row r="37" spans="1:3" s="278" customFormat="1" ht="12" customHeight="1">
      <c r="A37" s="12" t="s">
        <v>64</v>
      </c>
      <c r="B37" s="280" t="s">
        <v>203</v>
      </c>
      <c r="C37" s="177">
        <v>1150000</v>
      </c>
    </row>
    <row r="38" spans="1:3" s="278" customFormat="1" ht="12" customHeight="1">
      <c r="A38" s="12" t="s">
        <v>105</v>
      </c>
      <c r="B38" s="280" t="s">
        <v>204</v>
      </c>
      <c r="C38" s="177"/>
    </row>
    <row r="39" spans="1:3" s="278" customFormat="1" ht="12" customHeight="1">
      <c r="A39" s="12" t="s">
        <v>106</v>
      </c>
      <c r="B39" s="280" t="s">
        <v>205</v>
      </c>
      <c r="C39" s="177"/>
    </row>
    <row r="40" spans="1:3" s="278" customFormat="1" ht="12" customHeight="1">
      <c r="A40" s="12" t="s">
        <v>107</v>
      </c>
      <c r="B40" s="280" t="s">
        <v>206</v>
      </c>
      <c r="C40" s="177">
        <v>3165400</v>
      </c>
    </row>
    <row r="41" spans="1:3" s="278" customFormat="1" ht="12" customHeight="1">
      <c r="A41" s="12" t="s">
        <v>108</v>
      </c>
      <c r="B41" s="280" t="s">
        <v>207</v>
      </c>
      <c r="C41" s="177"/>
    </row>
    <row r="42" spans="1:3" s="278" customFormat="1" ht="12" customHeight="1">
      <c r="A42" s="12" t="s">
        <v>109</v>
      </c>
      <c r="B42" s="280" t="s">
        <v>458</v>
      </c>
      <c r="C42" s="177"/>
    </row>
    <row r="43" spans="1:3" s="278" customFormat="1" ht="12" customHeight="1">
      <c r="A43" s="12" t="s">
        <v>199</v>
      </c>
      <c r="B43" s="280" t="s">
        <v>209</v>
      </c>
      <c r="C43" s="180"/>
    </row>
    <row r="44" spans="1:3" s="278" customFormat="1" ht="12" customHeight="1">
      <c r="A44" s="14" t="s">
        <v>200</v>
      </c>
      <c r="B44" s="281" t="s">
        <v>362</v>
      </c>
      <c r="C44" s="268"/>
    </row>
    <row r="45" spans="1:3" s="278" customFormat="1" ht="12" customHeight="1" thickBot="1">
      <c r="A45" s="14" t="s">
        <v>361</v>
      </c>
      <c r="B45" s="172" t="s">
        <v>210</v>
      </c>
      <c r="C45" s="268">
        <v>3253746</v>
      </c>
    </row>
    <row r="46" spans="1:3" s="278" customFormat="1" ht="12" customHeight="1" thickBot="1">
      <c r="A46" s="18" t="s">
        <v>14</v>
      </c>
      <c r="B46" s="19" t="s">
        <v>211</v>
      </c>
      <c r="C46" s="175">
        <f>SUM(C47:C51)</f>
        <v>6500000</v>
      </c>
    </row>
    <row r="47" spans="1:3" s="278" customFormat="1" ht="12" customHeight="1">
      <c r="A47" s="13" t="s">
        <v>65</v>
      </c>
      <c r="B47" s="279" t="s">
        <v>215</v>
      </c>
      <c r="C47" s="321"/>
    </row>
    <row r="48" spans="1:3" s="278" customFormat="1" ht="12" customHeight="1">
      <c r="A48" s="12" t="s">
        <v>66</v>
      </c>
      <c r="B48" s="280" t="s">
        <v>216</v>
      </c>
      <c r="C48" s="180">
        <v>6500000</v>
      </c>
    </row>
    <row r="49" spans="1:3" s="278" customFormat="1" ht="12" customHeight="1">
      <c r="A49" s="12" t="s">
        <v>212</v>
      </c>
      <c r="B49" s="280" t="s">
        <v>217</v>
      </c>
      <c r="C49" s="180"/>
    </row>
    <row r="50" spans="1:3" s="278" customFormat="1" ht="12" customHeight="1">
      <c r="A50" s="12" t="s">
        <v>213</v>
      </c>
      <c r="B50" s="280" t="s">
        <v>218</v>
      </c>
      <c r="C50" s="180"/>
    </row>
    <row r="51" spans="1:3" s="278" customFormat="1" ht="12" customHeight="1" thickBot="1">
      <c r="A51" s="14" t="s">
        <v>214</v>
      </c>
      <c r="B51" s="172" t="s">
        <v>219</v>
      </c>
      <c r="C51" s="268"/>
    </row>
    <row r="52" spans="1:3" s="278" customFormat="1" ht="12" customHeight="1" thickBot="1">
      <c r="A52" s="18" t="s">
        <v>110</v>
      </c>
      <c r="B52" s="19" t="s">
        <v>220</v>
      </c>
      <c r="C52" s="175">
        <f>SUM(C53:C55)</f>
        <v>1000000</v>
      </c>
    </row>
    <row r="53" spans="1:3" s="278" customFormat="1" ht="12" customHeight="1">
      <c r="A53" s="13" t="s">
        <v>67</v>
      </c>
      <c r="B53" s="279" t="s">
        <v>221</v>
      </c>
      <c r="C53" s="178"/>
    </row>
    <row r="54" spans="1:3" s="278" customFormat="1" ht="12" customHeight="1">
      <c r="A54" s="12" t="s">
        <v>68</v>
      </c>
      <c r="B54" s="280" t="s">
        <v>352</v>
      </c>
      <c r="C54" s="177">
        <v>1000000</v>
      </c>
    </row>
    <row r="55" spans="1:3" s="278" customFormat="1" ht="12" customHeight="1">
      <c r="A55" s="12" t="s">
        <v>224</v>
      </c>
      <c r="B55" s="280" t="s">
        <v>222</v>
      </c>
      <c r="C55" s="177"/>
    </row>
    <row r="56" spans="1:3" s="278" customFormat="1" ht="12" customHeight="1" thickBot="1">
      <c r="A56" s="14" t="s">
        <v>225</v>
      </c>
      <c r="B56" s="172" t="s">
        <v>223</v>
      </c>
      <c r="C56" s="179"/>
    </row>
    <row r="57" spans="1:3" s="278" customFormat="1" ht="12" customHeight="1" thickBot="1">
      <c r="A57" s="18" t="s">
        <v>16</v>
      </c>
      <c r="B57" s="170" t="s">
        <v>226</v>
      </c>
      <c r="C57" s="175">
        <f>SUM(C58:C60)</f>
        <v>2284511</v>
      </c>
    </row>
    <row r="58" spans="1:3" s="278" customFormat="1" ht="12" customHeight="1">
      <c r="A58" s="13" t="s">
        <v>111</v>
      </c>
      <c r="B58" s="279" t="s">
        <v>228</v>
      </c>
      <c r="C58" s="180"/>
    </row>
    <row r="59" spans="1:3" s="278" customFormat="1" ht="12" customHeight="1">
      <c r="A59" s="12" t="s">
        <v>112</v>
      </c>
      <c r="B59" s="280" t="s">
        <v>353</v>
      </c>
      <c r="C59" s="180">
        <v>2218511</v>
      </c>
    </row>
    <row r="60" spans="1:3" s="278" customFormat="1" ht="12" customHeight="1">
      <c r="A60" s="12" t="s">
        <v>155</v>
      </c>
      <c r="B60" s="280" t="s">
        <v>229</v>
      </c>
      <c r="C60" s="180">
        <v>66000</v>
      </c>
    </row>
    <row r="61" spans="1:3" s="278" customFormat="1" ht="12" customHeight="1" thickBot="1">
      <c r="A61" s="14" t="s">
        <v>227</v>
      </c>
      <c r="B61" s="172" t="s">
        <v>230</v>
      </c>
      <c r="C61" s="180"/>
    </row>
    <row r="62" spans="1:3" s="278" customFormat="1" ht="12" customHeight="1" thickBot="1">
      <c r="A62" s="339" t="s">
        <v>402</v>
      </c>
      <c r="B62" s="19" t="s">
        <v>231</v>
      </c>
      <c r="C62" s="181">
        <f>+C5+C12+C19+C26+C34+C46+C52+C57</f>
        <v>854409276</v>
      </c>
    </row>
    <row r="63" spans="1:3" s="278" customFormat="1" ht="12" customHeight="1" thickBot="1">
      <c r="A63" s="323" t="s">
        <v>232</v>
      </c>
      <c r="B63" s="170" t="s">
        <v>233</v>
      </c>
      <c r="C63" s="175">
        <f>SUM(C64:C66)</f>
        <v>0</v>
      </c>
    </row>
    <row r="64" spans="1:3" s="278" customFormat="1" ht="12" customHeight="1">
      <c r="A64" s="13" t="s">
        <v>264</v>
      </c>
      <c r="B64" s="279" t="s">
        <v>234</v>
      </c>
      <c r="C64" s="180"/>
    </row>
    <row r="65" spans="1:3" s="278" customFormat="1" ht="12" customHeight="1">
      <c r="A65" s="12" t="s">
        <v>273</v>
      </c>
      <c r="B65" s="280" t="s">
        <v>235</v>
      </c>
      <c r="C65" s="180"/>
    </row>
    <row r="66" spans="1:3" s="278" customFormat="1" ht="12" customHeight="1" thickBot="1">
      <c r="A66" s="14" t="s">
        <v>274</v>
      </c>
      <c r="B66" s="333" t="s">
        <v>387</v>
      </c>
      <c r="C66" s="180"/>
    </row>
    <row r="67" spans="1:3" s="278" customFormat="1" ht="12" customHeight="1" thickBot="1">
      <c r="A67" s="323" t="s">
        <v>237</v>
      </c>
      <c r="B67" s="170" t="s">
        <v>238</v>
      </c>
      <c r="C67" s="175">
        <f>SUM(C68:C71)</f>
        <v>0</v>
      </c>
    </row>
    <row r="68" spans="1:3" s="278" customFormat="1" ht="12" customHeight="1">
      <c r="A68" s="13" t="s">
        <v>90</v>
      </c>
      <c r="B68" s="279" t="s">
        <v>239</v>
      </c>
      <c r="C68" s="180"/>
    </row>
    <row r="69" spans="1:3" s="278" customFormat="1" ht="12" customHeight="1">
      <c r="A69" s="12" t="s">
        <v>91</v>
      </c>
      <c r="B69" s="280" t="s">
        <v>240</v>
      </c>
      <c r="C69" s="180"/>
    </row>
    <row r="70" spans="1:3" s="278" customFormat="1" ht="12" customHeight="1">
      <c r="A70" s="12" t="s">
        <v>265</v>
      </c>
      <c r="B70" s="280" t="s">
        <v>241</v>
      </c>
      <c r="C70" s="180"/>
    </row>
    <row r="71" spans="1:3" s="278" customFormat="1" ht="12" customHeight="1" thickBot="1">
      <c r="A71" s="14" t="s">
        <v>266</v>
      </c>
      <c r="B71" s="172" t="s">
        <v>242</v>
      </c>
      <c r="C71" s="180"/>
    </row>
    <row r="72" spans="1:3" s="278" customFormat="1" ht="12" customHeight="1" thickBot="1">
      <c r="A72" s="323" t="s">
        <v>243</v>
      </c>
      <c r="B72" s="170" t="s">
        <v>244</v>
      </c>
      <c r="C72" s="175">
        <f>SUM(C73:C74)</f>
        <v>218600204</v>
      </c>
    </row>
    <row r="73" spans="1:3" s="278" customFormat="1" ht="12" customHeight="1">
      <c r="A73" s="13" t="s">
        <v>267</v>
      </c>
      <c r="B73" s="279" t="s">
        <v>245</v>
      </c>
      <c r="C73" s="180">
        <v>218600204</v>
      </c>
    </row>
    <row r="74" spans="1:3" s="278" customFormat="1" ht="12" customHeight="1" thickBot="1">
      <c r="A74" s="14" t="s">
        <v>268</v>
      </c>
      <c r="B74" s="172" t="s">
        <v>246</v>
      </c>
      <c r="C74" s="180"/>
    </row>
    <row r="75" spans="1:3" s="278" customFormat="1" ht="12" customHeight="1" thickBot="1">
      <c r="A75" s="323" t="s">
        <v>247</v>
      </c>
      <c r="B75" s="170" t="s">
        <v>248</v>
      </c>
      <c r="C75" s="175">
        <f>SUM(C76:C78)</f>
        <v>0</v>
      </c>
    </row>
    <row r="76" spans="1:3" s="278" customFormat="1" ht="12" customHeight="1">
      <c r="A76" s="13" t="s">
        <v>269</v>
      </c>
      <c r="B76" s="279" t="s">
        <v>249</v>
      </c>
      <c r="C76" s="180"/>
    </row>
    <row r="77" spans="1:3" s="278" customFormat="1" ht="12" customHeight="1">
      <c r="A77" s="12" t="s">
        <v>270</v>
      </c>
      <c r="B77" s="280" t="s">
        <v>250</v>
      </c>
      <c r="C77" s="180"/>
    </row>
    <row r="78" spans="1:3" s="278" customFormat="1" ht="12" customHeight="1" thickBot="1">
      <c r="A78" s="14" t="s">
        <v>271</v>
      </c>
      <c r="B78" s="172" t="s">
        <v>251</v>
      </c>
      <c r="C78" s="180"/>
    </row>
    <row r="79" spans="1:3" s="278" customFormat="1" ht="12" customHeight="1" thickBot="1">
      <c r="A79" s="323" t="s">
        <v>252</v>
      </c>
      <c r="B79" s="170" t="s">
        <v>272</v>
      </c>
      <c r="C79" s="175">
        <f>SUM(C80:C83)</f>
        <v>0</v>
      </c>
    </row>
    <row r="80" spans="1:3" s="278" customFormat="1" ht="12" customHeight="1">
      <c r="A80" s="283" t="s">
        <v>253</v>
      </c>
      <c r="B80" s="279" t="s">
        <v>254</v>
      </c>
      <c r="C80" s="180"/>
    </row>
    <row r="81" spans="1:3" s="278" customFormat="1" ht="12" customHeight="1">
      <c r="A81" s="284" t="s">
        <v>255</v>
      </c>
      <c r="B81" s="280" t="s">
        <v>256</v>
      </c>
      <c r="C81" s="180"/>
    </row>
    <row r="82" spans="1:3" s="278" customFormat="1" ht="12" customHeight="1">
      <c r="A82" s="284" t="s">
        <v>257</v>
      </c>
      <c r="B82" s="280" t="s">
        <v>258</v>
      </c>
      <c r="C82" s="180"/>
    </row>
    <row r="83" spans="1:3" s="278" customFormat="1" ht="12" customHeight="1" thickBot="1">
      <c r="A83" s="285" t="s">
        <v>259</v>
      </c>
      <c r="B83" s="172" t="s">
        <v>260</v>
      </c>
      <c r="C83" s="180"/>
    </row>
    <row r="84" spans="1:3" s="278" customFormat="1" ht="12" customHeight="1" thickBot="1">
      <c r="A84" s="323" t="s">
        <v>261</v>
      </c>
      <c r="B84" s="170" t="s">
        <v>401</v>
      </c>
      <c r="C84" s="322"/>
    </row>
    <row r="85" spans="1:3" s="278" customFormat="1" ht="13.5" customHeight="1" thickBot="1">
      <c r="A85" s="323" t="s">
        <v>263</v>
      </c>
      <c r="B85" s="170" t="s">
        <v>262</v>
      </c>
      <c r="C85" s="322"/>
    </row>
    <row r="86" spans="1:3" s="278" customFormat="1" ht="15.75" customHeight="1" thickBot="1">
      <c r="A86" s="323" t="s">
        <v>275</v>
      </c>
      <c r="B86" s="286" t="s">
        <v>404</v>
      </c>
      <c r="C86" s="181">
        <f>+C63+C67+C72+C75+C79+C85+C84</f>
        <v>218600204</v>
      </c>
    </row>
    <row r="87" spans="1:3" s="278" customFormat="1" ht="16.5" customHeight="1" thickBot="1">
      <c r="A87" s="324" t="s">
        <v>403</v>
      </c>
      <c r="B87" s="287" t="s">
        <v>405</v>
      </c>
      <c r="C87" s="181">
        <f>+C62+C86</f>
        <v>1073009480</v>
      </c>
    </row>
    <row r="88" spans="1:3" s="278" customFormat="1" ht="83.25" customHeight="1">
      <c r="A88" s="3"/>
      <c r="B88" s="4"/>
      <c r="C88" s="182"/>
    </row>
    <row r="89" spans="1:3" ht="16.5" customHeight="1">
      <c r="A89" s="387" t="s">
        <v>37</v>
      </c>
      <c r="B89" s="387"/>
      <c r="C89" s="387"/>
    </row>
    <row r="90" spans="1:3" s="288" customFormat="1" ht="16.5" customHeight="1" thickBot="1">
      <c r="A90" s="389" t="s">
        <v>93</v>
      </c>
      <c r="B90" s="389"/>
      <c r="C90" s="72" t="str">
        <f>C2</f>
        <v>Forintban!</v>
      </c>
    </row>
    <row r="91" spans="1:3" ht="37.5" customHeight="1" thickBot="1">
      <c r="A91" s="21" t="s">
        <v>57</v>
      </c>
      <c r="B91" s="22" t="s">
        <v>38</v>
      </c>
      <c r="C91" s="30" t="str">
        <f>+C3</f>
        <v>Eredeti előirányzat</v>
      </c>
    </row>
    <row r="92" spans="1:3" s="277" customFormat="1" ht="12" customHeight="1" thickBot="1">
      <c r="A92" s="27"/>
      <c r="B92" s="28" t="s">
        <v>413</v>
      </c>
      <c r="C92" s="29" t="s">
        <v>414</v>
      </c>
    </row>
    <row r="93" spans="1:3" ht="12" customHeight="1" thickBot="1">
      <c r="A93" s="20" t="s">
        <v>9</v>
      </c>
      <c r="B93" s="26" t="s">
        <v>363</v>
      </c>
      <c r="C93" s="174">
        <f>C94+C95+C96+C97+C98+C111</f>
        <v>796430960</v>
      </c>
    </row>
    <row r="94" spans="1:3" ht="12" customHeight="1">
      <c r="A94" s="15" t="s">
        <v>69</v>
      </c>
      <c r="B94" s="8" t="s">
        <v>39</v>
      </c>
      <c r="C94" s="176">
        <v>344834597</v>
      </c>
    </row>
    <row r="95" spans="1:3" ht="12" customHeight="1">
      <c r="A95" s="12" t="s">
        <v>70</v>
      </c>
      <c r="B95" s="6" t="s">
        <v>113</v>
      </c>
      <c r="C95" s="177">
        <v>47232755</v>
      </c>
    </row>
    <row r="96" spans="1:3" ht="12" customHeight="1">
      <c r="A96" s="12" t="s">
        <v>71</v>
      </c>
      <c r="B96" s="6" t="s">
        <v>88</v>
      </c>
      <c r="C96" s="179">
        <v>224567340</v>
      </c>
    </row>
    <row r="97" spans="1:3" ht="12" customHeight="1">
      <c r="A97" s="12" t="s">
        <v>72</v>
      </c>
      <c r="B97" s="9" t="s">
        <v>114</v>
      </c>
      <c r="C97" s="179">
        <v>16418600</v>
      </c>
    </row>
    <row r="98" spans="1:3" ht="12" customHeight="1">
      <c r="A98" s="12" t="s">
        <v>80</v>
      </c>
      <c r="B98" s="17" t="s">
        <v>115</v>
      </c>
      <c r="C98" s="179">
        <v>158350357</v>
      </c>
    </row>
    <row r="99" spans="1:3" ht="12" customHeight="1">
      <c r="A99" s="12" t="s">
        <v>73</v>
      </c>
      <c r="B99" s="6" t="s">
        <v>368</v>
      </c>
      <c r="C99" s="179"/>
    </row>
    <row r="100" spans="1:3" ht="12" customHeight="1">
      <c r="A100" s="12" t="s">
        <v>74</v>
      </c>
      <c r="B100" s="76" t="s">
        <v>367</v>
      </c>
      <c r="C100" s="179"/>
    </row>
    <row r="101" spans="1:3" ht="12" customHeight="1">
      <c r="A101" s="12" t="s">
        <v>81</v>
      </c>
      <c r="B101" s="76" t="s">
        <v>366</v>
      </c>
      <c r="C101" s="179"/>
    </row>
    <row r="102" spans="1:3" ht="12" customHeight="1">
      <c r="A102" s="12" t="s">
        <v>82</v>
      </c>
      <c r="B102" s="74" t="s">
        <v>278</v>
      </c>
      <c r="C102" s="179"/>
    </row>
    <row r="103" spans="1:3" ht="12" customHeight="1">
      <c r="A103" s="12" t="s">
        <v>83</v>
      </c>
      <c r="B103" s="75" t="s">
        <v>279</v>
      </c>
      <c r="C103" s="179"/>
    </row>
    <row r="104" spans="1:3" ht="12" customHeight="1">
      <c r="A104" s="12" t="s">
        <v>84</v>
      </c>
      <c r="B104" s="75" t="s">
        <v>280</v>
      </c>
      <c r="C104" s="179"/>
    </row>
    <row r="105" spans="1:3" ht="12" customHeight="1">
      <c r="A105" s="12" t="s">
        <v>86</v>
      </c>
      <c r="B105" s="74" t="s">
        <v>281</v>
      </c>
      <c r="C105" s="179">
        <v>134916824</v>
      </c>
    </row>
    <row r="106" spans="1:3" ht="12" customHeight="1">
      <c r="A106" s="12" t="s">
        <v>116</v>
      </c>
      <c r="B106" s="74" t="s">
        <v>282</v>
      </c>
      <c r="C106" s="179"/>
    </row>
    <row r="107" spans="1:3" ht="12" customHeight="1">
      <c r="A107" s="12" t="s">
        <v>276</v>
      </c>
      <c r="B107" s="75" t="s">
        <v>283</v>
      </c>
      <c r="C107" s="179"/>
    </row>
    <row r="108" spans="1:3" ht="12" customHeight="1">
      <c r="A108" s="11" t="s">
        <v>277</v>
      </c>
      <c r="B108" s="76" t="s">
        <v>284</v>
      </c>
      <c r="C108" s="179"/>
    </row>
    <row r="109" spans="1:3" ht="12" customHeight="1">
      <c r="A109" s="12" t="s">
        <v>364</v>
      </c>
      <c r="B109" s="76" t="s">
        <v>285</v>
      </c>
      <c r="C109" s="179"/>
    </row>
    <row r="110" spans="1:3" ht="12" customHeight="1">
      <c r="A110" s="14" t="s">
        <v>365</v>
      </c>
      <c r="B110" s="76" t="s">
        <v>286</v>
      </c>
      <c r="C110" s="179">
        <v>23433533</v>
      </c>
    </row>
    <row r="111" spans="1:3" ht="12" customHeight="1">
      <c r="A111" s="12" t="s">
        <v>369</v>
      </c>
      <c r="B111" s="9" t="s">
        <v>40</v>
      </c>
      <c r="C111" s="177">
        <v>5027311</v>
      </c>
    </row>
    <row r="112" spans="1:3" ht="12" customHeight="1">
      <c r="A112" s="12" t="s">
        <v>370</v>
      </c>
      <c r="B112" s="6" t="s">
        <v>372</v>
      </c>
      <c r="C112" s="177">
        <v>3027311</v>
      </c>
    </row>
    <row r="113" spans="1:3" ht="12" customHeight="1" thickBot="1">
      <c r="A113" s="16" t="s">
        <v>371</v>
      </c>
      <c r="B113" s="337" t="s">
        <v>373</v>
      </c>
      <c r="C113" s="183">
        <v>2000000</v>
      </c>
    </row>
    <row r="114" spans="1:3" ht="12" customHeight="1" thickBot="1">
      <c r="A114" s="334" t="s">
        <v>10</v>
      </c>
      <c r="B114" s="335" t="s">
        <v>287</v>
      </c>
      <c r="C114" s="336">
        <f>+C115+C117+C119</f>
        <v>260840935</v>
      </c>
    </row>
    <row r="115" spans="1:3" ht="12" customHeight="1">
      <c r="A115" s="13" t="s">
        <v>75</v>
      </c>
      <c r="B115" s="6" t="s">
        <v>154</v>
      </c>
      <c r="C115" s="178">
        <v>154848866</v>
      </c>
    </row>
    <row r="116" spans="1:3" ht="12" customHeight="1">
      <c r="A116" s="13" t="s">
        <v>76</v>
      </c>
      <c r="B116" s="10" t="s">
        <v>291</v>
      </c>
      <c r="C116" s="178">
        <v>85023089</v>
      </c>
    </row>
    <row r="117" spans="1:3" ht="12" customHeight="1">
      <c r="A117" s="13" t="s">
        <v>77</v>
      </c>
      <c r="B117" s="10" t="s">
        <v>117</v>
      </c>
      <c r="C117" s="177">
        <v>103901201</v>
      </c>
    </row>
    <row r="118" spans="1:3" ht="12" customHeight="1">
      <c r="A118" s="13" t="s">
        <v>78</v>
      </c>
      <c r="B118" s="10" t="s">
        <v>292</v>
      </c>
      <c r="C118" s="168">
        <v>70806648</v>
      </c>
    </row>
    <row r="119" spans="1:3" ht="12" customHeight="1">
      <c r="A119" s="13" t="s">
        <v>79</v>
      </c>
      <c r="B119" s="172" t="s">
        <v>156</v>
      </c>
      <c r="C119" s="168">
        <v>2090868</v>
      </c>
    </row>
    <row r="120" spans="1:3" ht="12" customHeight="1">
      <c r="A120" s="13" t="s">
        <v>85</v>
      </c>
      <c r="B120" s="171" t="s">
        <v>354</v>
      </c>
      <c r="C120" s="168"/>
    </row>
    <row r="121" spans="1:3" ht="12" customHeight="1">
      <c r="A121" s="13" t="s">
        <v>87</v>
      </c>
      <c r="B121" s="275" t="s">
        <v>297</v>
      </c>
      <c r="C121" s="168"/>
    </row>
    <row r="122" spans="1:3" ht="15.75">
      <c r="A122" s="13" t="s">
        <v>118</v>
      </c>
      <c r="B122" s="75" t="s">
        <v>280</v>
      </c>
      <c r="C122" s="168"/>
    </row>
    <row r="123" spans="1:3" ht="12" customHeight="1">
      <c r="A123" s="13" t="s">
        <v>119</v>
      </c>
      <c r="B123" s="75" t="s">
        <v>296</v>
      </c>
      <c r="C123" s="168"/>
    </row>
    <row r="124" spans="1:3" ht="12" customHeight="1">
      <c r="A124" s="13" t="s">
        <v>120</v>
      </c>
      <c r="B124" s="75" t="s">
        <v>295</v>
      </c>
      <c r="C124" s="168"/>
    </row>
    <row r="125" spans="1:3" ht="12" customHeight="1">
      <c r="A125" s="13" t="s">
        <v>288</v>
      </c>
      <c r="B125" s="75" t="s">
        <v>283</v>
      </c>
      <c r="C125" s="168"/>
    </row>
    <row r="126" spans="1:3" ht="12" customHeight="1">
      <c r="A126" s="13" t="s">
        <v>289</v>
      </c>
      <c r="B126" s="75" t="s">
        <v>294</v>
      </c>
      <c r="C126" s="168"/>
    </row>
    <row r="127" spans="1:3" ht="16.5" thickBot="1">
      <c r="A127" s="11" t="s">
        <v>290</v>
      </c>
      <c r="B127" s="75" t="s">
        <v>293</v>
      </c>
      <c r="C127" s="169"/>
    </row>
    <row r="128" spans="1:3" ht="12" customHeight="1" thickBot="1">
      <c r="A128" s="18" t="s">
        <v>11</v>
      </c>
      <c r="B128" s="70" t="s">
        <v>374</v>
      </c>
      <c r="C128" s="175">
        <f>+C93+C114</f>
        <v>1057271895</v>
      </c>
    </row>
    <row r="129" spans="1:3" ht="12" customHeight="1" thickBot="1">
      <c r="A129" s="18" t="s">
        <v>12</v>
      </c>
      <c r="B129" s="70" t="s">
        <v>375</v>
      </c>
      <c r="C129" s="175">
        <f>+C130+C131+C132</f>
        <v>0</v>
      </c>
    </row>
    <row r="130" spans="1:3" ht="12" customHeight="1">
      <c r="A130" s="13" t="s">
        <v>192</v>
      </c>
      <c r="B130" s="10" t="s">
        <v>382</v>
      </c>
      <c r="C130" s="168"/>
    </row>
    <row r="131" spans="1:3" ht="12" customHeight="1">
      <c r="A131" s="13" t="s">
        <v>193</v>
      </c>
      <c r="B131" s="10" t="s">
        <v>383</v>
      </c>
      <c r="C131" s="168"/>
    </row>
    <row r="132" spans="1:3" ht="12" customHeight="1" thickBot="1">
      <c r="A132" s="11" t="s">
        <v>194</v>
      </c>
      <c r="B132" s="10" t="s">
        <v>384</v>
      </c>
      <c r="C132" s="168"/>
    </row>
    <row r="133" spans="1:3" ht="12" customHeight="1" thickBot="1">
      <c r="A133" s="18" t="s">
        <v>13</v>
      </c>
      <c r="B133" s="70" t="s">
        <v>376</v>
      </c>
      <c r="C133" s="175">
        <f>SUM(C134:C139)</f>
        <v>0</v>
      </c>
    </row>
    <row r="134" spans="1:3" ht="12" customHeight="1">
      <c r="A134" s="13" t="s">
        <v>62</v>
      </c>
      <c r="B134" s="7" t="s">
        <v>385</v>
      </c>
      <c r="C134" s="168"/>
    </row>
    <row r="135" spans="1:3" ht="12" customHeight="1">
      <c r="A135" s="13" t="s">
        <v>63</v>
      </c>
      <c r="B135" s="7" t="s">
        <v>377</v>
      </c>
      <c r="C135" s="168"/>
    </row>
    <row r="136" spans="1:3" ht="12" customHeight="1">
      <c r="A136" s="13" t="s">
        <v>64</v>
      </c>
      <c r="B136" s="7" t="s">
        <v>378</v>
      </c>
      <c r="C136" s="168"/>
    </row>
    <row r="137" spans="1:3" ht="12" customHeight="1">
      <c r="A137" s="13" t="s">
        <v>105</v>
      </c>
      <c r="B137" s="7" t="s">
        <v>379</v>
      </c>
      <c r="C137" s="168"/>
    </row>
    <row r="138" spans="1:3" ht="12" customHeight="1">
      <c r="A138" s="13" t="s">
        <v>106</v>
      </c>
      <c r="B138" s="7" t="s">
        <v>380</v>
      </c>
      <c r="C138" s="168"/>
    </row>
    <row r="139" spans="1:3" ht="12" customHeight="1" thickBot="1">
      <c r="A139" s="11" t="s">
        <v>107</v>
      </c>
      <c r="B139" s="7" t="s">
        <v>381</v>
      </c>
      <c r="C139" s="168"/>
    </row>
    <row r="140" spans="1:3" ht="12" customHeight="1" thickBot="1">
      <c r="A140" s="18" t="s">
        <v>14</v>
      </c>
      <c r="B140" s="70" t="s">
        <v>389</v>
      </c>
      <c r="C140" s="181">
        <f>+C141+C142+C143+C144</f>
        <v>15737585</v>
      </c>
    </row>
    <row r="141" spans="1:3" ht="12" customHeight="1">
      <c r="A141" s="13" t="s">
        <v>65</v>
      </c>
      <c r="B141" s="7" t="s">
        <v>298</v>
      </c>
      <c r="C141" s="168"/>
    </row>
    <row r="142" spans="1:3" ht="12" customHeight="1">
      <c r="A142" s="13" t="s">
        <v>66</v>
      </c>
      <c r="B142" s="7" t="s">
        <v>299</v>
      </c>
      <c r="C142" s="168">
        <v>15737585</v>
      </c>
    </row>
    <row r="143" spans="1:3" ht="12" customHeight="1">
      <c r="A143" s="13" t="s">
        <v>212</v>
      </c>
      <c r="B143" s="7" t="s">
        <v>390</v>
      </c>
      <c r="C143" s="168"/>
    </row>
    <row r="144" spans="1:3" ht="12" customHeight="1" thickBot="1">
      <c r="A144" s="11" t="s">
        <v>213</v>
      </c>
      <c r="B144" s="5" t="s">
        <v>318</v>
      </c>
      <c r="C144" s="168"/>
    </row>
    <row r="145" spans="1:3" ht="12" customHeight="1" thickBot="1">
      <c r="A145" s="18" t="s">
        <v>15</v>
      </c>
      <c r="B145" s="70" t="s">
        <v>391</v>
      </c>
      <c r="C145" s="184">
        <f>SUM(C146:C150)</f>
        <v>0</v>
      </c>
    </row>
    <row r="146" spans="1:3" ht="12" customHeight="1">
      <c r="A146" s="13" t="s">
        <v>67</v>
      </c>
      <c r="B146" s="7" t="s">
        <v>386</v>
      </c>
      <c r="C146" s="168"/>
    </row>
    <row r="147" spans="1:3" ht="12" customHeight="1">
      <c r="A147" s="13" t="s">
        <v>68</v>
      </c>
      <c r="B147" s="7" t="s">
        <v>393</v>
      </c>
      <c r="C147" s="168"/>
    </row>
    <row r="148" spans="1:3" ht="12" customHeight="1">
      <c r="A148" s="13" t="s">
        <v>224</v>
      </c>
      <c r="B148" s="7" t="s">
        <v>388</v>
      </c>
      <c r="C148" s="168"/>
    </row>
    <row r="149" spans="1:3" ht="12" customHeight="1">
      <c r="A149" s="13" t="s">
        <v>225</v>
      </c>
      <c r="B149" s="7" t="s">
        <v>394</v>
      </c>
      <c r="C149" s="168"/>
    </row>
    <row r="150" spans="1:3" ht="12" customHeight="1" thickBot="1">
      <c r="A150" s="13" t="s">
        <v>392</v>
      </c>
      <c r="B150" s="7" t="s">
        <v>395</v>
      </c>
      <c r="C150" s="168"/>
    </row>
    <row r="151" spans="1:3" ht="12" customHeight="1" thickBot="1">
      <c r="A151" s="18" t="s">
        <v>16</v>
      </c>
      <c r="B151" s="70" t="s">
        <v>396</v>
      </c>
      <c r="C151" s="338"/>
    </row>
    <row r="152" spans="1:3" ht="12" customHeight="1" thickBot="1">
      <c r="A152" s="18" t="s">
        <v>17</v>
      </c>
      <c r="B152" s="70" t="s">
        <v>397</v>
      </c>
      <c r="C152" s="338"/>
    </row>
    <row r="153" spans="1:9" ht="15" customHeight="1" thickBot="1">
      <c r="A153" s="18" t="s">
        <v>18</v>
      </c>
      <c r="B153" s="70" t="s">
        <v>399</v>
      </c>
      <c r="C153" s="289">
        <f>+C129+C133+C140+C145+C151+C152</f>
        <v>15737585</v>
      </c>
      <c r="F153" s="290"/>
      <c r="G153" s="291"/>
      <c r="H153" s="291"/>
      <c r="I153" s="291"/>
    </row>
    <row r="154" spans="1:3" s="278" customFormat="1" ht="12.75" customHeight="1" thickBot="1">
      <c r="A154" s="173" t="s">
        <v>19</v>
      </c>
      <c r="B154" s="253" t="s">
        <v>398</v>
      </c>
      <c r="C154" s="289">
        <f>+C128+C153</f>
        <v>1073009480</v>
      </c>
    </row>
    <row r="155" ht="7.5" customHeight="1"/>
    <row r="156" spans="1:3" ht="15.75">
      <c r="A156" s="390" t="s">
        <v>300</v>
      </c>
      <c r="B156" s="390"/>
      <c r="C156" s="390"/>
    </row>
    <row r="157" spans="1:3" ht="15" customHeight="1" thickBot="1">
      <c r="A157" s="388" t="s">
        <v>94</v>
      </c>
      <c r="B157" s="388"/>
      <c r="C157" s="185" t="str">
        <f>C90</f>
        <v>Forintban!</v>
      </c>
    </row>
    <row r="158" spans="1:4" ht="13.5" customHeight="1" thickBot="1">
      <c r="A158" s="18">
        <v>1</v>
      </c>
      <c r="B158" s="25" t="s">
        <v>400</v>
      </c>
      <c r="C158" s="175">
        <f>+C62-C128</f>
        <v>-202862619</v>
      </c>
      <c r="D158" s="292"/>
    </row>
    <row r="159" spans="1:3" ht="27.75" customHeight="1" thickBot="1">
      <c r="A159" s="18" t="s">
        <v>10</v>
      </c>
      <c r="B159" s="25" t="s">
        <v>406</v>
      </c>
      <c r="C159" s="175">
        <f>+C86-C153</f>
        <v>202862619</v>
      </c>
    </row>
  </sheetData>
  <sheetProtection/>
  <mergeCells count="6">
    <mergeCell ref="A1:C1"/>
    <mergeCell ref="A2:B2"/>
    <mergeCell ref="A90:B90"/>
    <mergeCell ref="A156:C156"/>
    <mergeCell ref="A157:B157"/>
    <mergeCell ref="A89:C89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Nagyhalász Város Önkormányzat
2018. ÉVI KÖLTSÉGVETÉSÉNEK ÖSSZEVONT MÉRLEGE&amp;10
&amp;R&amp;"Times New Roman CE,Félkövér dőlt"&amp;11 1. melléklet a 2/2018. (II.26.) önkormányzati rendelethez</oddHeader>
  </headerFooter>
  <rowBreaks count="1" manualBreakCount="1">
    <brk id="88" max="2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F24"/>
  <sheetViews>
    <sheetView view="pageLayout" workbookViewId="0" topLeftCell="A1">
      <selection activeCell="E9" sqref="E9"/>
    </sheetView>
  </sheetViews>
  <sheetFormatPr defaultColWidth="9.00390625" defaultRowHeight="12.75"/>
  <cols>
    <col min="1" max="1" width="60.625" style="32" customWidth="1"/>
    <col min="2" max="2" width="15.625" style="31" customWidth="1"/>
    <col min="3" max="3" width="16.375" style="31" customWidth="1"/>
    <col min="4" max="4" width="18.00390625" style="31" customWidth="1"/>
    <col min="5" max="5" width="16.625" style="31" customWidth="1"/>
    <col min="6" max="6" width="18.875" style="31" customWidth="1"/>
    <col min="7" max="8" width="12.875" style="31" customWidth="1"/>
    <col min="9" max="9" width="13.875" style="31" customWidth="1"/>
    <col min="10" max="16384" width="9.375" style="31" customWidth="1"/>
  </cols>
  <sheetData>
    <row r="1" spans="1:6" ht="24.75" customHeight="1">
      <c r="A1" s="409" t="s">
        <v>1</v>
      </c>
      <c r="B1" s="409"/>
      <c r="C1" s="409"/>
      <c r="D1" s="409"/>
      <c r="E1" s="409"/>
      <c r="F1" s="409"/>
    </row>
    <row r="2" spans="1:6" ht="23.25" customHeight="1" thickBot="1">
      <c r="A2" s="111"/>
      <c r="B2" s="41"/>
      <c r="C2" s="41"/>
      <c r="D2" s="41"/>
      <c r="E2" s="41"/>
      <c r="F2" s="37" t="s">
        <v>489</v>
      </c>
    </row>
    <row r="3" spans="1:6" s="33" customFormat="1" ht="48.75" customHeight="1" thickBot="1">
      <c r="A3" s="112" t="s">
        <v>56</v>
      </c>
      <c r="B3" s="113" t="s">
        <v>54</v>
      </c>
      <c r="C3" s="113" t="s">
        <v>55</v>
      </c>
      <c r="D3" s="113" t="s">
        <v>497</v>
      </c>
      <c r="E3" s="113" t="str">
        <f>+'9.mell.'!E3</f>
        <v>2018. évi eredeti előirányzat</v>
      </c>
      <c r="F3" s="346" t="s">
        <v>499</v>
      </c>
    </row>
    <row r="4" spans="1:6" s="41" customFormat="1" ht="15" customHeight="1" thickBot="1">
      <c r="A4" s="39" t="s">
        <v>413</v>
      </c>
      <c r="B4" s="40" t="s">
        <v>414</v>
      </c>
      <c r="C4" s="40" t="s">
        <v>415</v>
      </c>
      <c r="D4" s="40" t="s">
        <v>417</v>
      </c>
      <c r="E4" s="40" t="s">
        <v>416</v>
      </c>
      <c r="F4" s="349" t="s">
        <v>461</v>
      </c>
    </row>
    <row r="5" spans="1:6" ht="15.75" customHeight="1">
      <c r="A5" s="48" t="s">
        <v>500</v>
      </c>
      <c r="B5" s="49">
        <v>66074932</v>
      </c>
      <c r="C5" s="330" t="s">
        <v>492</v>
      </c>
      <c r="D5" s="49">
        <v>3403600</v>
      </c>
      <c r="E5" s="49">
        <v>62671332</v>
      </c>
      <c r="F5" s="50">
        <f aca="true" t="shared" si="0" ref="F5:F23">B5-D5-E5</f>
        <v>0</v>
      </c>
    </row>
    <row r="6" spans="1:6" ht="15.75" customHeight="1">
      <c r="A6" s="48" t="s">
        <v>501</v>
      </c>
      <c r="B6" s="49">
        <v>20394553</v>
      </c>
      <c r="C6" s="330" t="s">
        <v>503</v>
      </c>
      <c r="D6" s="49"/>
      <c r="E6" s="49">
        <v>20394553</v>
      </c>
      <c r="F6" s="50">
        <f t="shared" si="0"/>
        <v>0</v>
      </c>
    </row>
    <row r="7" spans="1:6" ht="15.75" customHeight="1">
      <c r="A7" s="48" t="s">
        <v>502</v>
      </c>
      <c r="B7" s="49">
        <v>12700000</v>
      </c>
      <c r="C7" s="330" t="s">
        <v>503</v>
      </c>
      <c r="D7" s="49"/>
      <c r="E7" s="49">
        <v>12700000</v>
      </c>
      <c r="F7" s="50">
        <f t="shared" si="0"/>
        <v>0</v>
      </c>
    </row>
    <row r="8" spans="1:6" ht="15.75" customHeight="1">
      <c r="A8" s="48" t="s">
        <v>506</v>
      </c>
      <c r="B8" s="49">
        <v>116585619</v>
      </c>
      <c r="C8" s="330" t="s">
        <v>492</v>
      </c>
      <c r="D8" s="49">
        <v>108450303</v>
      </c>
      <c r="E8" s="49">
        <v>8135316</v>
      </c>
      <c r="F8" s="50">
        <f t="shared" si="0"/>
        <v>0</v>
      </c>
    </row>
    <row r="9" spans="1:6" ht="15.75" customHeight="1">
      <c r="A9" s="48"/>
      <c r="B9" s="49"/>
      <c r="C9" s="330"/>
      <c r="D9" s="49"/>
      <c r="E9" s="49"/>
      <c r="F9" s="50">
        <f t="shared" si="0"/>
        <v>0</v>
      </c>
    </row>
    <row r="10" spans="1:6" ht="15.75" customHeight="1">
      <c r="A10" s="48"/>
      <c r="B10" s="49"/>
      <c r="C10" s="330"/>
      <c r="D10" s="49"/>
      <c r="E10" s="49"/>
      <c r="F10" s="50">
        <f t="shared" si="0"/>
        <v>0</v>
      </c>
    </row>
    <row r="11" spans="1:6" ht="15.75" customHeight="1">
      <c r="A11" s="48"/>
      <c r="B11" s="49"/>
      <c r="C11" s="330"/>
      <c r="D11" s="49"/>
      <c r="E11" s="49"/>
      <c r="F11" s="50">
        <f t="shared" si="0"/>
        <v>0</v>
      </c>
    </row>
    <row r="12" spans="1:6" ht="15.75" customHeight="1">
      <c r="A12" s="48"/>
      <c r="B12" s="49"/>
      <c r="C12" s="330"/>
      <c r="D12" s="49"/>
      <c r="E12" s="49"/>
      <c r="F12" s="50">
        <f t="shared" si="0"/>
        <v>0</v>
      </c>
    </row>
    <row r="13" spans="1:6" ht="15.75" customHeight="1">
      <c r="A13" s="48"/>
      <c r="B13" s="49"/>
      <c r="C13" s="330"/>
      <c r="D13" s="49"/>
      <c r="E13" s="49"/>
      <c r="F13" s="50">
        <f t="shared" si="0"/>
        <v>0</v>
      </c>
    </row>
    <row r="14" spans="1:6" ht="15.75" customHeight="1">
      <c r="A14" s="48"/>
      <c r="B14" s="49"/>
      <c r="C14" s="330"/>
      <c r="D14" s="49"/>
      <c r="E14" s="49"/>
      <c r="F14" s="50">
        <f t="shared" si="0"/>
        <v>0</v>
      </c>
    </row>
    <row r="15" spans="1:6" ht="15.75" customHeight="1">
      <c r="A15" s="48"/>
      <c r="B15" s="49"/>
      <c r="C15" s="330"/>
      <c r="D15" s="49"/>
      <c r="E15" s="49"/>
      <c r="F15" s="50">
        <f t="shared" si="0"/>
        <v>0</v>
      </c>
    </row>
    <row r="16" spans="1:6" ht="15.75" customHeight="1">
      <c r="A16" s="48"/>
      <c r="B16" s="49"/>
      <c r="C16" s="330"/>
      <c r="D16" s="49"/>
      <c r="E16" s="49"/>
      <c r="F16" s="50">
        <f t="shared" si="0"/>
        <v>0</v>
      </c>
    </row>
    <row r="17" spans="1:6" ht="15.75" customHeight="1">
      <c r="A17" s="48"/>
      <c r="B17" s="49"/>
      <c r="C17" s="330"/>
      <c r="D17" s="49"/>
      <c r="E17" s="49"/>
      <c r="F17" s="50">
        <f t="shared" si="0"/>
        <v>0</v>
      </c>
    </row>
    <row r="18" spans="1:6" ht="15.75" customHeight="1">
      <c r="A18" s="48"/>
      <c r="B18" s="49"/>
      <c r="C18" s="330"/>
      <c r="D18" s="49"/>
      <c r="E18" s="49"/>
      <c r="F18" s="50">
        <f t="shared" si="0"/>
        <v>0</v>
      </c>
    </row>
    <row r="19" spans="1:6" ht="15.75" customHeight="1">
      <c r="A19" s="48"/>
      <c r="B19" s="49"/>
      <c r="C19" s="330"/>
      <c r="D19" s="49"/>
      <c r="E19" s="49"/>
      <c r="F19" s="50">
        <f t="shared" si="0"/>
        <v>0</v>
      </c>
    </row>
    <row r="20" spans="1:6" ht="15.75" customHeight="1">
      <c r="A20" s="48"/>
      <c r="B20" s="49"/>
      <c r="C20" s="330"/>
      <c r="D20" s="49"/>
      <c r="E20" s="49"/>
      <c r="F20" s="50">
        <f t="shared" si="0"/>
        <v>0</v>
      </c>
    </row>
    <row r="21" spans="1:6" ht="15.75" customHeight="1">
      <c r="A21" s="48"/>
      <c r="B21" s="49"/>
      <c r="C21" s="330"/>
      <c r="D21" s="49"/>
      <c r="E21" s="49"/>
      <c r="F21" s="50">
        <f t="shared" si="0"/>
        <v>0</v>
      </c>
    </row>
    <row r="22" spans="1:6" ht="15.75" customHeight="1">
      <c r="A22" s="48"/>
      <c r="B22" s="49"/>
      <c r="C22" s="330"/>
      <c r="D22" s="49"/>
      <c r="E22" s="49"/>
      <c r="F22" s="50">
        <f t="shared" si="0"/>
        <v>0</v>
      </c>
    </row>
    <row r="23" spans="1:6" ht="15.75" customHeight="1" thickBot="1">
      <c r="A23" s="51"/>
      <c r="B23" s="52"/>
      <c r="C23" s="331"/>
      <c r="D23" s="52"/>
      <c r="E23" s="52"/>
      <c r="F23" s="53">
        <f t="shared" si="0"/>
        <v>0</v>
      </c>
    </row>
    <row r="24" spans="1:6" s="47" customFormat="1" ht="18" customHeight="1" thickBot="1">
      <c r="A24" s="114" t="s">
        <v>52</v>
      </c>
      <c r="B24" s="115">
        <f>SUM(B5:B23)</f>
        <v>215755104</v>
      </c>
      <c r="C24" s="67"/>
      <c r="D24" s="115">
        <f>SUM(D5:D23)</f>
        <v>111853903</v>
      </c>
      <c r="E24" s="115">
        <f>SUM(E5:E23)</f>
        <v>103901201</v>
      </c>
      <c r="F24" s="54">
        <f>SUM(F5:F23)</f>
        <v>0</v>
      </c>
    </row>
  </sheetData>
  <sheetProtection/>
  <mergeCells count="1">
    <mergeCell ref="A1:F1"/>
  </mergeCells>
  <printOptions horizontalCentered="1"/>
  <pageMargins left="0.7874015748031497" right="0.7874015748031497" top="1.220472440944882" bottom="0.984251968503937" header="0.7874015748031497" footer="0.7874015748031497"/>
  <pageSetup horizontalDpi="300" verticalDpi="300" orientation="landscape" paperSize="9" scale="95" r:id="rId1"/>
  <headerFooter alignWithMargins="0">
    <oddHeader xml:space="preserve">&amp;R&amp;"Times New Roman CE,Félkövér dőlt"&amp;12 &amp;11 10. melléklet a 2/2018. (II.26.) önkormányzati rendelethez&amp;"Times New Roman CE,Normál"&amp;10
   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2:E150"/>
  <sheetViews>
    <sheetView view="pageLayout" workbookViewId="0" topLeftCell="A1">
      <selection activeCell="C29" sqref="C29"/>
    </sheetView>
  </sheetViews>
  <sheetFormatPr defaultColWidth="9.00390625" defaultRowHeight="12.75"/>
  <cols>
    <col min="1" max="1" width="38.625" style="35" customWidth="1"/>
    <col min="2" max="5" width="13.875" style="35" customWidth="1"/>
    <col min="6" max="16384" width="9.375" style="35" customWidth="1"/>
  </cols>
  <sheetData>
    <row r="2" spans="1:5" ht="12.75">
      <c r="A2" s="125"/>
      <c r="B2" s="125"/>
      <c r="C2" s="125"/>
      <c r="D2" s="125"/>
      <c r="E2" s="125"/>
    </row>
    <row r="3" spans="1:5" ht="15.75">
      <c r="A3" s="361" t="s">
        <v>475</v>
      </c>
      <c r="B3" s="410" t="s">
        <v>515</v>
      </c>
      <c r="C3" s="410"/>
      <c r="D3" s="410"/>
      <c r="E3" s="410"/>
    </row>
    <row r="4" spans="1:5" ht="14.25" thickBot="1">
      <c r="A4" s="125" t="s">
        <v>516</v>
      </c>
      <c r="B4" s="125"/>
      <c r="C4" s="125"/>
      <c r="D4" s="411" t="s">
        <v>476</v>
      </c>
      <c r="E4" s="411"/>
    </row>
    <row r="5" spans="1:5" ht="15" customHeight="1" thickBot="1">
      <c r="A5" s="362" t="s">
        <v>477</v>
      </c>
      <c r="B5" s="363" t="s">
        <v>514</v>
      </c>
      <c r="C5" s="363" t="s">
        <v>487</v>
      </c>
      <c r="D5" s="363" t="s">
        <v>488</v>
      </c>
      <c r="E5" s="364" t="s">
        <v>41</v>
      </c>
    </row>
    <row r="6" spans="1:5" ht="12.75">
      <c r="A6" s="365" t="s">
        <v>478</v>
      </c>
      <c r="B6" s="366"/>
      <c r="C6" s="366"/>
      <c r="D6" s="366"/>
      <c r="E6" s="367">
        <f aca="true" t="shared" si="0" ref="E6:E12">SUM(B6:D6)</f>
        <v>0</v>
      </c>
    </row>
    <row r="7" spans="1:5" ht="12.75">
      <c r="A7" s="368" t="s">
        <v>479</v>
      </c>
      <c r="B7" s="369"/>
      <c r="C7" s="369"/>
      <c r="D7" s="369"/>
      <c r="E7" s="370">
        <f t="shared" si="0"/>
        <v>0</v>
      </c>
    </row>
    <row r="8" spans="1:5" ht="12.75">
      <c r="A8" s="371" t="s">
        <v>480</v>
      </c>
      <c r="B8" s="372"/>
      <c r="C8" s="372">
        <v>4905875</v>
      </c>
      <c r="D8" s="372">
        <v>5075680</v>
      </c>
      <c r="E8" s="373">
        <f t="shared" si="0"/>
        <v>9981555</v>
      </c>
    </row>
    <row r="9" spans="1:5" ht="12.75">
      <c r="A9" s="371" t="s">
        <v>481</v>
      </c>
      <c r="B9" s="372"/>
      <c r="C9" s="372"/>
      <c r="D9" s="372"/>
      <c r="E9" s="373">
        <f t="shared" si="0"/>
        <v>0</v>
      </c>
    </row>
    <row r="10" spans="1:5" ht="12.75">
      <c r="A10" s="371" t="s">
        <v>482</v>
      </c>
      <c r="B10" s="372"/>
      <c r="C10" s="372"/>
      <c r="D10" s="372"/>
      <c r="E10" s="373">
        <f t="shared" si="0"/>
        <v>0</v>
      </c>
    </row>
    <row r="11" spans="1:5" ht="12.75">
      <c r="A11" s="371" t="s">
        <v>483</v>
      </c>
      <c r="B11" s="372"/>
      <c r="C11" s="372"/>
      <c r="D11" s="372"/>
      <c r="E11" s="373">
        <f t="shared" si="0"/>
        <v>0</v>
      </c>
    </row>
    <row r="12" spans="1:5" ht="13.5" thickBot="1">
      <c r="A12" s="374" t="s">
        <v>484</v>
      </c>
      <c r="B12" s="375"/>
      <c r="C12" s="375"/>
      <c r="D12" s="375"/>
      <c r="E12" s="373">
        <f t="shared" si="0"/>
        <v>0</v>
      </c>
    </row>
    <row r="13" spans="1:5" ht="13.5" thickBot="1">
      <c r="A13" s="376" t="s">
        <v>485</v>
      </c>
      <c r="B13" s="377">
        <f>B6+SUM(B8:B12)</f>
        <v>0</v>
      </c>
      <c r="C13" s="377">
        <f>C6+SUM(C8:C12)</f>
        <v>4905875</v>
      </c>
      <c r="D13" s="377">
        <f>D6+SUM(D8:D12)</f>
        <v>5075680</v>
      </c>
      <c r="E13" s="378">
        <f>E6+SUM(E8:E12)</f>
        <v>9981555</v>
      </c>
    </row>
    <row r="14" spans="1:5" ht="13.5" thickBot="1">
      <c r="A14" s="36"/>
      <c r="B14" s="36"/>
      <c r="C14" s="386"/>
      <c r="D14" s="36"/>
      <c r="E14" s="36"/>
    </row>
    <row r="15" spans="1:5" ht="15" customHeight="1">
      <c r="A15" s="362" t="s">
        <v>486</v>
      </c>
      <c r="B15" s="363" t="str">
        <f>+B5</f>
        <v>2018. előtt</v>
      </c>
      <c r="C15" s="363" t="str">
        <f>+C5</f>
        <v>2018.</v>
      </c>
      <c r="D15" s="363" t="str">
        <f>+D5</f>
        <v>2018. után</v>
      </c>
      <c r="E15" s="364" t="s">
        <v>41</v>
      </c>
    </row>
    <row r="16" spans="1:5" ht="12.75">
      <c r="A16" s="371" t="s">
        <v>518</v>
      </c>
      <c r="B16" s="372"/>
      <c r="C16" s="372">
        <v>3792416</v>
      </c>
      <c r="D16" s="372">
        <v>3917680</v>
      </c>
      <c r="E16" s="373">
        <f>SUM(B16:D16)</f>
        <v>7710096</v>
      </c>
    </row>
    <row r="17" spans="1:5" ht="12.75">
      <c r="A17" s="371" t="s">
        <v>519</v>
      </c>
      <c r="B17" s="372"/>
      <c r="C17" s="372">
        <v>1113459</v>
      </c>
      <c r="D17" s="372">
        <v>1158000</v>
      </c>
      <c r="E17" s="373">
        <f>SUM(B17:D17)</f>
        <v>2271459</v>
      </c>
    </row>
    <row r="18" spans="1:5" ht="12.75">
      <c r="A18" s="379"/>
      <c r="B18" s="372"/>
      <c r="C18" s="372"/>
      <c r="D18" s="372"/>
      <c r="E18" s="373">
        <f>SUM(B18:D18)</f>
        <v>0</v>
      </c>
    </row>
    <row r="19" spans="1:5" ht="12.75">
      <c r="A19" s="379"/>
      <c r="B19" s="372"/>
      <c r="C19" s="372"/>
      <c r="D19" s="372"/>
      <c r="E19" s="373">
        <f>SUM(B19:D19)</f>
        <v>0</v>
      </c>
    </row>
    <row r="20" spans="1:5" ht="13.5" thickBot="1">
      <c r="A20" s="374"/>
      <c r="B20" s="375"/>
      <c r="C20" s="375"/>
      <c r="D20" s="375"/>
      <c r="E20" s="373">
        <f>SUM(B20:D20)</f>
        <v>0</v>
      </c>
    </row>
    <row r="21" spans="1:5" ht="13.5" thickBot="1">
      <c r="A21" s="376" t="s">
        <v>42</v>
      </c>
      <c r="B21" s="377">
        <f>SUM(B16:B20)</f>
        <v>0</v>
      </c>
      <c r="C21" s="377">
        <f>SUM(C16:C20)</f>
        <v>4905875</v>
      </c>
      <c r="D21" s="377">
        <f>SUM(D16:D20)</f>
        <v>5075680</v>
      </c>
      <c r="E21" s="378">
        <f>SUM(E16:E20)</f>
        <v>9981555</v>
      </c>
    </row>
    <row r="22" spans="1:5" ht="12.75">
      <c r="A22" s="125"/>
      <c r="B22" s="125"/>
      <c r="C22" s="125"/>
      <c r="D22" s="125"/>
      <c r="E22" s="125"/>
    </row>
    <row r="23" spans="1:5" ht="12.75">
      <c r="A23" s="125"/>
      <c r="B23" s="125"/>
      <c r="C23" s="125"/>
      <c r="D23" s="125"/>
      <c r="E23" s="125"/>
    </row>
    <row r="24" spans="1:5" ht="15.75">
      <c r="A24" s="361" t="s">
        <v>517</v>
      </c>
      <c r="B24" s="410" t="s">
        <v>520</v>
      </c>
      <c r="C24" s="410"/>
      <c r="D24" s="410"/>
      <c r="E24" s="410"/>
    </row>
    <row r="25" spans="1:5" ht="14.25" thickBot="1">
      <c r="A25" s="125" t="s">
        <v>521</v>
      </c>
      <c r="B25" s="125"/>
      <c r="C25" s="125"/>
      <c r="D25" s="411" t="s">
        <v>476</v>
      </c>
      <c r="E25" s="411"/>
    </row>
    <row r="26" spans="1:5" ht="13.5" thickBot="1">
      <c r="A26" s="362" t="s">
        <v>477</v>
      </c>
      <c r="B26" s="363" t="str">
        <f>+B15</f>
        <v>2018. előtt</v>
      </c>
      <c r="C26" s="363" t="str">
        <f>+C15</f>
        <v>2018.</v>
      </c>
      <c r="D26" s="363" t="str">
        <f>+D15</f>
        <v>2018. után</v>
      </c>
      <c r="E26" s="364" t="s">
        <v>41</v>
      </c>
    </row>
    <row r="27" spans="1:5" ht="12.75">
      <c r="A27" s="365" t="s">
        <v>478</v>
      </c>
      <c r="B27" s="366"/>
      <c r="C27" s="366"/>
      <c r="D27" s="366"/>
      <c r="E27" s="367">
        <f aca="true" t="shared" si="1" ref="E27:E33">SUM(B27:D27)</f>
        <v>0</v>
      </c>
    </row>
    <row r="28" spans="1:5" ht="12.75">
      <c r="A28" s="368" t="s">
        <v>479</v>
      </c>
      <c r="B28" s="369"/>
      <c r="C28" s="369"/>
      <c r="D28" s="369"/>
      <c r="E28" s="370">
        <f t="shared" si="1"/>
        <v>0</v>
      </c>
    </row>
    <row r="29" spans="1:5" ht="12.75">
      <c r="A29" s="371" t="s">
        <v>480</v>
      </c>
      <c r="B29" s="372"/>
      <c r="C29" s="372">
        <v>10723272</v>
      </c>
      <c r="D29" s="372">
        <v>14270354</v>
      </c>
      <c r="E29" s="373">
        <f t="shared" si="1"/>
        <v>24993626</v>
      </c>
    </row>
    <row r="30" spans="1:5" ht="12.75">
      <c r="A30" s="371" t="s">
        <v>481</v>
      </c>
      <c r="B30" s="372"/>
      <c r="C30" s="372"/>
      <c r="D30" s="372"/>
      <c r="E30" s="373">
        <f t="shared" si="1"/>
        <v>0</v>
      </c>
    </row>
    <row r="31" spans="1:5" ht="12.75">
      <c r="A31" s="371" t="s">
        <v>482</v>
      </c>
      <c r="B31" s="372"/>
      <c r="C31" s="372"/>
      <c r="D31" s="372"/>
      <c r="E31" s="373">
        <f t="shared" si="1"/>
        <v>0</v>
      </c>
    </row>
    <row r="32" spans="1:5" ht="12.75">
      <c r="A32" s="371" t="s">
        <v>483</v>
      </c>
      <c r="B32" s="372"/>
      <c r="C32" s="372"/>
      <c r="D32" s="372"/>
      <c r="E32" s="373">
        <f t="shared" si="1"/>
        <v>0</v>
      </c>
    </row>
    <row r="33" spans="1:5" ht="13.5" thickBot="1">
      <c r="A33" s="374"/>
      <c r="B33" s="375"/>
      <c r="C33" s="375"/>
      <c r="D33" s="375"/>
      <c r="E33" s="373">
        <f t="shared" si="1"/>
        <v>0</v>
      </c>
    </row>
    <row r="34" spans="1:5" ht="13.5" thickBot="1">
      <c r="A34" s="376" t="s">
        <v>485</v>
      </c>
      <c r="B34" s="377">
        <f>B27+SUM(B29:B33)</f>
        <v>0</v>
      </c>
      <c r="C34" s="377">
        <f>C27+SUM(C29:C33)</f>
        <v>10723272</v>
      </c>
      <c r="D34" s="377">
        <f>D27+SUM(D29:D33)</f>
        <v>14270354</v>
      </c>
      <c r="E34" s="378">
        <f>E27+SUM(E29:E33)</f>
        <v>24993626</v>
      </c>
    </row>
    <row r="35" spans="1:5" ht="13.5" thickBot="1">
      <c r="A35" s="36"/>
      <c r="B35" s="36"/>
      <c r="C35" s="36"/>
      <c r="D35" s="36"/>
      <c r="E35" s="36"/>
    </row>
    <row r="36" spans="1:5" ht="12.75">
      <c r="A36" s="362" t="s">
        <v>486</v>
      </c>
      <c r="B36" s="363" t="str">
        <f>+B26</f>
        <v>2018. előtt</v>
      </c>
      <c r="C36" s="363" t="str">
        <f>+C26</f>
        <v>2018.</v>
      </c>
      <c r="D36" s="363" t="str">
        <f>+D26</f>
        <v>2018. után</v>
      </c>
      <c r="E36" s="364" t="s">
        <v>41</v>
      </c>
    </row>
    <row r="37" spans="1:5" ht="12.75">
      <c r="A37" s="371" t="s">
        <v>518</v>
      </c>
      <c r="B37" s="372"/>
      <c r="C37" s="372">
        <v>8223910</v>
      </c>
      <c r="D37" s="372">
        <v>11110354</v>
      </c>
      <c r="E37" s="373">
        <f>SUM(B37:D37)</f>
        <v>19334264</v>
      </c>
    </row>
    <row r="38" spans="1:5" ht="12.75">
      <c r="A38" s="371" t="s">
        <v>519</v>
      </c>
      <c r="B38" s="372"/>
      <c r="C38" s="372">
        <v>2499362</v>
      </c>
      <c r="D38" s="372">
        <v>3160000</v>
      </c>
      <c r="E38" s="373">
        <f>SUM(B38:D38)</f>
        <v>5659362</v>
      </c>
    </row>
    <row r="39" spans="1:5" ht="12.75">
      <c r="A39" s="379"/>
      <c r="B39" s="372"/>
      <c r="C39" s="372"/>
      <c r="D39" s="372"/>
      <c r="E39" s="373">
        <f>SUM(B39:D39)</f>
        <v>0</v>
      </c>
    </row>
    <row r="40" spans="1:5" ht="12.75">
      <c r="A40" s="379"/>
      <c r="B40" s="372"/>
      <c r="C40" s="372"/>
      <c r="D40" s="372"/>
      <c r="E40" s="373">
        <f>SUM(B40:D40)</f>
        <v>0</v>
      </c>
    </row>
    <row r="41" spans="1:5" ht="13.5" thickBot="1">
      <c r="A41" s="374"/>
      <c r="B41" s="375"/>
      <c r="C41" s="375"/>
      <c r="D41" s="375"/>
      <c r="E41" s="373">
        <f>SUM(B41:D41)</f>
        <v>0</v>
      </c>
    </row>
    <row r="42" spans="1:5" ht="13.5" thickBot="1">
      <c r="A42" s="376" t="s">
        <v>42</v>
      </c>
      <c r="B42" s="377">
        <f>SUM(B37:B41)</f>
        <v>0</v>
      </c>
      <c r="C42" s="377">
        <f>SUM(C37:C41)</f>
        <v>10723272</v>
      </c>
      <c r="D42" s="377">
        <f>SUM(D37:D41)</f>
        <v>14270354</v>
      </c>
      <c r="E42" s="378">
        <f>SUM(E37:E41)</f>
        <v>24993626</v>
      </c>
    </row>
    <row r="43" spans="1:5" ht="12.75">
      <c r="A43" s="125"/>
      <c r="B43" s="125"/>
      <c r="C43" s="125"/>
      <c r="D43" s="125"/>
      <c r="E43" s="125"/>
    </row>
    <row r="44" spans="1:5" ht="12.75">
      <c r="A44" s="125"/>
      <c r="B44" s="125"/>
      <c r="C44" s="125"/>
      <c r="D44" s="125"/>
      <c r="E44" s="125"/>
    </row>
    <row r="45" spans="1:5" ht="12.75">
      <c r="A45" s="125"/>
      <c r="B45" s="125"/>
      <c r="C45" s="125"/>
      <c r="D45" s="125"/>
      <c r="E45" s="125"/>
    </row>
    <row r="46" spans="1:5" ht="12.75">
      <c r="A46" s="125"/>
      <c r="B46" s="125"/>
      <c r="C46" s="125"/>
      <c r="D46" s="125"/>
      <c r="E46" s="125"/>
    </row>
    <row r="47" spans="1:5" ht="12.75">
      <c r="A47" s="125"/>
      <c r="B47" s="125"/>
      <c r="C47" s="125"/>
      <c r="D47" s="125"/>
      <c r="E47" s="125"/>
    </row>
    <row r="48" spans="1:5" ht="12.75">
      <c r="A48" s="125"/>
      <c r="B48" s="125"/>
      <c r="C48" s="125"/>
      <c r="D48" s="125"/>
      <c r="E48" s="125"/>
    </row>
    <row r="49" spans="1:5" ht="12.75">
      <c r="A49" s="125"/>
      <c r="B49" s="125"/>
      <c r="C49" s="125"/>
      <c r="D49" s="125"/>
      <c r="E49" s="125"/>
    </row>
    <row r="50" spans="1:5" ht="12.75">
      <c r="A50" s="125"/>
      <c r="B50" s="125"/>
      <c r="C50" s="125"/>
      <c r="D50" s="125"/>
      <c r="E50" s="125"/>
    </row>
    <row r="51" spans="1:5" ht="12.75">
      <c r="A51" s="125"/>
      <c r="B51" s="125"/>
      <c r="C51" s="125"/>
      <c r="D51" s="125"/>
      <c r="E51" s="125"/>
    </row>
    <row r="52" spans="1:5" ht="12.75">
      <c r="A52" s="125"/>
      <c r="B52" s="125"/>
      <c r="C52" s="125"/>
      <c r="D52" s="125"/>
      <c r="E52" s="125"/>
    </row>
    <row r="53" spans="1:5" ht="12.75">
      <c r="A53" s="125"/>
      <c r="B53" s="125"/>
      <c r="C53" s="125"/>
      <c r="D53" s="125"/>
      <c r="E53" s="125"/>
    </row>
    <row r="54" spans="1:5" ht="12.75">
      <c r="A54" s="125"/>
      <c r="B54" s="125"/>
      <c r="C54" s="125"/>
      <c r="D54" s="125"/>
      <c r="E54" s="125"/>
    </row>
    <row r="55" spans="1:5" ht="12.75">
      <c r="A55" s="125"/>
      <c r="B55" s="125"/>
      <c r="C55" s="125"/>
      <c r="D55" s="125"/>
      <c r="E55" s="125"/>
    </row>
    <row r="56" spans="1:5" ht="15.75">
      <c r="A56" s="361" t="s">
        <v>475</v>
      </c>
      <c r="B56" s="410" t="s">
        <v>522</v>
      </c>
      <c r="C56" s="410"/>
      <c r="D56" s="410"/>
      <c r="E56" s="410"/>
    </row>
    <row r="57" spans="1:5" ht="14.25" thickBot="1">
      <c r="A57" s="125" t="s">
        <v>523</v>
      </c>
      <c r="B57" s="125"/>
      <c r="C57" s="125"/>
      <c r="D57" s="411" t="s">
        <v>476</v>
      </c>
      <c r="E57" s="411"/>
    </row>
    <row r="58" spans="1:5" ht="13.5" thickBot="1">
      <c r="A58" s="362" t="s">
        <v>477</v>
      </c>
      <c r="B58" s="363" t="s">
        <v>514</v>
      </c>
      <c r="C58" s="363" t="s">
        <v>487</v>
      </c>
      <c r="D58" s="363" t="s">
        <v>488</v>
      </c>
      <c r="E58" s="364" t="s">
        <v>41</v>
      </c>
    </row>
    <row r="59" spans="1:5" ht="12.75">
      <c r="A59" s="365" t="s">
        <v>478</v>
      </c>
      <c r="B59" s="366"/>
      <c r="C59" s="366"/>
      <c r="D59" s="366"/>
      <c r="E59" s="367">
        <f aca="true" t="shared" si="2" ref="E59:E65">SUM(B59:D59)</f>
        <v>0</v>
      </c>
    </row>
    <row r="60" spans="1:5" ht="12.75">
      <c r="A60" s="368" t="s">
        <v>479</v>
      </c>
      <c r="B60" s="369"/>
      <c r="C60" s="369"/>
      <c r="D60" s="369"/>
      <c r="E60" s="370">
        <f t="shared" si="2"/>
        <v>0</v>
      </c>
    </row>
    <row r="61" spans="1:5" ht="12.75">
      <c r="A61" s="371" t="s">
        <v>480</v>
      </c>
      <c r="B61" s="372">
        <v>6999968</v>
      </c>
      <c r="C61" s="372"/>
      <c r="D61" s="372"/>
      <c r="E61" s="373">
        <f t="shared" si="2"/>
        <v>6999968</v>
      </c>
    </row>
    <row r="62" spans="1:5" ht="12.75">
      <c r="A62" s="371" t="s">
        <v>481</v>
      </c>
      <c r="B62" s="372"/>
      <c r="C62" s="372"/>
      <c r="D62" s="372"/>
      <c r="E62" s="373">
        <f t="shared" si="2"/>
        <v>0</v>
      </c>
    </row>
    <row r="63" spans="1:5" ht="12.75">
      <c r="A63" s="371" t="s">
        <v>482</v>
      </c>
      <c r="B63" s="372"/>
      <c r="C63" s="372"/>
      <c r="D63" s="372"/>
      <c r="E63" s="373">
        <f t="shared" si="2"/>
        <v>0</v>
      </c>
    </row>
    <row r="64" spans="1:5" ht="12.75">
      <c r="A64" s="371" t="s">
        <v>483</v>
      </c>
      <c r="B64" s="372"/>
      <c r="C64" s="372"/>
      <c r="D64" s="372"/>
      <c r="E64" s="373">
        <f t="shared" si="2"/>
        <v>0</v>
      </c>
    </row>
    <row r="65" spans="1:5" ht="13.5" thickBot="1">
      <c r="A65" s="374" t="s">
        <v>484</v>
      </c>
      <c r="B65" s="375"/>
      <c r="C65" s="375">
        <v>5394308</v>
      </c>
      <c r="D65" s="375"/>
      <c r="E65" s="373">
        <f t="shared" si="2"/>
        <v>5394308</v>
      </c>
    </row>
    <row r="66" spans="1:5" ht="13.5" thickBot="1">
      <c r="A66" s="376" t="s">
        <v>485</v>
      </c>
      <c r="B66" s="377">
        <f>B59+SUM(B61:B65)</f>
        <v>6999968</v>
      </c>
      <c r="C66" s="377">
        <f>C59+SUM(C61:C65)</f>
        <v>5394308</v>
      </c>
      <c r="D66" s="377">
        <f>D59+SUM(D61:D65)</f>
        <v>0</v>
      </c>
      <c r="E66" s="378">
        <f>E59+SUM(E61:E65)</f>
        <v>12394276</v>
      </c>
    </row>
    <row r="67" spans="1:5" ht="13.5" thickBot="1">
      <c r="A67" s="36"/>
      <c r="B67" s="36"/>
      <c r="C67" s="386"/>
      <c r="D67" s="36"/>
      <c r="E67" s="36"/>
    </row>
    <row r="68" spans="1:5" ht="12.75">
      <c r="A68" s="362" t="s">
        <v>486</v>
      </c>
      <c r="B68" s="363" t="str">
        <f>+B58</f>
        <v>2018. előtt</v>
      </c>
      <c r="C68" s="363" t="str">
        <f>+C58</f>
        <v>2018.</v>
      </c>
      <c r="D68" s="363" t="str">
        <f>+D58</f>
        <v>2018. után</v>
      </c>
      <c r="E68" s="364" t="s">
        <v>41</v>
      </c>
    </row>
    <row r="69" spans="1:5" ht="12.75">
      <c r="A69" s="371" t="s">
        <v>518</v>
      </c>
      <c r="B69" s="372">
        <v>780160</v>
      </c>
      <c r="C69" s="372">
        <v>3069813</v>
      </c>
      <c r="D69" s="372"/>
      <c r="E69" s="373">
        <f>SUM(B69:D69)</f>
        <v>3849973</v>
      </c>
    </row>
    <row r="70" spans="1:5" ht="12.75">
      <c r="A70" s="371" t="s">
        <v>519</v>
      </c>
      <c r="B70" s="372">
        <v>825500</v>
      </c>
      <c r="C70" s="372">
        <v>2324495</v>
      </c>
      <c r="D70" s="372"/>
      <c r="E70" s="373">
        <f>SUM(B70:D70)</f>
        <v>3149995</v>
      </c>
    </row>
    <row r="71" spans="1:5" ht="12.75">
      <c r="A71" s="379"/>
      <c r="B71" s="372"/>
      <c r="C71" s="372"/>
      <c r="D71" s="372"/>
      <c r="E71" s="373">
        <f>SUM(B71:D71)</f>
        <v>0</v>
      </c>
    </row>
    <row r="72" spans="1:5" ht="12.75">
      <c r="A72" s="379"/>
      <c r="B72" s="372"/>
      <c r="C72" s="372"/>
      <c r="D72" s="372"/>
      <c r="E72" s="373">
        <f>SUM(B72:D72)</f>
        <v>0</v>
      </c>
    </row>
    <row r="73" spans="1:5" ht="13.5" thickBot="1">
      <c r="A73" s="374"/>
      <c r="B73" s="375"/>
      <c r="C73" s="375"/>
      <c r="D73" s="375"/>
      <c r="E73" s="373">
        <f>SUM(B73:D73)</f>
        <v>0</v>
      </c>
    </row>
    <row r="74" spans="1:5" ht="13.5" thickBot="1">
      <c r="A74" s="376" t="s">
        <v>42</v>
      </c>
      <c r="B74" s="377">
        <f>SUM(B69:B73)</f>
        <v>1605660</v>
      </c>
      <c r="C74" s="377">
        <f>SUM(C69:C73)</f>
        <v>5394308</v>
      </c>
      <c r="D74" s="377">
        <f>SUM(D69:D73)</f>
        <v>0</v>
      </c>
      <c r="E74" s="378">
        <f>SUM(E69:E73)</f>
        <v>6999968</v>
      </c>
    </row>
    <row r="75" spans="1:5" ht="12.75">
      <c r="A75" s="125"/>
      <c r="B75" s="125"/>
      <c r="C75" s="125"/>
      <c r="D75" s="125"/>
      <c r="E75" s="125"/>
    </row>
    <row r="76" spans="1:5" ht="12.75">
      <c r="A76" s="125"/>
      <c r="B76" s="125"/>
      <c r="C76" s="125"/>
      <c r="D76" s="125"/>
      <c r="E76" s="125"/>
    </row>
    <row r="77" spans="1:5" ht="15.75">
      <c r="A77" s="361" t="s">
        <v>517</v>
      </c>
      <c r="B77" s="410" t="s">
        <v>524</v>
      </c>
      <c r="C77" s="410"/>
      <c r="D77" s="410"/>
      <c r="E77" s="410"/>
    </row>
    <row r="78" spans="1:5" ht="14.25" thickBot="1">
      <c r="A78" s="125" t="s">
        <v>525</v>
      </c>
      <c r="B78" s="125"/>
      <c r="C78" s="125"/>
      <c r="D78" s="411" t="s">
        <v>476</v>
      </c>
      <c r="E78" s="411"/>
    </row>
    <row r="79" spans="1:5" ht="13.5" thickBot="1">
      <c r="A79" s="362" t="s">
        <v>477</v>
      </c>
      <c r="B79" s="363" t="str">
        <f>+B68</f>
        <v>2018. előtt</v>
      </c>
      <c r="C79" s="363" t="str">
        <f>+C68</f>
        <v>2018.</v>
      </c>
      <c r="D79" s="363" t="str">
        <f>+D68</f>
        <v>2018. után</v>
      </c>
      <c r="E79" s="364" t="s">
        <v>41</v>
      </c>
    </row>
    <row r="80" spans="1:5" ht="12.75">
      <c r="A80" s="365" t="s">
        <v>478</v>
      </c>
      <c r="B80" s="366"/>
      <c r="C80" s="366"/>
      <c r="D80" s="366"/>
      <c r="E80" s="367">
        <f aca="true" t="shared" si="3" ref="E80:E86">SUM(B80:D80)</f>
        <v>0</v>
      </c>
    </row>
    <row r="81" spans="1:5" ht="12.75">
      <c r="A81" s="368" t="s">
        <v>479</v>
      </c>
      <c r="B81" s="369"/>
      <c r="C81" s="369"/>
      <c r="D81" s="369"/>
      <c r="E81" s="370">
        <f t="shared" si="3"/>
        <v>0</v>
      </c>
    </row>
    <row r="82" spans="1:5" ht="12.75">
      <c r="A82" s="371" t="s">
        <v>480</v>
      </c>
      <c r="B82" s="372">
        <v>67106384</v>
      </c>
      <c r="C82" s="372"/>
      <c r="D82" s="372"/>
      <c r="E82" s="373">
        <f t="shared" si="3"/>
        <v>67106384</v>
      </c>
    </row>
    <row r="83" spans="1:5" ht="12.75">
      <c r="A83" s="371" t="s">
        <v>481</v>
      </c>
      <c r="B83" s="372"/>
      <c r="C83" s="372"/>
      <c r="D83" s="372"/>
      <c r="E83" s="373">
        <f t="shared" si="3"/>
        <v>0</v>
      </c>
    </row>
    <row r="84" spans="1:5" ht="12.75">
      <c r="A84" s="371" t="s">
        <v>482</v>
      </c>
      <c r="B84" s="372"/>
      <c r="C84" s="372"/>
      <c r="D84" s="372"/>
      <c r="E84" s="373">
        <f t="shared" si="3"/>
        <v>0</v>
      </c>
    </row>
    <row r="85" spans="1:5" ht="12.75">
      <c r="A85" s="371" t="s">
        <v>483</v>
      </c>
      <c r="B85" s="372"/>
      <c r="C85" s="372"/>
      <c r="D85" s="372"/>
      <c r="E85" s="373">
        <f t="shared" si="3"/>
        <v>0</v>
      </c>
    </row>
    <row r="86" spans="1:5" ht="13.5" thickBot="1">
      <c r="A86" s="374" t="s">
        <v>484</v>
      </c>
      <c r="B86" s="375"/>
      <c r="C86" s="375">
        <v>63702784</v>
      </c>
      <c r="D86" s="375"/>
      <c r="E86" s="373">
        <f t="shared" si="3"/>
        <v>63702784</v>
      </c>
    </row>
    <row r="87" spans="1:5" ht="13.5" thickBot="1">
      <c r="A87" s="376" t="s">
        <v>485</v>
      </c>
      <c r="B87" s="377">
        <f>B80+SUM(B82:B86)</f>
        <v>67106384</v>
      </c>
      <c r="C87" s="377">
        <f>C80+SUM(C82:C86)</f>
        <v>63702784</v>
      </c>
      <c r="D87" s="377">
        <f>D80+SUM(D82:D86)</f>
        <v>0</v>
      </c>
      <c r="E87" s="378">
        <f>E80+SUM(E82:E86)</f>
        <v>130809168</v>
      </c>
    </row>
    <row r="88" spans="1:5" ht="13.5" thickBot="1">
      <c r="A88" s="36"/>
      <c r="B88" s="36"/>
      <c r="C88" s="36"/>
      <c r="D88" s="36"/>
      <c r="E88" s="36"/>
    </row>
    <row r="89" spans="1:5" ht="12.75">
      <c r="A89" s="362" t="s">
        <v>486</v>
      </c>
      <c r="B89" s="363" t="str">
        <f>+B79</f>
        <v>2018. előtt</v>
      </c>
      <c r="C89" s="363" t="str">
        <f>+C79</f>
        <v>2018.</v>
      </c>
      <c r="D89" s="363" t="str">
        <f>+D79</f>
        <v>2018. után</v>
      </c>
      <c r="E89" s="364" t="s">
        <v>41</v>
      </c>
    </row>
    <row r="90" spans="1:5" ht="12.75">
      <c r="A90" s="371" t="s">
        <v>518</v>
      </c>
      <c r="B90" s="372"/>
      <c r="C90" s="372">
        <v>1031452</v>
      </c>
      <c r="D90" s="372"/>
      <c r="E90" s="373">
        <f>SUM(B90:D90)</f>
        <v>1031452</v>
      </c>
    </row>
    <row r="91" spans="1:5" ht="12.75">
      <c r="A91" s="371" t="s">
        <v>519</v>
      </c>
      <c r="B91" s="372">
        <v>3403600</v>
      </c>
      <c r="C91" s="372">
        <v>62671332</v>
      </c>
      <c r="D91" s="372"/>
      <c r="E91" s="373">
        <f>SUM(B91:D91)</f>
        <v>66074932</v>
      </c>
    </row>
    <row r="92" spans="1:5" ht="12.75">
      <c r="A92" s="379"/>
      <c r="B92" s="372"/>
      <c r="C92" s="372"/>
      <c r="D92" s="372"/>
      <c r="E92" s="373">
        <f>SUM(B92:D92)</f>
        <v>0</v>
      </c>
    </row>
    <row r="93" spans="1:5" ht="12.75">
      <c r="A93" s="379"/>
      <c r="B93" s="372"/>
      <c r="C93" s="372"/>
      <c r="D93" s="372"/>
      <c r="E93" s="373">
        <f>SUM(B93:D93)</f>
        <v>0</v>
      </c>
    </row>
    <row r="94" spans="1:5" ht="13.5" thickBot="1">
      <c r="A94" s="374"/>
      <c r="B94" s="375"/>
      <c r="C94" s="375"/>
      <c r="D94" s="375"/>
      <c r="E94" s="373">
        <f>SUM(B94:D94)</f>
        <v>0</v>
      </c>
    </row>
    <row r="95" spans="1:5" ht="13.5" thickBot="1">
      <c r="A95" s="376" t="s">
        <v>42</v>
      </c>
      <c r="B95" s="377">
        <f>SUM(B90:B94)</f>
        <v>3403600</v>
      </c>
      <c r="C95" s="377">
        <f>SUM(C90:C94)</f>
        <v>63702784</v>
      </c>
      <c r="D95" s="377">
        <f>SUM(D90:D94)</f>
        <v>0</v>
      </c>
      <c r="E95" s="378">
        <f>SUM(E90:E94)</f>
        <v>67106384</v>
      </c>
    </row>
    <row r="96" spans="1:5" ht="12.75">
      <c r="A96" s="125"/>
      <c r="B96" s="125"/>
      <c r="C96" s="125"/>
      <c r="D96" s="125"/>
      <c r="E96" s="125"/>
    </row>
    <row r="97" spans="1:5" ht="12.75">
      <c r="A97" s="125"/>
      <c r="B97" s="125"/>
      <c r="C97" s="125"/>
      <c r="D97" s="125"/>
      <c r="E97" s="125"/>
    </row>
    <row r="110" spans="1:5" ht="15.75">
      <c r="A110" s="361" t="s">
        <v>475</v>
      </c>
      <c r="B110" s="410" t="s">
        <v>526</v>
      </c>
      <c r="C110" s="410"/>
      <c r="D110" s="410"/>
      <c r="E110" s="410"/>
    </row>
    <row r="111" spans="1:5" ht="14.25" thickBot="1">
      <c r="A111" s="125" t="s">
        <v>527</v>
      </c>
      <c r="B111" s="125"/>
      <c r="C111" s="125"/>
      <c r="D111" s="411" t="s">
        <v>476</v>
      </c>
      <c r="E111" s="411"/>
    </row>
    <row r="112" spans="1:5" ht="13.5" thickBot="1">
      <c r="A112" s="362" t="s">
        <v>477</v>
      </c>
      <c r="B112" s="363" t="s">
        <v>514</v>
      </c>
      <c r="C112" s="363" t="s">
        <v>487</v>
      </c>
      <c r="D112" s="363" t="s">
        <v>488</v>
      </c>
      <c r="E112" s="364" t="s">
        <v>41</v>
      </c>
    </row>
    <row r="113" spans="1:5" ht="12.75">
      <c r="A113" s="365" t="s">
        <v>478</v>
      </c>
      <c r="B113" s="366"/>
      <c r="C113" s="366"/>
      <c r="D113" s="366"/>
      <c r="E113" s="367">
        <f aca="true" t="shared" si="4" ref="E113:E119">SUM(B113:D113)</f>
        <v>0</v>
      </c>
    </row>
    <row r="114" spans="1:5" ht="12.75">
      <c r="A114" s="368" t="s">
        <v>479</v>
      </c>
      <c r="B114" s="369"/>
      <c r="C114" s="369"/>
      <c r="D114" s="369"/>
      <c r="E114" s="370">
        <f t="shared" si="4"/>
        <v>0</v>
      </c>
    </row>
    <row r="115" spans="1:5" ht="12.75">
      <c r="A115" s="371" t="s">
        <v>480</v>
      </c>
      <c r="B115" s="372">
        <v>87610658</v>
      </c>
      <c r="C115" s="372"/>
      <c r="D115" s="372"/>
      <c r="E115" s="373">
        <f t="shared" si="4"/>
        <v>87610658</v>
      </c>
    </row>
    <row r="116" spans="1:5" ht="12.75">
      <c r="A116" s="371" t="s">
        <v>481</v>
      </c>
      <c r="B116" s="372"/>
      <c r="C116" s="372"/>
      <c r="D116" s="372"/>
      <c r="E116" s="373">
        <f t="shared" si="4"/>
        <v>0</v>
      </c>
    </row>
    <row r="117" spans="1:5" ht="12.75">
      <c r="A117" s="371" t="s">
        <v>482</v>
      </c>
      <c r="B117" s="372"/>
      <c r="C117" s="372"/>
      <c r="D117" s="372"/>
      <c r="E117" s="373">
        <f t="shared" si="4"/>
        <v>0</v>
      </c>
    </row>
    <row r="118" spans="1:5" ht="12.75">
      <c r="A118" s="371" t="s">
        <v>483</v>
      </c>
      <c r="B118" s="372"/>
      <c r="C118" s="372"/>
      <c r="D118" s="372"/>
      <c r="E118" s="373">
        <f t="shared" si="4"/>
        <v>0</v>
      </c>
    </row>
    <row r="119" spans="1:5" ht="13.5" thickBot="1">
      <c r="A119" s="374" t="s">
        <v>484</v>
      </c>
      <c r="B119" s="375"/>
      <c r="C119" s="375">
        <v>87610658</v>
      </c>
      <c r="D119" s="375"/>
      <c r="E119" s="373">
        <f t="shared" si="4"/>
        <v>87610658</v>
      </c>
    </row>
    <row r="120" spans="1:5" ht="13.5" thickBot="1">
      <c r="A120" s="376" t="s">
        <v>485</v>
      </c>
      <c r="B120" s="377">
        <f>B113+SUM(B115:B119)</f>
        <v>87610658</v>
      </c>
      <c r="C120" s="377">
        <f>C113+SUM(C115:C119)</f>
        <v>87610658</v>
      </c>
      <c r="D120" s="377">
        <f>D113+SUM(D115:D119)</f>
        <v>0</v>
      </c>
      <c r="E120" s="378">
        <f>E113+SUM(E115:E119)</f>
        <v>175221316</v>
      </c>
    </row>
    <row r="121" spans="1:5" ht="13.5" thickBot="1">
      <c r="A121" s="36"/>
      <c r="B121" s="36"/>
      <c r="C121" s="386"/>
      <c r="D121" s="36"/>
      <c r="E121" s="36"/>
    </row>
    <row r="122" spans="1:5" ht="12.75">
      <c r="A122" s="362" t="s">
        <v>486</v>
      </c>
      <c r="B122" s="363" t="str">
        <f>+B112</f>
        <v>2018. előtt</v>
      </c>
      <c r="C122" s="363" t="str">
        <f>+C112</f>
        <v>2018.</v>
      </c>
      <c r="D122" s="363" t="str">
        <f>+D112</f>
        <v>2018. után</v>
      </c>
      <c r="E122" s="364" t="s">
        <v>41</v>
      </c>
    </row>
    <row r="123" spans="1:5" ht="12.75">
      <c r="A123" s="371" t="s">
        <v>518</v>
      </c>
      <c r="B123" s="372"/>
      <c r="C123" s="372">
        <v>2695712</v>
      </c>
      <c r="D123" s="372"/>
      <c r="E123" s="373">
        <f>SUM(B123:D123)</f>
        <v>2695712</v>
      </c>
    </row>
    <row r="124" spans="1:5" ht="12.75">
      <c r="A124" s="371" t="s">
        <v>519</v>
      </c>
      <c r="B124" s="372"/>
      <c r="C124" s="372">
        <v>84914946</v>
      </c>
      <c r="D124" s="372"/>
      <c r="E124" s="373">
        <f>SUM(B124:D124)</f>
        <v>84914946</v>
      </c>
    </row>
    <row r="125" spans="1:5" ht="12.75">
      <c r="A125" s="379"/>
      <c r="B125" s="372"/>
      <c r="C125" s="372"/>
      <c r="D125" s="372"/>
      <c r="E125" s="373">
        <f>SUM(B125:D125)</f>
        <v>0</v>
      </c>
    </row>
    <row r="126" spans="1:5" ht="12.75">
      <c r="A126" s="379"/>
      <c r="B126" s="372"/>
      <c r="C126" s="372"/>
      <c r="D126" s="372"/>
      <c r="E126" s="373">
        <f>SUM(B126:D126)</f>
        <v>0</v>
      </c>
    </row>
    <row r="127" spans="1:5" ht="13.5" thickBot="1">
      <c r="A127" s="374"/>
      <c r="B127" s="375"/>
      <c r="C127" s="375"/>
      <c r="D127" s="375"/>
      <c r="E127" s="373">
        <f>SUM(B127:D127)</f>
        <v>0</v>
      </c>
    </row>
    <row r="128" spans="1:5" ht="13.5" thickBot="1">
      <c r="A128" s="376" t="s">
        <v>42</v>
      </c>
      <c r="B128" s="377">
        <f>SUM(B123:B127)</f>
        <v>0</v>
      </c>
      <c r="C128" s="377">
        <f>SUM(C123:C127)</f>
        <v>87610658</v>
      </c>
      <c r="D128" s="377">
        <f>SUM(D123:D127)</f>
        <v>0</v>
      </c>
      <c r="E128" s="378">
        <f>SUM(E123:E127)</f>
        <v>87610658</v>
      </c>
    </row>
    <row r="129" spans="1:5" ht="12.75">
      <c r="A129" s="125"/>
      <c r="B129" s="125"/>
      <c r="C129" s="125"/>
      <c r="D129" s="125"/>
      <c r="E129" s="125"/>
    </row>
    <row r="130" spans="1:5" ht="12.75">
      <c r="A130" s="125"/>
      <c r="B130" s="125"/>
      <c r="C130" s="125"/>
      <c r="D130" s="125"/>
      <c r="E130" s="125"/>
    </row>
    <row r="131" spans="1:5" ht="15.75">
      <c r="A131" s="361" t="s">
        <v>517</v>
      </c>
      <c r="B131" s="410" t="s">
        <v>528</v>
      </c>
      <c r="C131" s="410"/>
      <c r="D131" s="410"/>
      <c r="E131" s="410"/>
    </row>
    <row r="132" spans="1:5" ht="14.25" thickBot="1">
      <c r="A132" s="125" t="s">
        <v>529</v>
      </c>
      <c r="B132" s="125"/>
      <c r="C132" s="125"/>
      <c r="D132" s="411" t="s">
        <v>476</v>
      </c>
      <c r="E132" s="411"/>
    </row>
    <row r="133" spans="1:5" ht="13.5" thickBot="1">
      <c r="A133" s="362" t="s">
        <v>477</v>
      </c>
      <c r="B133" s="363" t="str">
        <f>+B122</f>
        <v>2018. előtt</v>
      </c>
      <c r="C133" s="363" t="str">
        <f>+C122</f>
        <v>2018.</v>
      </c>
      <c r="D133" s="363" t="str">
        <f>+D122</f>
        <v>2018. után</v>
      </c>
      <c r="E133" s="364" t="s">
        <v>41</v>
      </c>
    </row>
    <row r="134" spans="1:5" ht="12.75">
      <c r="A134" s="365" t="s">
        <v>478</v>
      </c>
      <c r="B134" s="366"/>
      <c r="C134" s="366">
        <v>5829173</v>
      </c>
      <c r="D134" s="366"/>
      <c r="E134" s="367">
        <f aca="true" t="shared" si="5" ref="E134:E140">SUM(B134:D134)</f>
        <v>5829173</v>
      </c>
    </row>
    <row r="135" spans="1:5" ht="12.75">
      <c r="A135" s="368" t="s">
        <v>479</v>
      </c>
      <c r="B135" s="369"/>
      <c r="C135" s="369"/>
      <c r="D135" s="369"/>
      <c r="E135" s="370">
        <f t="shared" si="5"/>
        <v>0</v>
      </c>
    </row>
    <row r="136" spans="1:5" ht="12.75">
      <c r="A136" s="371" t="s">
        <v>480</v>
      </c>
      <c r="B136" s="372">
        <v>113670715</v>
      </c>
      <c r="C136" s="372"/>
      <c r="D136" s="372"/>
      <c r="E136" s="373">
        <f t="shared" si="5"/>
        <v>113670715</v>
      </c>
    </row>
    <row r="137" spans="1:5" ht="12.75">
      <c r="A137" s="371" t="s">
        <v>481</v>
      </c>
      <c r="B137" s="372"/>
      <c r="C137" s="372"/>
      <c r="D137" s="372"/>
      <c r="E137" s="373">
        <f t="shared" si="5"/>
        <v>0</v>
      </c>
    </row>
    <row r="138" spans="1:5" ht="12.75">
      <c r="A138" s="371" t="s">
        <v>482</v>
      </c>
      <c r="B138" s="372"/>
      <c r="C138" s="372"/>
      <c r="D138" s="372"/>
      <c r="E138" s="373">
        <f t="shared" si="5"/>
        <v>0</v>
      </c>
    </row>
    <row r="139" spans="1:5" ht="12.75">
      <c r="A139" s="371" t="s">
        <v>483</v>
      </c>
      <c r="B139" s="372"/>
      <c r="C139" s="372"/>
      <c r="D139" s="372"/>
      <c r="E139" s="373">
        <f t="shared" si="5"/>
        <v>0</v>
      </c>
    </row>
    <row r="140" spans="1:5" ht="13.5" thickBot="1">
      <c r="A140" s="374" t="s">
        <v>484</v>
      </c>
      <c r="B140" s="375"/>
      <c r="C140" s="375">
        <v>4054679</v>
      </c>
      <c r="D140" s="375"/>
      <c r="E140" s="373">
        <f t="shared" si="5"/>
        <v>4054679</v>
      </c>
    </row>
    <row r="141" spans="1:5" ht="13.5" thickBot="1">
      <c r="A141" s="376" t="s">
        <v>485</v>
      </c>
      <c r="B141" s="377">
        <f>B134+SUM(B136:B140)</f>
        <v>113670715</v>
      </c>
      <c r="C141" s="377">
        <f>C134+SUM(C136:C140)</f>
        <v>9883852</v>
      </c>
      <c r="D141" s="377">
        <f>D134+SUM(D136:D140)</f>
        <v>0</v>
      </c>
      <c r="E141" s="378">
        <f>E134+SUM(E136:E140)</f>
        <v>123554567</v>
      </c>
    </row>
    <row r="142" spans="1:5" ht="13.5" thickBot="1">
      <c r="A142" s="36"/>
      <c r="B142" s="36"/>
      <c r="C142" s="36"/>
      <c r="D142" s="36"/>
      <c r="E142" s="36"/>
    </row>
    <row r="143" spans="1:5" ht="12.75">
      <c r="A143" s="362" t="s">
        <v>486</v>
      </c>
      <c r="B143" s="363" t="str">
        <f>+B133</f>
        <v>2018. előtt</v>
      </c>
      <c r="C143" s="363" t="str">
        <f>+C133</f>
        <v>2018.</v>
      </c>
      <c r="D143" s="363" t="str">
        <f>+D133</f>
        <v>2018. után</v>
      </c>
      <c r="E143" s="364" t="s">
        <v>41</v>
      </c>
    </row>
    <row r="144" spans="1:5" ht="12.75">
      <c r="A144" s="371" t="s">
        <v>518</v>
      </c>
      <c r="B144" s="372">
        <v>1165733</v>
      </c>
      <c r="C144" s="372">
        <v>1748536</v>
      </c>
      <c r="D144" s="372"/>
      <c r="E144" s="373">
        <f>SUM(B144:D144)</f>
        <v>2914269</v>
      </c>
    </row>
    <row r="145" spans="1:5" ht="12.75">
      <c r="A145" s="371" t="s">
        <v>519</v>
      </c>
      <c r="B145" s="372">
        <v>108450303</v>
      </c>
      <c r="C145" s="372">
        <v>8135316</v>
      </c>
      <c r="D145" s="372"/>
      <c r="E145" s="373">
        <f>SUM(B145:D145)</f>
        <v>116585619</v>
      </c>
    </row>
    <row r="146" spans="1:5" ht="12.75">
      <c r="A146" s="379"/>
      <c r="B146" s="372"/>
      <c r="C146" s="372"/>
      <c r="D146" s="372"/>
      <c r="E146" s="373">
        <f>SUM(B146:D146)</f>
        <v>0</v>
      </c>
    </row>
    <row r="147" spans="1:5" ht="12.75">
      <c r="A147" s="379"/>
      <c r="B147" s="372"/>
      <c r="C147" s="372"/>
      <c r="D147" s="372"/>
      <c r="E147" s="373">
        <f>SUM(B147:D147)</f>
        <v>0</v>
      </c>
    </row>
    <row r="148" spans="1:5" ht="13.5" thickBot="1">
      <c r="A148" s="374"/>
      <c r="B148" s="375"/>
      <c r="C148" s="375"/>
      <c r="D148" s="375"/>
      <c r="E148" s="373">
        <f>SUM(B148:D148)</f>
        <v>0</v>
      </c>
    </row>
    <row r="149" spans="1:5" ht="13.5" thickBot="1">
      <c r="A149" s="376" t="s">
        <v>42</v>
      </c>
      <c r="B149" s="377">
        <f>SUM(B144:B148)</f>
        <v>109616036</v>
      </c>
      <c r="C149" s="377">
        <f>SUM(C144:C148)</f>
        <v>9883852</v>
      </c>
      <c r="D149" s="377">
        <f>SUM(D144:D148)</f>
        <v>0</v>
      </c>
      <c r="E149" s="378">
        <f>SUM(E144:E148)</f>
        <v>119499888</v>
      </c>
    </row>
    <row r="150" spans="1:5" ht="12.75">
      <c r="A150" s="125"/>
      <c r="B150" s="125"/>
      <c r="C150" s="125"/>
      <c r="D150" s="125"/>
      <c r="E150" s="125"/>
    </row>
  </sheetData>
  <sheetProtection/>
  <mergeCells count="12">
    <mergeCell ref="B3:E3"/>
    <mergeCell ref="D4:E4"/>
    <mergeCell ref="B24:E24"/>
    <mergeCell ref="D25:E25"/>
    <mergeCell ref="B56:E56"/>
    <mergeCell ref="D57:E57"/>
    <mergeCell ref="B77:E77"/>
    <mergeCell ref="D78:E78"/>
    <mergeCell ref="B110:E110"/>
    <mergeCell ref="D111:E111"/>
    <mergeCell ref="B131:E131"/>
    <mergeCell ref="D132:E132"/>
  </mergeCells>
  <conditionalFormatting sqref="E6:E13 B13:D13 B21:E21 E27:E34 B34:D34 B42:D42 E16:E20 E37:E42">
    <cfRule type="cellIs" priority="11" dxfId="3" operator="equal" stopIfTrue="1">
      <formula>0</formula>
    </cfRule>
  </conditionalFormatting>
  <conditionalFormatting sqref="E59:E66 B66:D66 B74:E74 E80:E87 B87:D87 B95:D95 E69:E73 E90:E95">
    <cfRule type="cellIs" priority="2" dxfId="3" operator="equal" stopIfTrue="1">
      <formula>0</formula>
    </cfRule>
  </conditionalFormatting>
  <conditionalFormatting sqref="E113:E120 B120:D120 B128:E128 E134:E141 B141:D141 B149:D149 E123:E127 E144:E149">
    <cfRule type="cellIs" priority="1" dxfId="3" operator="equal" stopIfTrue="1">
      <formula>0</formula>
    </cfRule>
  </conditionalFormatting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&amp;C&amp;"Times New Roman CE,Félkövér"&amp;12
Európai uniós támogatással megvalósuló projektek 
bevételei, kiadásai, hozzájárulások&amp;R&amp;"Times New Roman CE,Félkövér dőlt"&amp;11 11. melléklet a 2/2018. (II.26.) önkormányzati rendelethez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zoomScale="130" zoomScaleNormal="130" zoomScaleSheetLayoutView="85" workbookViewId="0" topLeftCell="A1">
      <selection activeCell="C1" sqref="C1"/>
    </sheetView>
  </sheetViews>
  <sheetFormatPr defaultColWidth="9.00390625" defaultRowHeight="12.75"/>
  <cols>
    <col min="1" max="1" width="19.50390625" style="262" customWidth="1"/>
    <col min="2" max="2" width="72.00390625" style="263" customWidth="1"/>
    <col min="3" max="3" width="25.00390625" style="264" customWidth="1"/>
    <col min="4" max="16384" width="9.375" style="2" customWidth="1"/>
  </cols>
  <sheetData>
    <row r="1" spans="1:3" s="1" customFormat="1" ht="16.5" customHeight="1" thickBot="1">
      <c r="A1" s="126"/>
      <c r="B1" s="128"/>
      <c r="C1" s="358" t="s">
        <v>533</v>
      </c>
    </row>
    <row r="2" spans="1:3" s="61" customFormat="1" ht="21" customHeight="1">
      <c r="A2" s="269" t="s">
        <v>50</v>
      </c>
      <c r="B2" s="236" t="s">
        <v>150</v>
      </c>
      <c r="C2" s="238" t="s">
        <v>43</v>
      </c>
    </row>
    <row r="3" spans="1:3" s="61" customFormat="1" ht="16.5" thickBot="1">
      <c r="A3" s="129" t="s">
        <v>130</v>
      </c>
      <c r="B3" s="237" t="s">
        <v>326</v>
      </c>
      <c r="C3" s="341" t="s">
        <v>43</v>
      </c>
    </row>
    <row r="4" spans="1:3" s="62" customFormat="1" ht="15.75" customHeight="1" thickBot="1">
      <c r="A4" s="130"/>
      <c r="B4" s="130"/>
      <c r="C4" s="131" t="s">
        <v>489</v>
      </c>
    </row>
    <row r="5" spans="1:3" ht="13.5" thickBot="1">
      <c r="A5" s="270" t="s">
        <v>132</v>
      </c>
      <c r="B5" s="132" t="s">
        <v>462</v>
      </c>
      <c r="C5" s="239" t="s">
        <v>44</v>
      </c>
    </row>
    <row r="6" spans="1:3" s="55" customFormat="1" ht="12.75" customHeight="1" thickBot="1">
      <c r="A6" s="119"/>
      <c r="B6" s="120" t="s">
        <v>413</v>
      </c>
      <c r="C6" s="121" t="s">
        <v>414</v>
      </c>
    </row>
    <row r="7" spans="1:3" s="55" customFormat="1" ht="15.75" customHeight="1" thickBot="1">
      <c r="A7" s="134"/>
      <c r="B7" s="135" t="s">
        <v>45</v>
      </c>
      <c r="C7" s="240"/>
    </row>
    <row r="8" spans="1:3" s="55" customFormat="1" ht="12" customHeight="1" thickBot="1">
      <c r="A8" s="27" t="s">
        <v>9</v>
      </c>
      <c r="B8" s="19" t="s">
        <v>177</v>
      </c>
      <c r="C8" s="175">
        <f>+C9+C10+C11+C12+C13+C14</f>
        <v>410703463</v>
      </c>
    </row>
    <row r="9" spans="1:3" s="63" customFormat="1" ht="12" customHeight="1">
      <c r="A9" s="298" t="s">
        <v>69</v>
      </c>
      <c r="B9" s="279" t="s">
        <v>178</v>
      </c>
      <c r="C9" s="178">
        <v>210692522</v>
      </c>
    </row>
    <row r="10" spans="1:3" s="64" customFormat="1" ht="12" customHeight="1">
      <c r="A10" s="299" t="s">
        <v>70</v>
      </c>
      <c r="B10" s="280" t="s">
        <v>179</v>
      </c>
      <c r="C10" s="177"/>
    </row>
    <row r="11" spans="1:3" s="64" customFormat="1" ht="12" customHeight="1">
      <c r="A11" s="299" t="s">
        <v>71</v>
      </c>
      <c r="B11" s="280" t="s">
        <v>449</v>
      </c>
      <c r="C11" s="177">
        <v>175625046</v>
      </c>
    </row>
    <row r="12" spans="1:3" s="64" customFormat="1" ht="12" customHeight="1">
      <c r="A12" s="299" t="s">
        <v>72</v>
      </c>
      <c r="B12" s="280" t="s">
        <v>180</v>
      </c>
      <c r="C12" s="177">
        <v>7122060</v>
      </c>
    </row>
    <row r="13" spans="1:3" s="64" customFormat="1" ht="12" customHeight="1">
      <c r="A13" s="299" t="s">
        <v>89</v>
      </c>
      <c r="B13" s="280" t="s">
        <v>422</v>
      </c>
      <c r="C13" s="177">
        <v>17263835</v>
      </c>
    </row>
    <row r="14" spans="1:3" s="63" customFormat="1" ht="12" customHeight="1" thickBot="1">
      <c r="A14" s="300" t="s">
        <v>73</v>
      </c>
      <c r="B14" s="281" t="s">
        <v>359</v>
      </c>
      <c r="C14" s="177"/>
    </row>
    <row r="15" spans="1:3" s="63" customFormat="1" ht="12" customHeight="1" thickBot="1">
      <c r="A15" s="27" t="s">
        <v>10</v>
      </c>
      <c r="B15" s="170" t="s">
        <v>181</v>
      </c>
      <c r="C15" s="175">
        <f>+C16+C17+C18+C19+C20</f>
        <v>311259445</v>
      </c>
    </row>
    <row r="16" spans="1:3" s="63" customFormat="1" ht="12" customHeight="1">
      <c r="A16" s="298" t="s">
        <v>75</v>
      </c>
      <c r="B16" s="279" t="s">
        <v>182</v>
      </c>
      <c r="C16" s="178"/>
    </row>
    <row r="17" spans="1:3" s="63" customFormat="1" ht="12" customHeight="1">
      <c r="A17" s="299" t="s">
        <v>76</v>
      </c>
      <c r="B17" s="280" t="s">
        <v>183</v>
      </c>
      <c r="C17" s="177"/>
    </row>
    <row r="18" spans="1:3" s="63" customFormat="1" ht="12" customHeight="1">
      <c r="A18" s="299" t="s">
        <v>77</v>
      </c>
      <c r="B18" s="280" t="s">
        <v>348</v>
      </c>
      <c r="C18" s="177"/>
    </row>
    <row r="19" spans="1:3" s="63" customFormat="1" ht="12" customHeight="1">
      <c r="A19" s="299" t="s">
        <v>78</v>
      </c>
      <c r="B19" s="280" t="s">
        <v>349</v>
      </c>
      <c r="C19" s="177"/>
    </row>
    <row r="20" spans="1:3" s="63" customFormat="1" ht="12" customHeight="1">
      <c r="A20" s="299" t="s">
        <v>79</v>
      </c>
      <c r="B20" s="280" t="s">
        <v>184</v>
      </c>
      <c r="C20" s="177">
        <v>311259445</v>
      </c>
    </row>
    <row r="21" spans="1:3" s="64" customFormat="1" ht="12" customHeight="1" thickBot="1">
      <c r="A21" s="300" t="s">
        <v>85</v>
      </c>
      <c r="B21" s="281" t="s">
        <v>185</v>
      </c>
      <c r="C21" s="179"/>
    </row>
    <row r="22" spans="1:3" s="64" customFormat="1" ht="12" customHeight="1" thickBot="1">
      <c r="A22" s="27" t="s">
        <v>11</v>
      </c>
      <c r="B22" s="19" t="s">
        <v>186</v>
      </c>
      <c r="C22" s="175">
        <f>+C23+C24+C25+C26+C27</f>
        <v>15000000</v>
      </c>
    </row>
    <row r="23" spans="1:3" s="64" customFormat="1" ht="12" customHeight="1">
      <c r="A23" s="298" t="s">
        <v>58</v>
      </c>
      <c r="B23" s="279" t="s">
        <v>187</v>
      </c>
      <c r="C23" s="178"/>
    </row>
    <row r="24" spans="1:3" s="63" customFormat="1" ht="12" customHeight="1">
      <c r="A24" s="299" t="s">
        <v>59</v>
      </c>
      <c r="B24" s="280" t="s">
        <v>188</v>
      </c>
      <c r="C24" s="177"/>
    </row>
    <row r="25" spans="1:3" s="64" customFormat="1" ht="12" customHeight="1">
      <c r="A25" s="299" t="s">
        <v>60</v>
      </c>
      <c r="B25" s="280" t="s">
        <v>350</v>
      </c>
      <c r="C25" s="177"/>
    </row>
    <row r="26" spans="1:3" s="64" customFormat="1" ht="12" customHeight="1">
      <c r="A26" s="299" t="s">
        <v>61</v>
      </c>
      <c r="B26" s="280" t="s">
        <v>351</v>
      </c>
      <c r="C26" s="177"/>
    </row>
    <row r="27" spans="1:3" s="64" customFormat="1" ht="12" customHeight="1">
      <c r="A27" s="299" t="s">
        <v>101</v>
      </c>
      <c r="B27" s="280" t="s">
        <v>189</v>
      </c>
      <c r="C27" s="177">
        <v>15000000</v>
      </c>
    </row>
    <row r="28" spans="1:3" s="64" customFormat="1" ht="12" customHeight="1" thickBot="1">
      <c r="A28" s="300" t="s">
        <v>102</v>
      </c>
      <c r="B28" s="281" t="s">
        <v>190</v>
      </c>
      <c r="C28" s="179"/>
    </row>
    <row r="29" spans="1:3" s="64" customFormat="1" ht="12" customHeight="1" thickBot="1">
      <c r="A29" s="27" t="s">
        <v>103</v>
      </c>
      <c r="B29" s="19" t="s">
        <v>459</v>
      </c>
      <c r="C29" s="181">
        <f>+C30+C31+C32+C33+C34+C35+C36</f>
        <v>65550000</v>
      </c>
    </row>
    <row r="30" spans="1:3" s="64" customFormat="1" ht="12" customHeight="1">
      <c r="A30" s="298" t="s">
        <v>192</v>
      </c>
      <c r="B30" s="279" t="s">
        <v>454</v>
      </c>
      <c r="C30" s="274">
        <v>10000000</v>
      </c>
    </row>
    <row r="31" spans="1:3" s="64" customFormat="1" ht="12" customHeight="1">
      <c r="A31" s="299" t="s">
        <v>193</v>
      </c>
      <c r="B31" s="280" t="s">
        <v>455</v>
      </c>
      <c r="C31" s="177"/>
    </row>
    <row r="32" spans="1:3" s="64" customFormat="1" ht="12" customHeight="1">
      <c r="A32" s="299" t="s">
        <v>194</v>
      </c>
      <c r="B32" s="280" t="s">
        <v>456</v>
      </c>
      <c r="C32" s="177">
        <v>45000000</v>
      </c>
    </row>
    <row r="33" spans="1:3" s="64" customFormat="1" ht="12" customHeight="1">
      <c r="A33" s="299" t="s">
        <v>195</v>
      </c>
      <c r="B33" s="280" t="s">
        <v>457</v>
      </c>
      <c r="C33" s="177">
        <v>50000</v>
      </c>
    </row>
    <row r="34" spans="1:3" s="64" customFormat="1" ht="12" customHeight="1">
      <c r="A34" s="299" t="s">
        <v>451</v>
      </c>
      <c r="B34" s="280" t="s">
        <v>196</v>
      </c>
      <c r="C34" s="177">
        <v>10000000</v>
      </c>
    </row>
    <row r="35" spans="1:3" s="64" customFormat="1" ht="12" customHeight="1">
      <c r="A35" s="299" t="s">
        <v>452</v>
      </c>
      <c r="B35" s="280" t="s">
        <v>197</v>
      </c>
      <c r="C35" s="177">
        <v>50000</v>
      </c>
    </row>
    <row r="36" spans="1:3" s="64" customFormat="1" ht="12" customHeight="1" thickBot="1">
      <c r="A36" s="300" t="s">
        <v>453</v>
      </c>
      <c r="B36" s="343" t="s">
        <v>198</v>
      </c>
      <c r="C36" s="179">
        <v>450000</v>
      </c>
    </row>
    <row r="37" spans="1:3" s="64" customFormat="1" ht="12" customHeight="1" thickBot="1">
      <c r="A37" s="27" t="s">
        <v>13</v>
      </c>
      <c r="B37" s="19" t="s">
        <v>360</v>
      </c>
      <c r="C37" s="175">
        <f>SUM(C38:C48)</f>
        <v>20716980</v>
      </c>
    </row>
    <row r="38" spans="1:3" s="64" customFormat="1" ht="12" customHeight="1">
      <c r="A38" s="298" t="s">
        <v>62</v>
      </c>
      <c r="B38" s="279" t="s">
        <v>201</v>
      </c>
      <c r="C38" s="178">
        <v>9380000</v>
      </c>
    </row>
    <row r="39" spans="1:3" s="64" customFormat="1" ht="12" customHeight="1">
      <c r="A39" s="299" t="s">
        <v>63</v>
      </c>
      <c r="B39" s="280" t="s">
        <v>202</v>
      </c>
      <c r="C39" s="177">
        <v>7021580</v>
      </c>
    </row>
    <row r="40" spans="1:3" s="64" customFormat="1" ht="12" customHeight="1">
      <c r="A40" s="299" t="s">
        <v>64</v>
      </c>
      <c r="B40" s="280" t="s">
        <v>203</v>
      </c>
      <c r="C40" s="177">
        <v>1150000</v>
      </c>
    </row>
    <row r="41" spans="1:3" s="64" customFormat="1" ht="12" customHeight="1">
      <c r="A41" s="299" t="s">
        <v>105</v>
      </c>
      <c r="B41" s="280" t="s">
        <v>204</v>
      </c>
      <c r="C41" s="177"/>
    </row>
    <row r="42" spans="1:3" s="64" customFormat="1" ht="12" customHeight="1">
      <c r="A42" s="299" t="s">
        <v>106</v>
      </c>
      <c r="B42" s="280" t="s">
        <v>205</v>
      </c>
      <c r="C42" s="177"/>
    </row>
    <row r="43" spans="1:3" s="64" customFormat="1" ht="12" customHeight="1">
      <c r="A43" s="299" t="s">
        <v>107</v>
      </c>
      <c r="B43" s="280" t="s">
        <v>206</v>
      </c>
      <c r="C43" s="177">
        <v>3165400</v>
      </c>
    </row>
    <row r="44" spans="1:3" s="64" customFormat="1" ht="12" customHeight="1">
      <c r="A44" s="299" t="s">
        <v>108</v>
      </c>
      <c r="B44" s="280" t="s">
        <v>207</v>
      </c>
      <c r="C44" s="177"/>
    </row>
    <row r="45" spans="1:3" s="64" customFormat="1" ht="12" customHeight="1">
      <c r="A45" s="299" t="s">
        <v>109</v>
      </c>
      <c r="B45" s="280" t="s">
        <v>458</v>
      </c>
      <c r="C45" s="177"/>
    </row>
    <row r="46" spans="1:3" s="64" customFormat="1" ht="12" customHeight="1">
      <c r="A46" s="299" t="s">
        <v>199</v>
      </c>
      <c r="B46" s="280" t="s">
        <v>209</v>
      </c>
      <c r="C46" s="180"/>
    </row>
    <row r="47" spans="1:3" s="64" customFormat="1" ht="12" customHeight="1">
      <c r="A47" s="300" t="s">
        <v>200</v>
      </c>
      <c r="B47" s="281" t="s">
        <v>362</v>
      </c>
      <c r="C47" s="268"/>
    </row>
    <row r="48" spans="1:3" s="64" customFormat="1" ht="12" customHeight="1" thickBot="1">
      <c r="A48" s="300" t="s">
        <v>361</v>
      </c>
      <c r="B48" s="281" t="s">
        <v>210</v>
      </c>
      <c r="C48" s="268"/>
    </row>
    <row r="49" spans="1:3" s="64" customFormat="1" ht="12" customHeight="1" thickBot="1">
      <c r="A49" s="27" t="s">
        <v>14</v>
      </c>
      <c r="B49" s="19" t="s">
        <v>211</v>
      </c>
      <c r="C49" s="175">
        <f>SUM(C50:C54)</f>
        <v>6500000</v>
      </c>
    </row>
    <row r="50" spans="1:3" s="64" customFormat="1" ht="12" customHeight="1">
      <c r="A50" s="298" t="s">
        <v>65</v>
      </c>
      <c r="B50" s="279" t="s">
        <v>215</v>
      </c>
      <c r="C50" s="321"/>
    </row>
    <row r="51" spans="1:3" s="64" customFormat="1" ht="12" customHeight="1">
      <c r="A51" s="299" t="s">
        <v>66</v>
      </c>
      <c r="B51" s="280" t="s">
        <v>216</v>
      </c>
      <c r="C51" s="180">
        <v>6500000</v>
      </c>
    </row>
    <row r="52" spans="1:3" s="64" customFormat="1" ht="12" customHeight="1">
      <c r="A52" s="299" t="s">
        <v>212</v>
      </c>
      <c r="B52" s="280" t="s">
        <v>217</v>
      </c>
      <c r="C52" s="180"/>
    </row>
    <row r="53" spans="1:3" s="64" customFormat="1" ht="12" customHeight="1">
      <c r="A53" s="299" t="s">
        <v>213</v>
      </c>
      <c r="B53" s="280" t="s">
        <v>218</v>
      </c>
      <c r="C53" s="180"/>
    </row>
    <row r="54" spans="1:3" s="64" customFormat="1" ht="12" customHeight="1" thickBot="1">
      <c r="A54" s="300" t="s">
        <v>214</v>
      </c>
      <c r="B54" s="281" t="s">
        <v>219</v>
      </c>
      <c r="C54" s="268"/>
    </row>
    <row r="55" spans="1:3" s="64" customFormat="1" ht="12" customHeight="1" thickBot="1">
      <c r="A55" s="27" t="s">
        <v>110</v>
      </c>
      <c r="B55" s="19" t="s">
        <v>220</v>
      </c>
      <c r="C55" s="175">
        <f>SUM(C56:C58)</f>
        <v>1000000</v>
      </c>
    </row>
    <row r="56" spans="1:3" s="64" customFormat="1" ht="12" customHeight="1">
      <c r="A56" s="298" t="s">
        <v>67</v>
      </c>
      <c r="B56" s="279" t="s">
        <v>221</v>
      </c>
      <c r="C56" s="178"/>
    </row>
    <row r="57" spans="1:3" s="64" customFormat="1" ht="12" customHeight="1">
      <c r="A57" s="299" t="s">
        <v>68</v>
      </c>
      <c r="B57" s="280" t="s">
        <v>352</v>
      </c>
      <c r="C57" s="177">
        <v>1000000</v>
      </c>
    </row>
    <row r="58" spans="1:3" s="64" customFormat="1" ht="12" customHeight="1">
      <c r="A58" s="299" t="s">
        <v>224</v>
      </c>
      <c r="B58" s="280" t="s">
        <v>222</v>
      </c>
      <c r="C58" s="177"/>
    </row>
    <row r="59" spans="1:3" s="64" customFormat="1" ht="12" customHeight="1" thickBot="1">
      <c r="A59" s="300" t="s">
        <v>225</v>
      </c>
      <c r="B59" s="281" t="s">
        <v>223</v>
      </c>
      <c r="C59" s="179"/>
    </row>
    <row r="60" spans="1:3" s="64" customFormat="1" ht="12" customHeight="1" thickBot="1">
      <c r="A60" s="27" t="s">
        <v>16</v>
      </c>
      <c r="B60" s="170" t="s">
        <v>226</v>
      </c>
      <c r="C60" s="175">
        <f>SUM(C61:C63)</f>
        <v>2284511</v>
      </c>
    </row>
    <row r="61" spans="1:3" s="64" customFormat="1" ht="12" customHeight="1">
      <c r="A61" s="298" t="s">
        <v>111</v>
      </c>
      <c r="B61" s="279" t="s">
        <v>228</v>
      </c>
      <c r="C61" s="180"/>
    </row>
    <row r="62" spans="1:3" s="64" customFormat="1" ht="12" customHeight="1">
      <c r="A62" s="299" t="s">
        <v>112</v>
      </c>
      <c r="B62" s="280" t="s">
        <v>353</v>
      </c>
      <c r="C62" s="180">
        <v>2218511</v>
      </c>
    </row>
    <row r="63" spans="1:3" s="64" customFormat="1" ht="12" customHeight="1">
      <c r="A63" s="299" t="s">
        <v>155</v>
      </c>
      <c r="B63" s="280" t="s">
        <v>229</v>
      </c>
      <c r="C63" s="180">
        <v>66000</v>
      </c>
    </row>
    <row r="64" spans="1:3" s="64" customFormat="1" ht="12" customHeight="1" thickBot="1">
      <c r="A64" s="300" t="s">
        <v>227</v>
      </c>
      <c r="B64" s="281" t="s">
        <v>230</v>
      </c>
      <c r="C64" s="180"/>
    </row>
    <row r="65" spans="1:3" s="64" customFormat="1" ht="12" customHeight="1" thickBot="1">
      <c r="A65" s="27" t="s">
        <v>17</v>
      </c>
      <c r="B65" s="19" t="s">
        <v>231</v>
      </c>
      <c r="C65" s="181">
        <f>+C8+C15+C22+C29+C37+C49+C55+C60</f>
        <v>833014399</v>
      </c>
    </row>
    <row r="66" spans="1:3" s="64" customFormat="1" ht="12" customHeight="1" thickBot="1">
      <c r="A66" s="301" t="s">
        <v>322</v>
      </c>
      <c r="B66" s="170" t="s">
        <v>233</v>
      </c>
      <c r="C66" s="175">
        <f>SUM(C67:C69)</f>
        <v>0</v>
      </c>
    </row>
    <row r="67" spans="1:3" s="64" customFormat="1" ht="12" customHeight="1">
      <c r="A67" s="298" t="s">
        <v>264</v>
      </c>
      <c r="B67" s="279" t="s">
        <v>234</v>
      </c>
      <c r="C67" s="180"/>
    </row>
    <row r="68" spans="1:3" s="64" customFormat="1" ht="12" customHeight="1">
      <c r="A68" s="299" t="s">
        <v>273</v>
      </c>
      <c r="B68" s="280" t="s">
        <v>235</v>
      </c>
      <c r="C68" s="180"/>
    </row>
    <row r="69" spans="1:3" s="64" customFormat="1" ht="12" customHeight="1" thickBot="1">
      <c r="A69" s="300" t="s">
        <v>274</v>
      </c>
      <c r="B69" s="282" t="s">
        <v>236</v>
      </c>
      <c r="C69" s="180"/>
    </row>
    <row r="70" spans="1:3" s="64" customFormat="1" ht="12" customHeight="1" thickBot="1">
      <c r="A70" s="301" t="s">
        <v>237</v>
      </c>
      <c r="B70" s="170" t="s">
        <v>238</v>
      </c>
      <c r="C70" s="175">
        <f>SUM(C71:C74)</f>
        <v>0</v>
      </c>
    </row>
    <row r="71" spans="1:3" s="64" customFormat="1" ht="12" customHeight="1">
      <c r="A71" s="298" t="s">
        <v>90</v>
      </c>
      <c r="B71" s="279" t="s">
        <v>239</v>
      </c>
      <c r="C71" s="180"/>
    </row>
    <row r="72" spans="1:3" s="64" customFormat="1" ht="12" customHeight="1">
      <c r="A72" s="299" t="s">
        <v>91</v>
      </c>
      <c r="B72" s="280" t="s">
        <v>240</v>
      </c>
      <c r="C72" s="180"/>
    </row>
    <row r="73" spans="1:3" s="64" customFormat="1" ht="12" customHeight="1">
      <c r="A73" s="299" t="s">
        <v>265</v>
      </c>
      <c r="B73" s="280" t="s">
        <v>241</v>
      </c>
      <c r="C73" s="180"/>
    </row>
    <row r="74" spans="1:3" s="64" customFormat="1" ht="12" customHeight="1" thickBot="1">
      <c r="A74" s="300" t="s">
        <v>266</v>
      </c>
      <c r="B74" s="281" t="s">
        <v>242</v>
      </c>
      <c r="C74" s="180"/>
    </row>
    <row r="75" spans="1:3" s="64" customFormat="1" ht="12" customHeight="1" thickBot="1">
      <c r="A75" s="301" t="s">
        <v>243</v>
      </c>
      <c r="B75" s="170" t="s">
        <v>244</v>
      </c>
      <c r="C75" s="175">
        <f>SUM(C76:C77)</f>
        <v>217821050</v>
      </c>
    </row>
    <row r="76" spans="1:3" s="64" customFormat="1" ht="12" customHeight="1">
      <c r="A76" s="298" t="s">
        <v>267</v>
      </c>
      <c r="B76" s="279" t="s">
        <v>245</v>
      </c>
      <c r="C76" s="180">
        <v>217821050</v>
      </c>
    </row>
    <row r="77" spans="1:3" s="64" customFormat="1" ht="12" customHeight="1" thickBot="1">
      <c r="A77" s="300" t="s">
        <v>268</v>
      </c>
      <c r="B77" s="281" t="s">
        <v>246</v>
      </c>
      <c r="C77" s="180"/>
    </row>
    <row r="78" spans="1:3" s="63" customFormat="1" ht="12" customHeight="1" thickBot="1">
      <c r="A78" s="301" t="s">
        <v>247</v>
      </c>
      <c r="B78" s="170" t="s">
        <v>248</v>
      </c>
      <c r="C78" s="175">
        <f>SUM(C79:C81)</f>
        <v>0</v>
      </c>
    </row>
    <row r="79" spans="1:3" s="64" customFormat="1" ht="12" customHeight="1">
      <c r="A79" s="298" t="s">
        <v>269</v>
      </c>
      <c r="B79" s="279" t="s">
        <v>249</v>
      </c>
      <c r="C79" s="180"/>
    </row>
    <row r="80" spans="1:3" s="64" customFormat="1" ht="12" customHeight="1">
      <c r="A80" s="299" t="s">
        <v>270</v>
      </c>
      <c r="B80" s="280" t="s">
        <v>250</v>
      </c>
      <c r="C80" s="180"/>
    </row>
    <row r="81" spans="1:3" s="64" customFormat="1" ht="12" customHeight="1" thickBot="1">
      <c r="A81" s="300" t="s">
        <v>271</v>
      </c>
      <c r="B81" s="281" t="s">
        <v>251</v>
      </c>
      <c r="C81" s="180"/>
    </row>
    <row r="82" spans="1:3" s="64" customFormat="1" ht="12" customHeight="1" thickBot="1">
      <c r="A82" s="301" t="s">
        <v>252</v>
      </c>
      <c r="B82" s="170" t="s">
        <v>272</v>
      </c>
      <c r="C82" s="175">
        <f>SUM(C83:C86)</f>
        <v>0</v>
      </c>
    </row>
    <row r="83" spans="1:3" s="64" customFormat="1" ht="12" customHeight="1">
      <c r="A83" s="302" t="s">
        <v>253</v>
      </c>
      <c r="B83" s="279" t="s">
        <v>254</v>
      </c>
      <c r="C83" s="180"/>
    </row>
    <row r="84" spans="1:3" s="64" customFormat="1" ht="12" customHeight="1">
      <c r="A84" s="303" t="s">
        <v>255</v>
      </c>
      <c r="B84" s="280" t="s">
        <v>256</v>
      </c>
      <c r="C84" s="180"/>
    </row>
    <row r="85" spans="1:3" s="64" customFormat="1" ht="12" customHeight="1">
      <c r="A85" s="303" t="s">
        <v>257</v>
      </c>
      <c r="B85" s="280" t="s">
        <v>258</v>
      </c>
      <c r="C85" s="180"/>
    </row>
    <row r="86" spans="1:3" s="63" customFormat="1" ht="12" customHeight="1" thickBot="1">
      <c r="A86" s="304" t="s">
        <v>259</v>
      </c>
      <c r="B86" s="281" t="s">
        <v>260</v>
      </c>
      <c r="C86" s="180"/>
    </row>
    <row r="87" spans="1:3" s="63" customFormat="1" ht="12" customHeight="1" thickBot="1">
      <c r="A87" s="301" t="s">
        <v>261</v>
      </c>
      <c r="B87" s="170" t="s">
        <v>401</v>
      </c>
      <c r="C87" s="322"/>
    </row>
    <row r="88" spans="1:3" s="63" customFormat="1" ht="12" customHeight="1" thickBot="1">
      <c r="A88" s="301" t="s">
        <v>423</v>
      </c>
      <c r="B88" s="170" t="s">
        <v>262</v>
      </c>
      <c r="C88" s="322"/>
    </row>
    <row r="89" spans="1:3" s="63" customFormat="1" ht="12" customHeight="1" thickBot="1">
      <c r="A89" s="301" t="s">
        <v>424</v>
      </c>
      <c r="B89" s="286" t="s">
        <v>404</v>
      </c>
      <c r="C89" s="181">
        <f>+C66+C70+C75+C78+C82+C88+C87</f>
        <v>217821050</v>
      </c>
    </row>
    <row r="90" spans="1:3" s="63" customFormat="1" ht="12" customHeight="1" thickBot="1">
      <c r="A90" s="305" t="s">
        <v>425</v>
      </c>
      <c r="B90" s="287" t="s">
        <v>426</v>
      </c>
      <c r="C90" s="181">
        <f>+C65+C89</f>
        <v>1050835449</v>
      </c>
    </row>
    <row r="91" spans="1:3" s="64" customFormat="1" ht="15" customHeight="1" thickBot="1">
      <c r="A91" s="140"/>
      <c r="B91" s="141"/>
      <c r="C91" s="245"/>
    </row>
    <row r="92" spans="1:3" s="55" customFormat="1" ht="16.5" customHeight="1" thickBot="1">
      <c r="A92" s="144"/>
      <c r="B92" s="145" t="s">
        <v>46</v>
      </c>
      <c r="C92" s="247"/>
    </row>
    <row r="93" spans="1:3" s="65" customFormat="1" ht="12" customHeight="1" thickBot="1">
      <c r="A93" s="271" t="s">
        <v>9</v>
      </c>
      <c r="B93" s="26" t="s">
        <v>430</v>
      </c>
      <c r="C93" s="174">
        <f>+C94+C95+C96+C97+C98+C111</f>
        <v>654705648</v>
      </c>
    </row>
    <row r="94" spans="1:3" ht="12" customHeight="1">
      <c r="A94" s="306" t="s">
        <v>69</v>
      </c>
      <c r="B94" s="8" t="s">
        <v>39</v>
      </c>
      <c r="C94" s="176">
        <v>259269986</v>
      </c>
    </row>
    <row r="95" spans="1:3" ht="12" customHeight="1">
      <c r="A95" s="299" t="s">
        <v>70</v>
      </c>
      <c r="B95" s="6" t="s">
        <v>113</v>
      </c>
      <c r="C95" s="177">
        <v>29592225</v>
      </c>
    </row>
    <row r="96" spans="1:3" ht="12" customHeight="1">
      <c r="A96" s="299" t="s">
        <v>71</v>
      </c>
      <c r="B96" s="6" t="s">
        <v>88</v>
      </c>
      <c r="C96" s="179">
        <v>186047169</v>
      </c>
    </row>
    <row r="97" spans="1:3" ht="12" customHeight="1">
      <c r="A97" s="299" t="s">
        <v>72</v>
      </c>
      <c r="B97" s="9" t="s">
        <v>114</v>
      </c>
      <c r="C97" s="179">
        <v>16418600</v>
      </c>
    </row>
    <row r="98" spans="1:3" ht="12" customHeight="1">
      <c r="A98" s="299" t="s">
        <v>80</v>
      </c>
      <c r="B98" s="17" t="s">
        <v>115</v>
      </c>
      <c r="C98" s="179">
        <v>158350357</v>
      </c>
    </row>
    <row r="99" spans="1:3" ht="12" customHeight="1">
      <c r="A99" s="299" t="s">
        <v>73</v>
      </c>
      <c r="B99" s="6" t="s">
        <v>427</v>
      </c>
      <c r="C99" s="179"/>
    </row>
    <row r="100" spans="1:3" ht="12" customHeight="1">
      <c r="A100" s="299" t="s">
        <v>74</v>
      </c>
      <c r="B100" s="74" t="s">
        <v>367</v>
      </c>
      <c r="C100" s="179"/>
    </row>
    <row r="101" spans="1:3" ht="12" customHeight="1">
      <c r="A101" s="299" t="s">
        <v>81</v>
      </c>
      <c r="B101" s="74" t="s">
        <v>366</v>
      </c>
      <c r="C101" s="179"/>
    </row>
    <row r="102" spans="1:3" ht="12" customHeight="1">
      <c r="A102" s="299" t="s">
        <v>82</v>
      </c>
      <c r="B102" s="74" t="s">
        <v>278</v>
      </c>
      <c r="C102" s="179"/>
    </row>
    <row r="103" spans="1:3" ht="12" customHeight="1">
      <c r="A103" s="299" t="s">
        <v>83</v>
      </c>
      <c r="B103" s="75" t="s">
        <v>279</v>
      </c>
      <c r="C103" s="179"/>
    </row>
    <row r="104" spans="1:3" ht="12" customHeight="1">
      <c r="A104" s="299" t="s">
        <v>84</v>
      </c>
      <c r="B104" s="75" t="s">
        <v>280</v>
      </c>
      <c r="C104" s="179"/>
    </row>
    <row r="105" spans="1:3" ht="12" customHeight="1">
      <c r="A105" s="299" t="s">
        <v>86</v>
      </c>
      <c r="B105" s="74" t="s">
        <v>281</v>
      </c>
      <c r="C105" s="179">
        <v>134916824</v>
      </c>
    </row>
    <row r="106" spans="1:3" ht="12" customHeight="1">
      <c r="A106" s="299" t="s">
        <v>116</v>
      </c>
      <c r="B106" s="74" t="s">
        <v>282</v>
      </c>
      <c r="C106" s="179"/>
    </row>
    <row r="107" spans="1:3" ht="12" customHeight="1">
      <c r="A107" s="299" t="s">
        <v>276</v>
      </c>
      <c r="B107" s="75" t="s">
        <v>283</v>
      </c>
      <c r="C107" s="179"/>
    </row>
    <row r="108" spans="1:3" ht="12" customHeight="1">
      <c r="A108" s="307" t="s">
        <v>277</v>
      </c>
      <c r="B108" s="76" t="s">
        <v>284</v>
      </c>
      <c r="C108" s="179"/>
    </row>
    <row r="109" spans="1:3" ht="12" customHeight="1">
      <c r="A109" s="299" t="s">
        <v>364</v>
      </c>
      <c r="B109" s="76" t="s">
        <v>285</v>
      </c>
      <c r="C109" s="179"/>
    </row>
    <row r="110" spans="1:3" ht="12" customHeight="1">
      <c r="A110" s="299" t="s">
        <v>365</v>
      </c>
      <c r="B110" s="75" t="s">
        <v>286</v>
      </c>
      <c r="C110" s="177">
        <v>23433533</v>
      </c>
    </row>
    <row r="111" spans="1:3" ht="12" customHeight="1">
      <c r="A111" s="299" t="s">
        <v>369</v>
      </c>
      <c r="B111" s="9" t="s">
        <v>40</v>
      </c>
      <c r="C111" s="177">
        <v>5027311</v>
      </c>
    </row>
    <row r="112" spans="1:3" ht="12" customHeight="1">
      <c r="A112" s="300" t="s">
        <v>370</v>
      </c>
      <c r="B112" s="6" t="s">
        <v>428</v>
      </c>
      <c r="C112" s="179">
        <v>3027311</v>
      </c>
    </row>
    <row r="113" spans="1:3" ht="12" customHeight="1" thickBot="1">
      <c r="A113" s="308" t="s">
        <v>371</v>
      </c>
      <c r="B113" s="77" t="s">
        <v>429</v>
      </c>
      <c r="C113" s="183">
        <v>2000000</v>
      </c>
    </row>
    <row r="114" spans="1:3" ht="12" customHeight="1" thickBot="1">
      <c r="A114" s="27" t="s">
        <v>10</v>
      </c>
      <c r="B114" s="25" t="s">
        <v>287</v>
      </c>
      <c r="C114" s="175">
        <f>+C115+C117+C119</f>
        <v>255069114</v>
      </c>
    </row>
    <row r="115" spans="1:3" ht="12" customHeight="1">
      <c r="A115" s="298" t="s">
        <v>75</v>
      </c>
      <c r="B115" s="6" t="s">
        <v>154</v>
      </c>
      <c r="C115" s="178">
        <v>149077045</v>
      </c>
    </row>
    <row r="116" spans="1:3" ht="12" customHeight="1">
      <c r="A116" s="298" t="s">
        <v>76</v>
      </c>
      <c r="B116" s="10" t="s">
        <v>291</v>
      </c>
      <c r="C116" s="178">
        <v>81410268</v>
      </c>
    </row>
    <row r="117" spans="1:3" ht="12" customHeight="1">
      <c r="A117" s="298" t="s">
        <v>77</v>
      </c>
      <c r="B117" s="10" t="s">
        <v>117</v>
      </c>
      <c r="C117" s="177">
        <v>103901201</v>
      </c>
    </row>
    <row r="118" spans="1:3" ht="12" customHeight="1">
      <c r="A118" s="298" t="s">
        <v>78</v>
      </c>
      <c r="B118" s="10" t="s">
        <v>292</v>
      </c>
      <c r="C118" s="168">
        <v>70806648</v>
      </c>
    </row>
    <row r="119" spans="1:3" ht="12" customHeight="1">
      <c r="A119" s="298" t="s">
        <v>79</v>
      </c>
      <c r="B119" s="172" t="s">
        <v>156</v>
      </c>
      <c r="C119" s="168">
        <v>2090868</v>
      </c>
    </row>
    <row r="120" spans="1:3" ht="12" customHeight="1">
      <c r="A120" s="298" t="s">
        <v>85</v>
      </c>
      <c r="B120" s="171" t="s">
        <v>354</v>
      </c>
      <c r="C120" s="168"/>
    </row>
    <row r="121" spans="1:3" ht="12" customHeight="1">
      <c r="A121" s="298" t="s">
        <v>87</v>
      </c>
      <c r="B121" s="275" t="s">
        <v>297</v>
      </c>
      <c r="C121" s="168"/>
    </row>
    <row r="122" spans="1:3" ht="12" customHeight="1">
      <c r="A122" s="298" t="s">
        <v>118</v>
      </c>
      <c r="B122" s="75" t="s">
        <v>280</v>
      </c>
      <c r="C122" s="168"/>
    </row>
    <row r="123" spans="1:3" ht="12" customHeight="1">
      <c r="A123" s="298" t="s">
        <v>119</v>
      </c>
      <c r="B123" s="75" t="s">
        <v>296</v>
      </c>
      <c r="C123" s="168"/>
    </row>
    <row r="124" spans="1:3" ht="12" customHeight="1">
      <c r="A124" s="298" t="s">
        <v>120</v>
      </c>
      <c r="B124" s="75" t="s">
        <v>295</v>
      </c>
      <c r="C124" s="168"/>
    </row>
    <row r="125" spans="1:3" ht="12" customHeight="1">
      <c r="A125" s="298" t="s">
        <v>288</v>
      </c>
      <c r="B125" s="75" t="s">
        <v>283</v>
      </c>
      <c r="C125" s="168"/>
    </row>
    <row r="126" spans="1:3" ht="12" customHeight="1">
      <c r="A126" s="298" t="s">
        <v>289</v>
      </c>
      <c r="B126" s="75" t="s">
        <v>294</v>
      </c>
      <c r="C126" s="168"/>
    </row>
    <row r="127" spans="1:3" ht="12" customHeight="1" thickBot="1">
      <c r="A127" s="307" t="s">
        <v>290</v>
      </c>
      <c r="B127" s="75" t="s">
        <v>293</v>
      </c>
      <c r="C127" s="169"/>
    </row>
    <row r="128" spans="1:3" ht="12" customHeight="1" thickBot="1">
      <c r="A128" s="27" t="s">
        <v>11</v>
      </c>
      <c r="B128" s="70" t="s">
        <v>374</v>
      </c>
      <c r="C128" s="175">
        <f>+C93+C114</f>
        <v>909774762</v>
      </c>
    </row>
    <row r="129" spans="1:3" ht="12" customHeight="1" thickBot="1">
      <c r="A129" s="27" t="s">
        <v>12</v>
      </c>
      <c r="B129" s="70" t="s">
        <v>375</v>
      </c>
      <c r="C129" s="175">
        <f>+C130+C131+C132</f>
        <v>0</v>
      </c>
    </row>
    <row r="130" spans="1:3" s="65" customFormat="1" ht="12" customHeight="1">
      <c r="A130" s="298" t="s">
        <v>192</v>
      </c>
      <c r="B130" s="7" t="s">
        <v>433</v>
      </c>
      <c r="C130" s="168"/>
    </row>
    <row r="131" spans="1:3" ht="12" customHeight="1">
      <c r="A131" s="298" t="s">
        <v>193</v>
      </c>
      <c r="B131" s="7" t="s">
        <v>383</v>
      </c>
      <c r="C131" s="168"/>
    </row>
    <row r="132" spans="1:3" ht="12" customHeight="1" thickBot="1">
      <c r="A132" s="307" t="s">
        <v>194</v>
      </c>
      <c r="B132" s="5" t="s">
        <v>432</v>
      </c>
      <c r="C132" s="168"/>
    </row>
    <row r="133" spans="1:3" ht="12" customHeight="1" thickBot="1">
      <c r="A133" s="27" t="s">
        <v>13</v>
      </c>
      <c r="B133" s="70" t="s">
        <v>376</v>
      </c>
      <c r="C133" s="175">
        <f>+C134+C135+C136+C137+C138+C139</f>
        <v>0</v>
      </c>
    </row>
    <row r="134" spans="1:3" ht="12" customHeight="1">
      <c r="A134" s="298" t="s">
        <v>62</v>
      </c>
      <c r="B134" s="7" t="s">
        <v>385</v>
      </c>
      <c r="C134" s="168"/>
    </row>
    <row r="135" spans="1:3" ht="12" customHeight="1">
      <c r="A135" s="298" t="s">
        <v>63</v>
      </c>
      <c r="B135" s="7" t="s">
        <v>377</v>
      </c>
      <c r="C135" s="168"/>
    </row>
    <row r="136" spans="1:3" ht="12" customHeight="1">
      <c r="A136" s="298" t="s">
        <v>64</v>
      </c>
      <c r="B136" s="7" t="s">
        <v>378</v>
      </c>
      <c r="C136" s="168"/>
    </row>
    <row r="137" spans="1:3" ht="12" customHeight="1">
      <c r="A137" s="298" t="s">
        <v>105</v>
      </c>
      <c r="B137" s="7" t="s">
        <v>431</v>
      </c>
      <c r="C137" s="168"/>
    </row>
    <row r="138" spans="1:3" ht="12" customHeight="1">
      <c r="A138" s="298" t="s">
        <v>106</v>
      </c>
      <c r="B138" s="7" t="s">
        <v>380</v>
      </c>
      <c r="C138" s="168"/>
    </row>
    <row r="139" spans="1:3" s="65" customFormat="1" ht="12" customHeight="1" thickBot="1">
      <c r="A139" s="307" t="s">
        <v>107</v>
      </c>
      <c r="B139" s="5" t="s">
        <v>381</v>
      </c>
      <c r="C139" s="168"/>
    </row>
    <row r="140" spans="1:11" ht="12" customHeight="1" thickBot="1">
      <c r="A140" s="27" t="s">
        <v>14</v>
      </c>
      <c r="B140" s="70" t="s">
        <v>448</v>
      </c>
      <c r="C140" s="181">
        <f>+C141+C142+C144+C145+C143</f>
        <v>141060687</v>
      </c>
      <c r="K140" s="151"/>
    </row>
    <row r="141" spans="1:3" ht="12.75">
      <c r="A141" s="298" t="s">
        <v>65</v>
      </c>
      <c r="B141" s="7" t="s">
        <v>298</v>
      </c>
      <c r="C141" s="168"/>
    </row>
    <row r="142" spans="1:3" ht="12" customHeight="1">
      <c r="A142" s="298" t="s">
        <v>66</v>
      </c>
      <c r="B142" s="7" t="s">
        <v>299</v>
      </c>
      <c r="C142" s="168">
        <v>15737585</v>
      </c>
    </row>
    <row r="143" spans="1:3" ht="12" customHeight="1">
      <c r="A143" s="298" t="s">
        <v>212</v>
      </c>
      <c r="B143" s="7" t="s">
        <v>447</v>
      </c>
      <c r="C143" s="168">
        <v>125323102</v>
      </c>
    </row>
    <row r="144" spans="1:3" s="65" customFormat="1" ht="12" customHeight="1">
      <c r="A144" s="298" t="s">
        <v>213</v>
      </c>
      <c r="B144" s="7" t="s">
        <v>390</v>
      </c>
      <c r="C144" s="168"/>
    </row>
    <row r="145" spans="1:3" s="65" customFormat="1" ht="12" customHeight="1" thickBot="1">
      <c r="A145" s="307" t="s">
        <v>214</v>
      </c>
      <c r="B145" s="5" t="s">
        <v>318</v>
      </c>
      <c r="C145" s="168"/>
    </row>
    <row r="146" spans="1:3" s="65" customFormat="1" ht="12" customHeight="1" thickBot="1">
      <c r="A146" s="27" t="s">
        <v>15</v>
      </c>
      <c r="B146" s="70" t="s">
        <v>391</v>
      </c>
      <c r="C146" s="184">
        <f>+C147+C148+C149+C150+C151</f>
        <v>0</v>
      </c>
    </row>
    <row r="147" spans="1:3" s="65" customFormat="1" ht="12" customHeight="1">
      <c r="A147" s="298" t="s">
        <v>67</v>
      </c>
      <c r="B147" s="7" t="s">
        <v>386</v>
      </c>
      <c r="C147" s="168"/>
    </row>
    <row r="148" spans="1:3" s="65" customFormat="1" ht="12" customHeight="1">
      <c r="A148" s="298" t="s">
        <v>68</v>
      </c>
      <c r="B148" s="7" t="s">
        <v>393</v>
      </c>
      <c r="C148" s="168"/>
    </row>
    <row r="149" spans="1:3" s="65" customFormat="1" ht="12" customHeight="1">
      <c r="A149" s="298" t="s">
        <v>224</v>
      </c>
      <c r="B149" s="7" t="s">
        <v>388</v>
      </c>
      <c r="C149" s="168"/>
    </row>
    <row r="150" spans="1:3" s="65" customFormat="1" ht="12" customHeight="1">
      <c r="A150" s="298" t="s">
        <v>225</v>
      </c>
      <c r="B150" s="7" t="s">
        <v>434</v>
      </c>
      <c r="C150" s="168"/>
    </row>
    <row r="151" spans="1:3" ht="12.75" customHeight="1" thickBot="1">
      <c r="A151" s="307" t="s">
        <v>392</v>
      </c>
      <c r="B151" s="5" t="s">
        <v>395</v>
      </c>
      <c r="C151" s="169"/>
    </row>
    <row r="152" spans="1:3" ht="12.75" customHeight="1" thickBot="1">
      <c r="A152" s="342" t="s">
        <v>16</v>
      </c>
      <c r="B152" s="70" t="s">
        <v>396</v>
      </c>
      <c r="C152" s="184"/>
    </row>
    <row r="153" spans="1:3" ht="12.75" customHeight="1" thickBot="1">
      <c r="A153" s="342" t="s">
        <v>17</v>
      </c>
      <c r="B153" s="70" t="s">
        <v>397</v>
      </c>
      <c r="C153" s="184"/>
    </row>
    <row r="154" spans="1:3" ht="12" customHeight="1" thickBot="1">
      <c r="A154" s="27" t="s">
        <v>18</v>
      </c>
      <c r="B154" s="70" t="s">
        <v>399</v>
      </c>
      <c r="C154" s="289">
        <f>+C129+C133+C140+C146+C152+C153</f>
        <v>141060687</v>
      </c>
    </row>
    <row r="155" spans="1:3" ht="15" customHeight="1" thickBot="1">
      <c r="A155" s="309" t="s">
        <v>19</v>
      </c>
      <c r="B155" s="253" t="s">
        <v>398</v>
      </c>
      <c r="C155" s="289">
        <f>+C128+C154</f>
        <v>1050835449</v>
      </c>
    </row>
    <row r="156" spans="1:3" ht="13.5" thickBot="1">
      <c r="A156" s="259"/>
      <c r="B156" s="260"/>
      <c r="C156" s="261"/>
    </row>
    <row r="157" spans="1:3" ht="15" customHeight="1" thickBot="1">
      <c r="A157" s="149" t="s">
        <v>435</v>
      </c>
      <c r="B157" s="150"/>
      <c r="C157" s="68">
        <v>12</v>
      </c>
    </row>
    <row r="158" spans="1:3" ht="14.25" customHeight="1" thickBot="1">
      <c r="A158" s="149" t="s">
        <v>133</v>
      </c>
      <c r="B158" s="150"/>
      <c r="C158" s="68">
        <v>267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90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zoomScale="130" zoomScaleNormal="130" zoomScaleSheetLayoutView="85" workbookViewId="0" topLeftCell="A1">
      <selection activeCell="C1" sqref="C1"/>
    </sheetView>
  </sheetViews>
  <sheetFormatPr defaultColWidth="9.00390625" defaultRowHeight="12.75"/>
  <cols>
    <col min="1" max="1" width="19.50390625" style="262" customWidth="1"/>
    <col min="2" max="2" width="72.00390625" style="263" customWidth="1"/>
    <col min="3" max="3" width="25.00390625" style="264" customWidth="1"/>
    <col min="4" max="16384" width="9.375" style="2" customWidth="1"/>
  </cols>
  <sheetData>
    <row r="1" spans="1:3" s="1" customFormat="1" ht="16.5" customHeight="1" thickBot="1">
      <c r="A1" s="126"/>
      <c r="B1" s="128"/>
      <c r="C1" s="358" t="s">
        <v>534</v>
      </c>
    </row>
    <row r="2" spans="1:3" s="61" customFormat="1" ht="21" customHeight="1">
      <c r="A2" s="269" t="s">
        <v>50</v>
      </c>
      <c r="B2" s="236" t="s">
        <v>150</v>
      </c>
      <c r="C2" s="238" t="s">
        <v>43</v>
      </c>
    </row>
    <row r="3" spans="1:3" s="61" customFormat="1" ht="16.5" thickBot="1">
      <c r="A3" s="129" t="s">
        <v>130</v>
      </c>
      <c r="B3" s="237" t="s">
        <v>355</v>
      </c>
      <c r="C3" s="341" t="s">
        <v>48</v>
      </c>
    </row>
    <row r="4" spans="1:3" s="62" customFormat="1" ht="15.75" customHeight="1" thickBot="1">
      <c r="A4" s="130"/>
      <c r="B4" s="130"/>
      <c r="C4" s="131" t="str">
        <f>'12. mell.   '!C4</f>
        <v>forintban</v>
      </c>
    </row>
    <row r="5" spans="1:3" ht="13.5" thickBot="1">
      <c r="A5" s="270" t="s">
        <v>132</v>
      </c>
      <c r="B5" s="132" t="s">
        <v>462</v>
      </c>
      <c r="C5" s="239" t="s">
        <v>44</v>
      </c>
    </row>
    <row r="6" spans="1:3" s="55" customFormat="1" ht="12.75" customHeight="1" thickBot="1">
      <c r="A6" s="119"/>
      <c r="B6" s="120" t="s">
        <v>413</v>
      </c>
      <c r="C6" s="121" t="s">
        <v>414</v>
      </c>
    </row>
    <row r="7" spans="1:3" s="55" customFormat="1" ht="15.75" customHeight="1" thickBot="1">
      <c r="A7" s="134"/>
      <c r="B7" s="135" t="s">
        <v>45</v>
      </c>
      <c r="C7" s="240"/>
    </row>
    <row r="8" spans="1:3" s="55" customFormat="1" ht="12" customHeight="1" thickBot="1">
      <c r="A8" s="27" t="s">
        <v>9</v>
      </c>
      <c r="B8" s="19" t="s">
        <v>177</v>
      </c>
      <c r="C8" s="175">
        <f>+C9+C10+C11+C12+C13+C14</f>
        <v>410703463</v>
      </c>
    </row>
    <row r="9" spans="1:3" s="63" customFormat="1" ht="12" customHeight="1">
      <c r="A9" s="298" t="s">
        <v>69</v>
      </c>
      <c r="B9" s="279" t="s">
        <v>178</v>
      </c>
      <c r="C9" s="178">
        <v>210692522</v>
      </c>
    </row>
    <row r="10" spans="1:3" s="64" customFormat="1" ht="12" customHeight="1">
      <c r="A10" s="299" t="s">
        <v>70</v>
      </c>
      <c r="B10" s="280" t="s">
        <v>179</v>
      </c>
      <c r="C10" s="177"/>
    </row>
    <row r="11" spans="1:3" s="64" customFormat="1" ht="12" customHeight="1">
      <c r="A11" s="299" t="s">
        <v>71</v>
      </c>
      <c r="B11" s="280" t="s">
        <v>449</v>
      </c>
      <c r="C11" s="177">
        <v>175625046</v>
      </c>
    </row>
    <row r="12" spans="1:3" s="64" customFormat="1" ht="12" customHeight="1">
      <c r="A12" s="299" t="s">
        <v>72</v>
      </c>
      <c r="B12" s="280" t="s">
        <v>180</v>
      </c>
      <c r="C12" s="177">
        <v>7122060</v>
      </c>
    </row>
    <row r="13" spans="1:3" s="64" customFormat="1" ht="12" customHeight="1">
      <c r="A13" s="299" t="s">
        <v>89</v>
      </c>
      <c r="B13" s="280" t="s">
        <v>422</v>
      </c>
      <c r="C13" s="177">
        <v>17263835</v>
      </c>
    </row>
    <row r="14" spans="1:3" s="63" customFormat="1" ht="12" customHeight="1" thickBot="1">
      <c r="A14" s="300" t="s">
        <v>73</v>
      </c>
      <c r="B14" s="281" t="s">
        <v>359</v>
      </c>
      <c r="C14" s="177"/>
    </row>
    <row r="15" spans="1:3" s="63" customFormat="1" ht="12" customHeight="1" thickBot="1">
      <c r="A15" s="27" t="s">
        <v>10</v>
      </c>
      <c r="B15" s="170" t="s">
        <v>181</v>
      </c>
      <c r="C15" s="175">
        <f>+C16+C17+C18+C19+C20</f>
        <v>311259445</v>
      </c>
    </row>
    <row r="16" spans="1:3" s="63" customFormat="1" ht="12" customHeight="1">
      <c r="A16" s="298" t="s">
        <v>75</v>
      </c>
      <c r="B16" s="279" t="s">
        <v>182</v>
      </c>
      <c r="C16" s="178"/>
    </row>
    <row r="17" spans="1:3" s="63" customFormat="1" ht="12" customHeight="1">
      <c r="A17" s="299" t="s">
        <v>76</v>
      </c>
      <c r="B17" s="280" t="s">
        <v>183</v>
      </c>
      <c r="C17" s="177"/>
    </row>
    <row r="18" spans="1:3" s="63" customFormat="1" ht="12" customHeight="1">
      <c r="A18" s="299" t="s">
        <v>77</v>
      </c>
      <c r="B18" s="280" t="s">
        <v>348</v>
      </c>
      <c r="C18" s="177"/>
    </row>
    <row r="19" spans="1:3" s="63" customFormat="1" ht="12" customHeight="1">
      <c r="A19" s="299" t="s">
        <v>78</v>
      </c>
      <c r="B19" s="280" t="s">
        <v>349</v>
      </c>
      <c r="C19" s="177"/>
    </row>
    <row r="20" spans="1:3" s="63" customFormat="1" ht="12" customHeight="1">
      <c r="A20" s="299" t="s">
        <v>79</v>
      </c>
      <c r="B20" s="280" t="s">
        <v>184</v>
      </c>
      <c r="C20" s="177">
        <v>311259445</v>
      </c>
    </row>
    <row r="21" spans="1:3" s="64" customFormat="1" ht="12" customHeight="1" thickBot="1">
      <c r="A21" s="300" t="s">
        <v>85</v>
      </c>
      <c r="B21" s="281" t="s">
        <v>185</v>
      </c>
      <c r="C21" s="179"/>
    </row>
    <row r="22" spans="1:3" s="64" customFormat="1" ht="12" customHeight="1" thickBot="1">
      <c r="A22" s="27" t="s">
        <v>11</v>
      </c>
      <c r="B22" s="19" t="s">
        <v>186</v>
      </c>
      <c r="C22" s="175">
        <f>+C23+C24+C25+C26+C27</f>
        <v>15000000</v>
      </c>
    </row>
    <row r="23" spans="1:3" s="64" customFormat="1" ht="12" customHeight="1">
      <c r="A23" s="298" t="s">
        <v>58</v>
      </c>
      <c r="B23" s="279" t="s">
        <v>187</v>
      </c>
      <c r="C23" s="178"/>
    </row>
    <row r="24" spans="1:3" s="63" customFormat="1" ht="12" customHeight="1">
      <c r="A24" s="299" t="s">
        <v>59</v>
      </c>
      <c r="B24" s="280" t="s">
        <v>188</v>
      </c>
      <c r="C24" s="177"/>
    </row>
    <row r="25" spans="1:3" s="64" customFormat="1" ht="12" customHeight="1">
      <c r="A25" s="299" t="s">
        <v>60</v>
      </c>
      <c r="B25" s="280" t="s">
        <v>350</v>
      </c>
      <c r="C25" s="177"/>
    </row>
    <row r="26" spans="1:3" s="64" customFormat="1" ht="12" customHeight="1">
      <c r="A26" s="299" t="s">
        <v>61</v>
      </c>
      <c r="B26" s="280" t="s">
        <v>351</v>
      </c>
      <c r="C26" s="177"/>
    </row>
    <row r="27" spans="1:3" s="64" customFormat="1" ht="12" customHeight="1">
      <c r="A27" s="299" t="s">
        <v>101</v>
      </c>
      <c r="B27" s="280" t="s">
        <v>189</v>
      </c>
      <c r="C27" s="177">
        <v>15000000</v>
      </c>
    </row>
    <row r="28" spans="1:3" s="64" customFormat="1" ht="12" customHeight="1" thickBot="1">
      <c r="A28" s="300" t="s">
        <v>102</v>
      </c>
      <c r="B28" s="281" t="s">
        <v>190</v>
      </c>
      <c r="C28" s="179"/>
    </row>
    <row r="29" spans="1:3" s="64" customFormat="1" ht="12" customHeight="1" thickBot="1">
      <c r="A29" s="27" t="s">
        <v>103</v>
      </c>
      <c r="B29" s="19" t="s">
        <v>459</v>
      </c>
      <c r="C29" s="181">
        <f>SUM(C30:C36)</f>
        <v>65550000</v>
      </c>
    </row>
    <row r="30" spans="1:3" s="64" customFormat="1" ht="12" customHeight="1">
      <c r="A30" s="298" t="s">
        <v>192</v>
      </c>
      <c r="B30" s="279" t="s">
        <v>454</v>
      </c>
      <c r="C30" s="178">
        <v>10000000</v>
      </c>
    </row>
    <row r="31" spans="1:3" s="64" customFormat="1" ht="12" customHeight="1">
      <c r="A31" s="299" t="s">
        <v>193</v>
      </c>
      <c r="B31" s="280" t="s">
        <v>455</v>
      </c>
      <c r="C31" s="177"/>
    </row>
    <row r="32" spans="1:3" s="64" customFormat="1" ht="12" customHeight="1">
      <c r="A32" s="299" t="s">
        <v>194</v>
      </c>
      <c r="B32" s="280" t="s">
        <v>456</v>
      </c>
      <c r="C32" s="177">
        <v>45000000</v>
      </c>
    </row>
    <row r="33" spans="1:3" s="64" customFormat="1" ht="12" customHeight="1">
      <c r="A33" s="299" t="s">
        <v>195</v>
      </c>
      <c r="B33" s="280" t="s">
        <v>457</v>
      </c>
      <c r="C33" s="177">
        <v>50000</v>
      </c>
    </row>
    <row r="34" spans="1:3" s="64" customFormat="1" ht="12" customHeight="1">
      <c r="A34" s="299" t="s">
        <v>451</v>
      </c>
      <c r="B34" s="280" t="s">
        <v>196</v>
      </c>
      <c r="C34" s="177">
        <v>10000000</v>
      </c>
    </row>
    <row r="35" spans="1:3" s="64" customFormat="1" ht="12" customHeight="1">
      <c r="A35" s="299" t="s">
        <v>452</v>
      </c>
      <c r="B35" s="280" t="s">
        <v>197</v>
      </c>
      <c r="C35" s="177">
        <v>50000</v>
      </c>
    </row>
    <row r="36" spans="1:3" s="64" customFormat="1" ht="12" customHeight="1" thickBot="1">
      <c r="A36" s="300" t="s">
        <v>453</v>
      </c>
      <c r="B36" s="343" t="s">
        <v>198</v>
      </c>
      <c r="C36" s="179">
        <v>450000</v>
      </c>
    </row>
    <row r="37" spans="1:3" s="64" customFormat="1" ht="12" customHeight="1" thickBot="1">
      <c r="A37" s="27" t="s">
        <v>13</v>
      </c>
      <c r="B37" s="19" t="s">
        <v>360</v>
      </c>
      <c r="C37" s="175">
        <f>SUM(C38:C48)</f>
        <v>20716980</v>
      </c>
    </row>
    <row r="38" spans="1:3" s="64" customFormat="1" ht="12" customHeight="1">
      <c r="A38" s="298" t="s">
        <v>62</v>
      </c>
      <c r="B38" s="279" t="s">
        <v>201</v>
      </c>
      <c r="C38" s="178">
        <v>9380000</v>
      </c>
    </row>
    <row r="39" spans="1:3" s="64" customFormat="1" ht="12" customHeight="1">
      <c r="A39" s="299" t="s">
        <v>63</v>
      </c>
      <c r="B39" s="280" t="s">
        <v>202</v>
      </c>
      <c r="C39" s="177">
        <v>7021580</v>
      </c>
    </row>
    <row r="40" spans="1:3" s="64" customFormat="1" ht="12" customHeight="1">
      <c r="A40" s="299" t="s">
        <v>64</v>
      </c>
      <c r="B40" s="280" t="s">
        <v>203</v>
      </c>
      <c r="C40" s="177">
        <v>1150000</v>
      </c>
    </row>
    <row r="41" spans="1:3" s="64" customFormat="1" ht="12" customHeight="1">
      <c r="A41" s="299" t="s">
        <v>105</v>
      </c>
      <c r="B41" s="280" t="s">
        <v>204</v>
      </c>
      <c r="C41" s="177"/>
    </row>
    <row r="42" spans="1:3" s="64" customFormat="1" ht="12" customHeight="1">
      <c r="A42" s="299" t="s">
        <v>106</v>
      </c>
      <c r="B42" s="280" t="s">
        <v>205</v>
      </c>
      <c r="C42" s="177"/>
    </row>
    <row r="43" spans="1:3" s="64" customFormat="1" ht="12" customHeight="1">
      <c r="A43" s="299" t="s">
        <v>107</v>
      </c>
      <c r="B43" s="280" t="s">
        <v>206</v>
      </c>
      <c r="C43" s="177">
        <v>3165400</v>
      </c>
    </row>
    <row r="44" spans="1:3" s="64" customFormat="1" ht="12" customHeight="1">
      <c r="A44" s="299" t="s">
        <v>108</v>
      </c>
      <c r="B44" s="280" t="s">
        <v>207</v>
      </c>
      <c r="C44" s="177"/>
    </row>
    <row r="45" spans="1:3" s="64" customFormat="1" ht="12" customHeight="1">
      <c r="A45" s="299" t="s">
        <v>109</v>
      </c>
      <c r="B45" s="280" t="s">
        <v>458</v>
      </c>
      <c r="C45" s="177"/>
    </row>
    <row r="46" spans="1:3" s="64" customFormat="1" ht="12" customHeight="1">
      <c r="A46" s="299" t="s">
        <v>199</v>
      </c>
      <c r="B46" s="280" t="s">
        <v>209</v>
      </c>
      <c r="C46" s="180"/>
    </row>
    <row r="47" spans="1:3" s="64" customFormat="1" ht="12" customHeight="1">
      <c r="A47" s="300" t="s">
        <v>200</v>
      </c>
      <c r="B47" s="281" t="s">
        <v>362</v>
      </c>
      <c r="C47" s="268"/>
    </row>
    <row r="48" spans="1:3" s="64" customFormat="1" ht="12" customHeight="1" thickBot="1">
      <c r="A48" s="300" t="s">
        <v>361</v>
      </c>
      <c r="B48" s="281" t="s">
        <v>210</v>
      </c>
      <c r="C48" s="268"/>
    </row>
    <row r="49" spans="1:3" s="64" customFormat="1" ht="12" customHeight="1" thickBot="1">
      <c r="A49" s="27" t="s">
        <v>14</v>
      </c>
      <c r="B49" s="19" t="s">
        <v>211</v>
      </c>
      <c r="C49" s="175">
        <f>SUM(C50:C54)</f>
        <v>6500000</v>
      </c>
    </row>
    <row r="50" spans="1:3" s="64" customFormat="1" ht="12" customHeight="1">
      <c r="A50" s="298" t="s">
        <v>65</v>
      </c>
      <c r="B50" s="279" t="s">
        <v>215</v>
      </c>
      <c r="C50" s="321"/>
    </row>
    <row r="51" spans="1:3" s="64" customFormat="1" ht="12" customHeight="1">
      <c r="A51" s="299" t="s">
        <v>66</v>
      </c>
      <c r="B51" s="280" t="s">
        <v>216</v>
      </c>
      <c r="C51" s="180">
        <v>6500000</v>
      </c>
    </row>
    <row r="52" spans="1:3" s="64" customFormat="1" ht="12" customHeight="1">
      <c r="A52" s="299" t="s">
        <v>212</v>
      </c>
      <c r="B52" s="280" t="s">
        <v>217</v>
      </c>
      <c r="C52" s="180"/>
    </row>
    <row r="53" spans="1:3" s="64" customFormat="1" ht="12" customHeight="1">
      <c r="A53" s="299" t="s">
        <v>213</v>
      </c>
      <c r="B53" s="280" t="s">
        <v>218</v>
      </c>
      <c r="C53" s="180"/>
    </row>
    <row r="54" spans="1:3" s="64" customFormat="1" ht="12" customHeight="1" thickBot="1">
      <c r="A54" s="300" t="s">
        <v>214</v>
      </c>
      <c r="B54" s="281" t="s">
        <v>219</v>
      </c>
      <c r="C54" s="268"/>
    </row>
    <row r="55" spans="1:3" s="64" customFormat="1" ht="12" customHeight="1" thickBot="1">
      <c r="A55" s="27" t="s">
        <v>110</v>
      </c>
      <c r="B55" s="19" t="s">
        <v>220</v>
      </c>
      <c r="C55" s="175">
        <f>SUM(C56:C58)</f>
        <v>1000000</v>
      </c>
    </row>
    <row r="56" spans="1:3" s="64" customFormat="1" ht="12" customHeight="1">
      <c r="A56" s="298" t="s">
        <v>67</v>
      </c>
      <c r="B56" s="279" t="s">
        <v>221</v>
      </c>
      <c r="C56" s="178"/>
    </row>
    <row r="57" spans="1:3" s="64" customFormat="1" ht="12" customHeight="1">
      <c r="A57" s="299" t="s">
        <v>68</v>
      </c>
      <c r="B57" s="280" t="s">
        <v>352</v>
      </c>
      <c r="C57" s="177">
        <v>1000000</v>
      </c>
    </row>
    <row r="58" spans="1:3" s="64" customFormat="1" ht="12" customHeight="1">
      <c r="A58" s="299" t="s">
        <v>224</v>
      </c>
      <c r="B58" s="280" t="s">
        <v>222</v>
      </c>
      <c r="C58" s="177"/>
    </row>
    <row r="59" spans="1:3" s="64" customFormat="1" ht="12" customHeight="1" thickBot="1">
      <c r="A59" s="300" t="s">
        <v>225</v>
      </c>
      <c r="B59" s="281" t="s">
        <v>223</v>
      </c>
      <c r="C59" s="179"/>
    </row>
    <row r="60" spans="1:3" s="64" customFormat="1" ht="12" customHeight="1" thickBot="1">
      <c r="A60" s="27" t="s">
        <v>16</v>
      </c>
      <c r="B60" s="170" t="s">
        <v>226</v>
      </c>
      <c r="C60" s="175">
        <f>SUM(C61:C63)</f>
        <v>2284511</v>
      </c>
    </row>
    <row r="61" spans="1:3" s="64" customFormat="1" ht="12" customHeight="1">
      <c r="A61" s="298" t="s">
        <v>111</v>
      </c>
      <c r="B61" s="279" t="s">
        <v>228</v>
      </c>
      <c r="C61" s="180"/>
    </row>
    <row r="62" spans="1:3" s="64" customFormat="1" ht="12" customHeight="1">
      <c r="A62" s="299" t="s">
        <v>112</v>
      </c>
      <c r="B62" s="280" t="s">
        <v>353</v>
      </c>
      <c r="C62" s="180">
        <v>2218511</v>
      </c>
    </row>
    <row r="63" spans="1:3" s="64" customFormat="1" ht="12" customHeight="1">
      <c r="A63" s="299" t="s">
        <v>155</v>
      </c>
      <c r="B63" s="280" t="s">
        <v>229</v>
      </c>
      <c r="C63" s="180">
        <v>66000</v>
      </c>
    </row>
    <row r="64" spans="1:3" s="64" customFormat="1" ht="12" customHeight="1" thickBot="1">
      <c r="A64" s="300" t="s">
        <v>227</v>
      </c>
      <c r="B64" s="281" t="s">
        <v>230</v>
      </c>
      <c r="C64" s="180"/>
    </row>
    <row r="65" spans="1:3" s="64" customFormat="1" ht="12" customHeight="1" thickBot="1">
      <c r="A65" s="27" t="s">
        <v>17</v>
      </c>
      <c r="B65" s="19" t="s">
        <v>231</v>
      </c>
      <c r="C65" s="181">
        <f>+C8+C15+C22+C29+C37+C49+C55+C60</f>
        <v>833014399</v>
      </c>
    </row>
    <row r="66" spans="1:3" s="64" customFormat="1" ht="12" customHeight="1" thickBot="1">
      <c r="A66" s="301" t="s">
        <v>322</v>
      </c>
      <c r="B66" s="170" t="s">
        <v>233</v>
      </c>
      <c r="C66" s="175">
        <f>SUM(C67:C69)</f>
        <v>0</v>
      </c>
    </row>
    <row r="67" spans="1:3" s="64" customFormat="1" ht="12" customHeight="1">
      <c r="A67" s="298" t="s">
        <v>264</v>
      </c>
      <c r="B67" s="279" t="s">
        <v>234</v>
      </c>
      <c r="C67" s="180"/>
    </row>
    <row r="68" spans="1:3" s="64" customFormat="1" ht="12" customHeight="1">
      <c r="A68" s="299" t="s">
        <v>273</v>
      </c>
      <c r="B68" s="280" t="s">
        <v>235</v>
      </c>
      <c r="C68" s="180"/>
    </row>
    <row r="69" spans="1:3" s="64" customFormat="1" ht="12" customHeight="1" thickBot="1">
      <c r="A69" s="300" t="s">
        <v>274</v>
      </c>
      <c r="B69" s="282" t="s">
        <v>236</v>
      </c>
      <c r="C69" s="180"/>
    </row>
    <row r="70" spans="1:3" s="64" customFormat="1" ht="12" customHeight="1" thickBot="1">
      <c r="A70" s="301" t="s">
        <v>237</v>
      </c>
      <c r="B70" s="170" t="s">
        <v>238</v>
      </c>
      <c r="C70" s="175">
        <f>SUM(C71:C74)</f>
        <v>0</v>
      </c>
    </row>
    <row r="71" spans="1:3" s="64" customFormat="1" ht="12" customHeight="1">
      <c r="A71" s="298" t="s">
        <v>90</v>
      </c>
      <c r="B71" s="279" t="s">
        <v>239</v>
      </c>
      <c r="C71" s="180"/>
    </row>
    <row r="72" spans="1:3" s="64" customFormat="1" ht="12" customHeight="1">
      <c r="A72" s="299" t="s">
        <v>91</v>
      </c>
      <c r="B72" s="280" t="s">
        <v>240</v>
      </c>
      <c r="C72" s="180"/>
    </row>
    <row r="73" spans="1:3" s="64" customFormat="1" ht="12" customHeight="1">
      <c r="A73" s="299" t="s">
        <v>265</v>
      </c>
      <c r="B73" s="280" t="s">
        <v>241</v>
      </c>
      <c r="C73" s="180"/>
    </row>
    <row r="74" spans="1:3" s="64" customFormat="1" ht="12" customHeight="1" thickBot="1">
      <c r="A74" s="300" t="s">
        <v>266</v>
      </c>
      <c r="B74" s="281" t="s">
        <v>242</v>
      </c>
      <c r="C74" s="180"/>
    </row>
    <row r="75" spans="1:3" s="64" customFormat="1" ht="12" customHeight="1" thickBot="1">
      <c r="A75" s="301" t="s">
        <v>243</v>
      </c>
      <c r="B75" s="170" t="s">
        <v>244</v>
      </c>
      <c r="C75" s="175">
        <f>SUM(C76:C77)</f>
        <v>217821050</v>
      </c>
    </row>
    <row r="76" spans="1:3" s="64" customFormat="1" ht="12" customHeight="1">
      <c r="A76" s="298" t="s">
        <v>267</v>
      </c>
      <c r="B76" s="279" t="s">
        <v>245</v>
      </c>
      <c r="C76" s="180">
        <v>217821050</v>
      </c>
    </row>
    <row r="77" spans="1:3" s="64" customFormat="1" ht="12" customHeight="1" thickBot="1">
      <c r="A77" s="300" t="s">
        <v>268</v>
      </c>
      <c r="B77" s="281" t="s">
        <v>246</v>
      </c>
      <c r="C77" s="180"/>
    </row>
    <row r="78" spans="1:3" s="63" customFormat="1" ht="12" customHeight="1" thickBot="1">
      <c r="A78" s="301" t="s">
        <v>247</v>
      </c>
      <c r="B78" s="170" t="s">
        <v>248</v>
      </c>
      <c r="C78" s="175">
        <f>SUM(C79:C81)</f>
        <v>0</v>
      </c>
    </row>
    <row r="79" spans="1:3" s="64" customFormat="1" ht="12" customHeight="1">
      <c r="A79" s="298" t="s">
        <v>269</v>
      </c>
      <c r="B79" s="279" t="s">
        <v>249</v>
      </c>
      <c r="C79" s="180"/>
    </row>
    <row r="80" spans="1:3" s="64" customFormat="1" ht="12" customHeight="1">
      <c r="A80" s="299" t="s">
        <v>270</v>
      </c>
      <c r="B80" s="280" t="s">
        <v>250</v>
      </c>
      <c r="C80" s="180"/>
    </row>
    <row r="81" spans="1:3" s="64" customFormat="1" ht="12" customHeight="1" thickBot="1">
      <c r="A81" s="300" t="s">
        <v>271</v>
      </c>
      <c r="B81" s="281" t="s">
        <v>251</v>
      </c>
      <c r="C81" s="180"/>
    </row>
    <row r="82" spans="1:3" s="64" customFormat="1" ht="12" customHeight="1" thickBot="1">
      <c r="A82" s="301" t="s">
        <v>252</v>
      </c>
      <c r="B82" s="170" t="s">
        <v>272</v>
      </c>
      <c r="C82" s="175">
        <f>SUM(C83:C86)</f>
        <v>0</v>
      </c>
    </row>
    <row r="83" spans="1:3" s="64" customFormat="1" ht="12" customHeight="1">
      <c r="A83" s="302" t="s">
        <v>253</v>
      </c>
      <c r="B83" s="279" t="s">
        <v>254</v>
      </c>
      <c r="C83" s="180"/>
    </row>
    <row r="84" spans="1:3" s="64" customFormat="1" ht="12" customHeight="1">
      <c r="A84" s="303" t="s">
        <v>255</v>
      </c>
      <c r="B84" s="280" t="s">
        <v>256</v>
      </c>
      <c r="C84" s="180"/>
    </row>
    <row r="85" spans="1:3" s="64" customFormat="1" ht="12" customHeight="1">
      <c r="A85" s="303" t="s">
        <v>257</v>
      </c>
      <c r="B85" s="280" t="s">
        <v>258</v>
      </c>
      <c r="C85" s="180"/>
    </row>
    <row r="86" spans="1:3" s="63" customFormat="1" ht="12" customHeight="1" thickBot="1">
      <c r="A86" s="304" t="s">
        <v>259</v>
      </c>
      <c r="B86" s="281" t="s">
        <v>260</v>
      </c>
      <c r="C86" s="180"/>
    </row>
    <row r="87" spans="1:3" s="63" customFormat="1" ht="12" customHeight="1" thickBot="1">
      <c r="A87" s="301" t="s">
        <v>261</v>
      </c>
      <c r="B87" s="170" t="s">
        <v>401</v>
      </c>
      <c r="C87" s="322"/>
    </row>
    <row r="88" spans="1:3" s="63" customFormat="1" ht="12" customHeight="1" thickBot="1">
      <c r="A88" s="301" t="s">
        <v>423</v>
      </c>
      <c r="B88" s="170" t="s">
        <v>262</v>
      </c>
      <c r="C88" s="322"/>
    </row>
    <row r="89" spans="1:3" s="63" customFormat="1" ht="12" customHeight="1" thickBot="1">
      <c r="A89" s="301" t="s">
        <v>424</v>
      </c>
      <c r="B89" s="286" t="s">
        <v>404</v>
      </c>
      <c r="C89" s="181">
        <f>+C66+C70+C75+C78+C82+C88+C87</f>
        <v>217821050</v>
      </c>
    </row>
    <row r="90" spans="1:3" s="63" customFormat="1" ht="12" customHeight="1" thickBot="1">
      <c r="A90" s="305" t="s">
        <v>425</v>
      </c>
      <c r="B90" s="287" t="s">
        <v>426</v>
      </c>
      <c r="C90" s="181">
        <f>+C65+C89</f>
        <v>1050835449</v>
      </c>
    </row>
    <row r="91" spans="1:3" s="64" customFormat="1" ht="15" customHeight="1" thickBot="1">
      <c r="A91" s="140"/>
      <c r="B91" s="141"/>
      <c r="C91" s="245"/>
    </row>
    <row r="92" spans="1:3" s="55" customFormat="1" ht="16.5" customHeight="1" thickBot="1">
      <c r="A92" s="144"/>
      <c r="B92" s="145" t="s">
        <v>46</v>
      </c>
      <c r="C92" s="247"/>
    </row>
    <row r="93" spans="1:3" s="65" customFormat="1" ht="12" customHeight="1" thickBot="1">
      <c r="A93" s="271" t="s">
        <v>9</v>
      </c>
      <c r="B93" s="26" t="s">
        <v>430</v>
      </c>
      <c r="C93" s="174">
        <f>+C94+C95+C96+C97+C98+C111</f>
        <v>654705648</v>
      </c>
    </row>
    <row r="94" spans="1:3" ht="12" customHeight="1">
      <c r="A94" s="306" t="s">
        <v>69</v>
      </c>
      <c r="B94" s="8" t="s">
        <v>39</v>
      </c>
      <c r="C94" s="176">
        <v>259269986</v>
      </c>
    </row>
    <row r="95" spans="1:3" ht="12" customHeight="1">
      <c r="A95" s="299" t="s">
        <v>70</v>
      </c>
      <c r="B95" s="6" t="s">
        <v>113</v>
      </c>
      <c r="C95" s="177">
        <v>29592225</v>
      </c>
    </row>
    <row r="96" spans="1:3" ht="12" customHeight="1">
      <c r="A96" s="299" t="s">
        <v>71</v>
      </c>
      <c r="B96" s="6" t="s">
        <v>88</v>
      </c>
      <c r="C96" s="179">
        <v>186047169</v>
      </c>
    </row>
    <row r="97" spans="1:3" ht="12" customHeight="1">
      <c r="A97" s="299" t="s">
        <v>72</v>
      </c>
      <c r="B97" s="9" t="s">
        <v>114</v>
      </c>
      <c r="C97" s="179">
        <v>16418600</v>
      </c>
    </row>
    <row r="98" spans="1:3" ht="12" customHeight="1">
      <c r="A98" s="299" t="s">
        <v>80</v>
      </c>
      <c r="B98" s="17" t="s">
        <v>115</v>
      </c>
      <c r="C98" s="179">
        <v>158350357</v>
      </c>
    </row>
    <row r="99" spans="1:3" ht="12" customHeight="1">
      <c r="A99" s="299" t="s">
        <v>73</v>
      </c>
      <c r="B99" s="6" t="s">
        <v>427</v>
      </c>
      <c r="C99" s="179"/>
    </row>
    <row r="100" spans="1:3" ht="12" customHeight="1">
      <c r="A100" s="299" t="s">
        <v>74</v>
      </c>
      <c r="B100" s="74" t="s">
        <v>367</v>
      </c>
      <c r="C100" s="179"/>
    </row>
    <row r="101" spans="1:3" ht="12" customHeight="1">
      <c r="A101" s="299" t="s">
        <v>81</v>
      </c>
      <c r="B101" s="74" t="s">
        <v>366</v>
      </c>
      <c r="C101" s="179"/>
    </row>
    <row r="102" spans="1:3" ht="12" customHeight="1">
      <c r="A102" s="299" t="s">
        <v>82</v>
      </c>
      <c r="B102" s="74" t="s">
        <v>278</v>
      </c>
      <c r="C102" s="179"/>
    </row>
    <row r="103" spans="1:3" ht="12" customHeight="1">
      <c r="A103" s="299" t="s">
        <v>83</v>
      </c>
      <c r="B103" s="75" t="s">
        <v>279</v>
      </c>
      <c r="C103" s="179"/>
    </row>
    <row r="104" spans="1:3" ht="12" customHeight="1">
      <c r="A104" s="299" t="s">
        <v>84</v>
      </c>
      <c r="B104" s="75" t="s">
        <v>280</v>
      </c>
      <c r="C104" s="179"/>
    </row>
    <row r="105" spans="1:3" ht="12" customHeight="1">
      <c r="A105" s="299" t="s">
        <v>86</v>
      </c>
      <c r="B105" s="74" t="s">
        <v>281</v>
      </c>
      <c r="C105" s="179">
        <v>134916824</v>
      </c>
    </row>
    <row r="106" spans="1:3" ht="12" customHeight="1">
      <c r="A106" s="299" t="s">
        <v>116</v>
      </c>
      <c r="B106" s="74" t="s">
        <v>282</v>
      </c>
      <c r="C106" s="179"/>
    </row>
    <row r="107" spans="1:3" ht="12" customHeight="1">
      <c r="A107" s="299" t="s">
        <v>276</v>
      </c>
      <c r="B107" s="75" t="s">
        <v>283</v>
      </c>
      <c r="C107" s="179"/>
    </row>
    <row r="108" spans="1:3" ht="12" customHeight="1">
      <c r="A108" s="307" t="s">
        <v>277</v>
      </c>
      <c r="B108" s="76" t="s">
        <v>284</v>
      </c>
      <c r="C108" s="179"/>
    </row>
    <row r="109" spans="1:3" ht="12" customHeight="1">
      <c r="A109" s="299" t="s">
        <v>364</v>
      </c>
      <c r="B109" s="76" t="s">
        <v>285</v>
      </c>
      <c r="C109" s="179"/>
    </row>
    <row r="110" spans="1:3" ht="12" customHeight="1">
      <c r="A110" s="299" t="s">
        <v>365</v>
      </c>
      <c r="B110" s="75" t="s">
        <v>286</v>
      </c>
      <c r="C110" s="177">
        <v>23433533</v>
      </c>
    </row>
    <row r="111" spans="1:3" ht="12" customHeight="1">
      <c r="A111" s="299" t="s">
        <v>369</v>
      </c>
      <c r="B111" s="9" t="s">
        <v>40</v>
      </c>
      <c r="C111" s="177">
        <v>5027311</v>
      </c>
    </row>
    <row r="112" spans="1:3" ht="12" customHeight="1">
      <c r="A112" s="300" t="s">
        <v>370</v>
      </c>
      <c r="B112" s="6" t="s">
        <v>428</v>
      </c>
      <c r="C112" s="179">
        <v>3027311</v>
      </c>
    </row>
    <row r="113" spans="1:3" ht="12" customHeight="1" thickBot="1">
      <c r="A113" s="308" t="s">
        <v>371</v>
      </c>
      <c r="B113" s="77" t="s">
        <v>429</v>
      </c>
      <c r="C113" s="183">
        <v>2000000</v>
      </c>
    </row>
    <row r="114" spans="1:3" ht="12" customHeight="1" thickBot="1">
      <c r="A114" s="27" t="s">
        <v>10</v>
      </c>
      <c r="B114" s="25" t="s">
        <v>287</v>
      </c>
      <c r="C114" s="175">
        <f>+C115+C117+C119</f>
        <v>255069114</v>
      </c>
    </row>
    <row r="115" spans="1:3" ht="12" customHeight="1">
      <c r="A115" s="298" t="s">
        <v>75</v>
      </c>
      <c r="B115" s="6" t="s">
        <v>154</v>
      </c>
      <c r="C115" s="178">
        <v>149077045</v>
      </c>
    </row>
    <row r="116" spans="1:3" ht="12" customHeight="1">
      <c r="A116" s="298" t="s">
        <v>76</v>
      </c>
      <c r="B116" s="10" t="s">
        <v>291</v>
      </c>
      <c r="C116" s="178">
        <v>81410268</v>
      </c>
    </row>
    <row r="117" spans="1:3" ht="12" customHeight="1">
      <c r="A117" s="298" t="s">
        <v>77</v>
      </c>
      <c r="B117" s="10" t="s">
        <v>117</v>
      </c>
      <c r="C117" s="177">
        <v>103901201</v>
      </c>
    </row>
    <row r="118" spans="1:3" ht="12" customHeight="1">
      <c r="A118" s="298" t="s">
        <v>78</v>
      </c>
      <c r="B118" s="10" t="s">
        <v>292</v>
      </c>
      <c r="C118" s="168">
        <v>70806648</v>
      </c>
    </row>
    <row r="119" spans="1:3" ht="12" customHeight="1">
      <c r="A119" s="298" t="s">
        <v>79</v>
      </c>
      <c r="B119" s="172" t="s">
        <v>156</v>
      </c>
      <c r="C119" s="168">
        <v>2090868</v>
      </c>
    </row>
    <row r="120" spans="1:3" ht="12" customHeight="1">
      <c r="A120" s="298" t="s">
        <v>85</v>
      </c>
      <c r="B120" s="171" t="s">
        <v>354</v>
      </c>
      <c r="C120" s="168"/>
    </row>
    <row r="121" spans="1:3" ht="12" customHeight="1">
      <c r="A121" s="298" t="s">
        <v>87</v>
      </c>
      <c r="B121" s="275" t="s">
        <v>297</v>
      </c>
      <c r="C121" s="168"/>
    </row>
    <row r="122" spans="1:3" ht="12" customHeight="1">
      <c r="A122" s="298" t="s">
        <v>118</v>
      </c>
      <c r="B122" s="75" t="s">
        <v>280</v>
      </c>
      <c r="C122" s="168"/>
    </row>
    <row r="123" spans="1:3" ht="12" customHeight="1">
      <c r="A123" s="298" t="s">
        <v>119</v>
      </c>
      <c r="B123" s="75" t="s">
        <v>296</v>
      </c>
      <c r="C123" s="168"/>
    </row>
    <row r="124" spans="1:3" ht="12" customHeight="1">
      <c r="A124" s="298" t="s">
        <v>120</v>
      </c>
      <c r="B124" s="75" t="s">
        <v>295</v>
      </c>
      <c r="C124" s="168"/>
    </row>
    <row r="125" spans="1:3" ht="12" customHeight="1">
      <c r="A125" s="298" t="s">
        <v>288</v>
      </c>
      <c r="B125" s="75" t="s">
        <v>283</v>
      </c>
      <c r="C125" s="168"/>
    </row>
    <row r="126" spans="1:3" ht="12" customHeight="1">
      <c r="A126" s="298" t="s">
        <v>289</v>
      </c>
      <c r="B126" s="75" t="s">
        <v>294</v>
      </c>
      <c r="C126" s="168"/>
    </row>
    <row r="127" spans="1:3" ht="12" customHeight="1" thickBot="1">
      <c r="A127" s="307" t="s">
        <v>290</v>
      </c>
      <c r="B127" s="75" t="s">
        <v>293</v>
      </c>
      <c r="C127" s="169"/>
    </row>
    <row r="128" spans="1:3" ht="12" customHeight="1" thickBot="1">
      <c r="A128" s="27" t="s">
        <v>11</v>
      </c>
      <c r="B128" s="70" t="s">
        <v>374</v>
      </c>
      <c r="C128" s="175">
        <f>+C93+C114</f>
        <v>909774762</v>
      </c>
    </row>
    <row r="129" spans="1:3" ht="12" customHeight="1" thickBot="1">
      <c r="A129" s="27" t="s">
        <v>12</v>
      </c>
      <c r="B129" s="70" t="s">
        <v>375</v>
      </c>
      <c r="C129" s="175">
        <f>+C130+C131+C132</f>
        <v>0</v>
      </c>
    </row>
    <row r="130" spans="1:3" s="65" customFormat="1" ht="12" customHeight="1">
      <c r="A130" s="298" t="s">
        <v>192</v>
      </c>
      <c r="B130" s="7" t="s">
        <v>433</v>
      </c>
      <c r="C130" s="168"/>
    </row>
    <row r="131" spans="1:3" ht="12" customHeight="1">
      <c r="A131" s="298" t="s">
        <v>193</v>
      </c>
      <c r="B131" s="7" t="s">
        <v>383</v>
      </c>
      <c r="C131" s="168"/>
    </row>
    <row r="132" spans="1:3" ht="12" customHeight="1" thickBot="1">
      <c r="A132" s="307" t="s">
        <v>194</v>
      </c>
      <c r="B132" s="5" t="s">
        <v>432</v>
      </c>
      <c r="C132" s="168"/>
    </row>
    <row r="133" spans="1:3" ht="12" customHeight="1" thickBot="1">
      <c r="A133" s="27" t="s">
        <v>13</v>
      </c>
      <c r="B133" s="70" t="s">
        <v>376</v>
      </c>
      <c r="C133" s="175">
        <f>+C134+C135+C136+C137+C138+C139</f>
        <v>0</v>
      </c>
    </row>
    <row r="134" spans="1:3" ht="12" customHeight="1">
      <c r="A134" s="298" t="s">
        <v>62</v>
      </c>
      <c r="B134" s="7" t="s">
        <v>385</v>
      </c>
      <c r="C134" s="168"/>
    </row>
    <row r="135" spans="1:3" ht="12" customHeight="1">
      <c r="A135" s="298" t="s">
        <v>63</v>
      </c>
      <c r="B135" s="7" t="s">
        <v>377</v>
      </c>
      <c r="C135" s="168"/>
    </row>
    <row r="136" spans="1:3" ht="12" customHeight="1">
      <c r="A136" s="298" t="s">
        <v>64</v>
      </c>
      <c r="B136" s="7" t="s">
        <v>378</v>
      </c>
      <c r="C136" s="168"/>
    </row>
    <row r="137" spans="1:3" ht="12" customHeight="1">
      <c r="A137" s="298" t="s">
        <v>105</v>
      </c>
      <c r="B137" s="7" t="s">
        <v>431</v>
      </c>
      <c r="C137" s="168"/>
    </row>
    <row r="138" spans="1:3" ht="12" customHeight="1">
      <c r="A138" s="298" t="s">
        <v>106</v>
      </c>
      <c r="B138" s="7" t="s">
        <v>380</v>
      </c>
      <c r="C138" s="168"/>
    </row>
    <row r="139" spans="1:3" s="65" customFormat="1" ht="12" customHeight="1" thickBot="1">
      <c r="A139" s="307" t="s">
        <v>107</v>
      </c>
      <c r="B139" s="5" t="s">
        <v>381</v>
      </c>
      <c r="C139" s="168"/>
    </row>
    <row r="140" spans="1:11" ht="12" customHeight="1" thickBot="1">
      <c r="A140" s="27" t="s">
        <v>14</v>
      </c>
      <c r="B140" s="70" t="s">
        <v>448</v>
      </c>
      <c r="C140" s="181">
        <f>+C141+C142+C144+C145+C143</f>
        <v>141060687</v>
      </c>
      <c r="K140" s="151"/>
    </row>
    <row r="141" spans="1:3" ht="12.75">
      <c r="A141" s="298" t="s">
        <v>65</v>
      </c>
      <c r="B141" s="7" t="s">
        <v>298</v>
      </c>
      <c r="C141" s="168"/>
    </row>
    <row r="142" spans="1:3" ht="12" customHeight="1">
      <c r="A142" s="298" t="s">
        <v>66</v>
      </c>
      <c r="B142" s="7" t="s">
        <v>299</v>
      </c>
      <c r="C142" s="168">
        <v>15737585</v>
      </c>
    </row>
    <row r="143" spans="1:3" s="65" customFormat="1" ht="12" customHeight="1">
      <c r="A143" s="298" t="s">
        <v>212</v>
      </c>
      <c r="B143" s="7" t="s">
        <v>447</v>
      </c>
      <c r="C143" s="168">
        <v>125323102</v>
      </c>
    </row>
    <row r="144" spans="1:3" s="65" customFormat="1" ht="12" customHeight="1">
      <c r="A144" s="298" t="s">
        <v>213</v>
      </c>
      <c r="B144" s="7" t="s">
        <v>390</v>
      </c>
      <c r="C144" s="168"/>
    </row>
    <row r="145" spans="1:3" s="65" customFormat="1" ht="12" customHeight="1" thickBot="1">
      <c r="A145" s="307" t="s">
        <v>214</v>
      </c>
      <c r="B145" s="5" t="s">
        <v>318</v>
      </c>
      <c r="C145" s="168"/>
    </row>
    <row r="146" spans="1:3" s="65" customFormat="1" ht="12" customHeight="1" thickBot="1">
      <c r="A146" s="27" t="s">
        <v>15</v>
      </c>
      <c r="B146" s="70" t="s">
        <v>391</v>
      </c>
      <c r="C146" s="184">
        <f>+C147+C148+C149+C150+C151</f>
        <v>0</v>
      </c>
    </row>
    <row r="147" spans="1:3" s="65" customFormat="1" ht="12" customHeight="1">
      <c r="A147" s="298" t="s">
        <v>67</v>
      </c>
      <c r="B147" s="7" t="s">
        <v>386</v>
      </c>
      <c r="C147" s="168"/>
    </row>
    <row r="148" spans="1:3" s="65" customFormat="1" ht="12" customHeight="1">
      <c r="A148" s="298" t="s">
        <v>68</v>
      </c>
      <c r="B148" s="7" t="s">
        <v>393</v>
      </c>
      <c r="C148" s="168"/>
    </row>
    <row r="149" spans="1:3" s="65" customFormat="1" ht="12" customHeight="1">
      <c r="A149" s="298" t="s">
        <v>224</v>
      </c>
      <c r="B149" s="7" t="s">
        <v>388</v>
      </c>
      <c r="C149" s="168"/>
    </row>
    <row r="150" spans="1:3" ht="12.75" customHeight="1">
      <c r="A150" s="298" t="s">
        <v>225</v>
      </c>
      <c r="B150" s="7" t="s">
        <v>434</v>
      </c>
      <c r="C150" s="168"/>
    </row>
    <row r="151" spans="1:3" ht="12.75" customHeight="1" thickBot="1">
      <c r="A151" s="307" t="s">
        <v>392</v>
      </c>
      <c r="B151" s="5" t="s">
        <v>395</v>
      </c>
      <c r="C151" s="169"/>
    </row>
    <row r="152" spans="1:3" ht="12.75" customHeight="1" thickBot="1">
      <c r="A152" s="342" t="s">
        <v>16</v>
      </c>
      <c r="B152" s="70" t="s">
        <v>396</v>
      </c>
      <c r="C152" s="184"/>
    </row>
    <row r="153" spans="1:3" ht="12" customHeight="1" thickBot="1">
      <c r="A153" s="342" t="s">
        <v>17</v>
      </c>
      <c r="B153" s="70" t="s">
        <v>397</v>
      </c>
      <c r="C153" s="184"/>
    </row>
    <row r="154" spans="1:3" ht="15" customHeight="1" thickBot="1">
      <c r="A154" s="27" t="s">
        <v>18</v>
      </c>
      <c r="B154" s="70" t="s">
        <v>399</v>
      </c>
      <c r="C154" s="289">
        <f>+C129+C133+C140+C146+C152+C153</f>
        <v>141060687</v>
      </c>
    </row>
    <row r="155" spans="1:3" ht="13.5" thickBot="1">
      <c r="A155" s="309" t="s">
        <v>19</v>
      </c>
      <c r="B155" s="253" t="s">
        <v>398</v>
      </c>
      <c r="C155" s="289">
        <f>+C128+C154</f>
        <v>1050835449</v>
      </c>
    </row>
    <row r="156" spans="1:3" ht="15" customHeight="1" thickBot="1">
      <c r="A156" s="259"/>
      <c r="B156" s="260"/>
      <c r="C156" s="261"/>
    </row>
    <row r="157" spans="1:3" ht="14.25" customHeight="1" thickBot="1">
      <c r="A157" s="149" t="s">
        <v>435</v>
      </c>
      <c r="B157" s="150"/>
      <c r="C157" s="68">
        <v>12</v>
      </c>
    </row>
    <row r="158" spans="1:3" ht="13.5" thickBot="1">
      <c r="A158" s="149" t="s">
        <v>133</v>
      </c>
      <c r="B158" s="150"/>
      <c r="C158" s="68">
        <v>267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90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zoomScale="130" zoomScaleNormal="130" zoomScaleSheetLayoutView="85" workbookViewId="0" topLeftCell="A1">
      <selection activeCell="C1" sqref="C1"/>
    </sheetView>
  </sheetViews>
  <sheetFormatPr defaultColWidth="9.00390625" defaultRowHeight="12.75"/>
  <cols>
    <col min="1" max="1" width="19.50390625" style="262" customWidth="1"/>
    <col min="2" max="2" width="72.00390625" style="263" customWidth="1"/>
    <col min="3" max="3" width="25.00390625" style="264" customWidth="1"/>
    <col min="4" max="16384" width="9.375" style="2" customWidth="1"/>
  </cols>
  <sheetData>
    <row r="1" spans="1:3" s="1" customFormat="1" ht="16.5" customHeight="1" thickBot="1">
      <c r="A1" s="126"/>
      <c r="B1" s="128"/>
      <c r="C1" s="358" t="s">
        <v>535</v>
      </c>
    </row>
    <row r="2" spans="1:3" s="61" customFormat="1" ht="21" customHeight="1">
      <c r="A2" s="269" t="s">
        <v>50</v>
      </c>
      <c r="B2" s="236" t="s">
        <v>150</v>
      </c>
      <c r="C2" s="238" t="s">
        <v>43</v>
      </c>
    </row>
    <row r="3" spans="1:3" s="61" customFormat="1" ht="16.5" thickBot="1">
      <c r="A3" s="129" t="s">
        <v>130</v>
      </c>
      <c r="B3" s="237" t="s">
        <v>356</v>
      </c>
      <c r="C3" s="341" t="s">
        <v>49</v>
      </c>
    </row>
    <row r="4" spans="1:3" s="62" customFormat="1" ht="15.75" customHeight="1" thickBot="1">
      <c r="A4" s="130"/>
      <c r="B4" s="130"/>
      <c r="C4" s="131" t="str">
        <f>'13. mell.'!C4</f>
        <v>forintban</v>
      </c>
    </row>
    <row r="5" spans="1:3" ht="13.5" thickBot="1">
      <c r="A5" s="270" t="s">
        <v>132</v>
      </c>
      <c r="B5" s="132" t="s">
        <v>462</v>
      </c>
      <c r="C5" s="239" t="s">
        <v>44</v>
      </c>
    </row>
    <row r="6" spans="1:3" s="55" customFormat="1" ht="12.75" customHeight="1" thickBot="1">
      <c r="A6" s="119"/>
      <c r="B6" s="120" t="s">
        <v>413</v>
      </c>
      <c r="C6" s="121" t="s">
        <v>414</v>
      </c>
    </row>
    <row r="7" spans="1:3" s="55" customFormat="1" ht="15.75" customHeight="1" thickBot="1">
      <c r="A7" s="134"/>
      <c r="B7" s="135" t="s">
        <v>45</v>
      </c>
      <c r="C7" s="240"/>
    </row>
    <row r="8" spans="1:3" s="55" customFormat="1" ht="12" customHeight="1" thickBot="1">
      <c r="A8" s="27" t="s">
        <v>9</v>
      </c>
      <c r="B8" s="19" t="s">
        <v>177</v>
      </c>
      <c r="C8" s="175">
        <f>+C9+C10+C11+C12+C13+C14</f>
        <v>0</v>
      </c>
    </row>
    <row r="9" spans="1:3" s="63" customFormat="1" ht="12" customHeight="1">
      <c r="A9" s="298" t="s">
        <v>69</v>
      </c>
      <c r="B9" s="279" t="s">
        <v>178</v>
      </c>
      <c r="C9" s="178"/>
    </row>
    <row r="10" spans="1:3" s="64" customFormat="1" ht="12" customHeight="1">
      <c r="A10" s="299" t="s">
        <v>70</v>
      </c>
      <c r="B10" s="280" t="s">
        <v>179</v>
      </c>
      <c r="C10" s="177"/>
    </row>
    <row r="11" spans="1:3" s="64" customFormat="1" ht="12" customHeight="1">
      <c r="A11" s="299" t="s">
        <v>71</v>
      </c>
      <c r="B11" s="280" t="s">
        <v>449</v>
      </c>
      <c r="C11" s="177"/>
    </row>
    <row r="12" spans="1:3" s="64" customFormat="1" ht="12" customHeight="1">
      <c r="A12" s="299" t="s">
        <v>72</v>
      </c>
      <c r="B12" s="280" t="s">
        <v>180</v>
      </c>
      <c r="C12" s="177"/>
    </row>
    <row r="13" spans="1:3" s="64" customFormat="1" ht="12" customHeight="1">
      <c r="A13" s="299" t="s">
        <v>89</v>
      </c>
      <c r="B13" s="280" t="s">
        <v>422</v>
      </c>
      <c r="C13" s="177"/>
    </row>
    <row r="14" spans="1:3" s="63" customFormat="1" ht="12" customHeight="1" thickBot="1">
      <c r="A14" s="300" t="s">
        <v>73</v>
      </c>
      <c r="B14" s="281" t="s">
        <v>359</v>
      </c>
      <c r="C14" s="177"/>
    </row>
    <row r="15" spans="1:3" s="63" customFormat="1" ht="12" customHeight="1" thickBot="1">
      <c r="A15" s="27" t="s">
        <v>10</v>
      </c>
      <c r="B15" s="170" t="s">
        <v>181</v>
      </c>
      <c r="C15" s="175">
        <f>+C16+C17+C18+C19+C20</f>
        <v>0</v>
      </c>
    </row>
    <row r="16" spans="1:3" s="63" customFormat="1" ht="12" customHeight="1">
      <c r="A16" s="298" t="s">
        <v>75</v>
      </c>
      <c r="B16" s="279" t="s">
        <v>182</v>
      </c>
      <c r="C16" s="178"/>
    </row>
    <row r="17" spans="1:3" s="63" customFormat="1" ht="12" customHeight="1">
      <c r="A17" s="299" t="s">
        <v>76</v>
      </c>
      <c r="B17" s="280" t="s">
        <v>183</v>
      </c>
      <c r="C17" s="177"/>
    </row>
    <row r="18" spans="1:3" s="63" customFormat="1" ht="12" customHeight="1">
      <c r="A18" s="299" t="s">
        <v>77</v>
      </c>
      <c r="B18" s="280" t="s">
        <v>348</v>
      </c>
      <c r="C18" s="177"/>
    </row>
    <row r="19" spans="1:3" s="63" customFormat="1" ht="12" customHeight="1">
      <c r="A19" s="299" t="s">
        <v>78</v>
      </c>
      <c r="B19" s="280" t="s">
        <v>349</v>
      </c>
      <c r="C19" s="177"/>
    </row>
    <row r="20" spans="1:3" s="63" customFormat="1" ht="12" customHeight="1">
      <c r="A20" s="299" t="s">
        <v>79</v>
      </c>
      <c r="B20" s="280" t="s">
        <v>184</v>
      </c>
      <c r="C20" s="177"/>
    </row>
    <row r="21" spans="1:3" s="64" customFormat="1" ht="12" customHeight="1" thickBot="1">
      <c r="A21" s="300" t="s">
        <v>85</v>
      </c>
      <c r="B21" s="281" t="s">
        <v>185</v>
      </c>
      <c r="C21" s="179"/>
    </row>
    <row r="22" spans="1:3" s="64" customFormat="1" ht="12" customHeight="1" thickBot="1">
      <c r="A22" s="27" t="s">
        <v>11</v>
      </c>
      <c r="B22" s="19" t="s">
        <v>186</v>
      </c>
      <c r="C22" s="175">
        <f>+C23+C24+C25+C26+C27</f>
        <v>0</v>
      </c>
    </row>
    <row r="23" spans="1:3" s="64" customFormat="1" ht="12" customHeight="1">
      <c r="A23" s="298" t="s">
        <v>58</v>
      </c>
      <c r="B23" s="279" t="s">
        <v>187</v>
      </c>
      <c r="C23" s="178"/>
    </row>
    <row r="24" spans="1:3" s="63" customFormat="1" ht="12" customHeight="1">
      <c r="A24" s="299" t="s">
        <v>59</v>
      </c>
      <c r="B24" s="280" t="s">
        <v>188</v>
      </c>
      <c r="C24" s="177"/>
    </row>
    <row r="25" spans="1:3" s="64" customFormat="1" ht="12" customHeight="1">
      <c r="A25" s="299" t="s">
        <v>60</v>
      </c>
      <c r="B25" s="280" t="s">
        <v>350</v>
      </c>
      <c r="C25" s="177"/>
    </row>
    <row r="26" spans="1:3" s="64" customFormat="1" ht="12" customHeight="1">
      <c r="A26" s="299" t="s">
        <v>61</v>
      </c>
      <c r="B26" s="280" t="s">
        <v>351</v>
      </c>
      <c r="C26" s="177"/>
    </row>
    <row r="27" spans="1:3" s="64" customFormat="1" ht="12" customHeight="1">
      <c r="A27" s="299" t="s">
        <v>101</v>
      </c>
      <c r="B27" s="280" t="s">
        <v>189</v>
      </c>
      <c r="C27" s="177"/>
    </row>
    <row r="28" spans="1:3" s="64" customFormat="1" ht="12" customHeight="1" thickBot="1">
      <c r="A28" s="300" t="s">
        <v>102</v>
      </c>
      <c r="B28" s="281" t="s">
        <v>190</v>
      </c>
      <c r="C28" s="179"/>
    </row>
    <row r="29" spans="1:3" s="64" customFormat="1" ht="12" customHeight="1" thickBot="1">
      <c r="A29" s="27" t="s">
        <v>103</v>
      </c>
      <c r="B29" s="19" t="s">
        <v>191</v>
      </c>
      <c r="C29" s="181">
        <f>SUM(C30:C36)</f>
        <v>0</v>
      </c>
    </row>
    <row r="30" spans="1:3" s="64" customFormat="1" ht="12" customHeight="1">
      <c r="A30" s="298" t="s">
        <v>192</v>
      </c>
      <c r="B30" s="279" t="s">
        <v>454</v>
      </c>
      <c r="C30" s="178"/>
    </row>
    <row r="31" spans="1:3" s="64" customFormat="1" ht="12" customHeight="1">
      <c r="A31" s="299" t="s">
        <v>193</v>
      </c>
      <c r="B31" s="280" t="s">
        <v>455</v>
      </c>
      <c r="C31" s="177"/>
    </row>
    <row r="32" spans="1:3" s="64" customFormat="1" ht="12" customHeight="1">
      <c r="A32" s="299" t="s">
        <v>194</v>
      </c>
      <c r="B32" s="280" t="s">
        <v>456</v>
      </c>
      <c r="C32" s="177"/>
    </row>
    <row r="33" spans="1:3" s="64" customFormat="1" ht="12" customHeight="1">
      <c r="A33" s="299" t="s">
        <v>195</v>
      </c>
      <c r="B33" s="280" t="s">
        <v>457</v>
      </c>
      <c r="C33" s="177"/>
    </row>
    <row r="34" spans="1:3" s="64" customFormat="1" ht="12" customHeight="1">
      <c r="A34" s="299" t="s">
        <v>451</v>
      </c>
      <c r="B34" s="280" t="s">
        <v>196</v>
      </c>
      <c r="C34" s="177"/>
    </row>
    <row r="35" spans="1:3" s="64" customFormat="1" ht="12" customHeight="1">
      <c r="A35" s="299" t="s">
        <v>452</v>
      </c>
      <c r="B35" s="280" t="s">
        <v>197</v>
      </c>
      <c r="C35" s="177"/>
    </row>
    <row r="36" spans="1:3" s="64" customFormat="1" ht="12" customHeight="1" thickBot="1">
      <c r="A36" s="300" t="s">
        <v>453</v>
      </c>
      <c r="B36" s="281" t="s">
        <v>198</v>
      </c>
      <c r="C36" s="179"/>
    </row>
    <row r="37" spans="1:3" s="64" customFormat="1" ht="12" customHeight="1" thickBot="1">
      <c r="A37" s="27" t="s">
        <v>13</v>
      </c>
      <c r="B37" s="19" t="s">
        <v>360</v>
      </c>
      <c r="C37" s="175">
        <f>SUM(C38:C48)</f>
        <v>0</v>
      </c>
    </row>
    <row r="38" spans="1:3" s="64" customFormat="1" ht="12" customHeight="1">
      <c r="A38" s="298" t="s">
        <v>62</v>
      </c>
      <c r="B38" s="279" t="s">
        <v>201</v>
      </c>
      <c r="C38" s="178"/>
    </row>
    <row r="39" spans="1:3" s="64" customFormat="1" ht="12" customHeight="1">
      <c r="A39" s="299" t="s">
        <v>63</v>
      </c>
      <c r="B39" s="280" t="s">
        <v>202</v>
      </c>
      <c r="C39" s="177"/>
    </row>
    <row r="40" spans="1:3" s="64" customFormat="1" ht="12" customHeight="1">
      <c r="A40" s="299" t="s">
        <v>64</v>
      </c>
      <c r="B40" s="280" t="s">
        <v>203</v>
      </c>
      <c r="C40" s="177"/>
    </row>
    <row r="41" spans="1:3" s="64" customFormat="1" ht="12" customHeight="1">
      <c r="A41" s="299" t="s">
        <v>105</v>
      </c>
      <c r="B41" s="280" t="s">
        <v>204</v>
      </c>
      <c r="C41" s="177"/>
    </row>
    <row r="42" spans="1:3" s="64" customFormat="1" ht="12" customHeight="1">
      <c r="A42" s="299" t="s">
        <v>106</v>
      </c>
      <c r="B42" s="280" t="s">
        <v>205</v>
      </c>
      <c r="C42" s="177"/>
    </row>
    <row r="43" spans="1:3" s="64" customFormat="1" ht="12" customHeight="1">
      <c r="A43" s="299" t="s">
        <v>107</v>
      </c>
      <c r="B43" s="280" t="s">
        <v>206</v>
      </c>
      <c r="C43" s="177"/>
    </row>
    <row r="44" spans="1:3" s="64" customFormat="1" ht="12" customHeight="1">
      <c r="A44" s="299" t="s">
        <v>108</v>
      </c>
      <c r="B44" s="280" t="s">
        <v>207</v>
      </c>
      <c r="C44" s="177"/>
    </row>
    <row r="45" spans="1:3" s="64" customFormat="1" ht="12" customHeight="1">
      <c r="A45" s="299" t="s">
        <v>109</v>
      </c>
      <c r="B45" s="280" t="s">
        <v>460</v>
      </c>
      <c r="C45" s="177"/>
    </row>
    <row r="46" spans="1:3" s="64" customFormat="1" ht="12" customHeight="1">
      <c r="A46" s="299" t="s">
        <v>199</v>
      </c>
      <c r="B46" s="280" t="s">
        <v>209</v>
      </c>
      <c r="C46" s="180"/>
    </row>
    <row r="47" spans="1:3" s="64" customFormat="1" ht="12" customHeight="1">
      <c r="A47" s="300" t="s">
        <v>200</v>
      </c>
      <c r="B47" s="281" t="s">
        <v>362</v>
      </c>
      <c r="C47" s="268"/>
    </row>
    <row r="48" spans="1:3" s="64" customFormat="1" ht="12" customHeight="1" thickBot="1">
      <c r="A48" s="300" t="s">
        <v>361</v>
      </c>
      <c r="B48" s="281" t="s">
        <v>210</v>
      </c>
      <c r="C48" s="268"/>
    </row>
    <row r="49" spans="1:3" s="64" customFormat="1" ht="12" customHeight="1" thickBot="1">
      <c r="A49" s="27" t="s">
        <v>14</v>
      </c>
      <c r="B49" s="19" t="s">
        <v>211</v>
      </c>
      <c r="C49" s="175">
        <f>SUM(C50:C54)</f>
        <v>0</v>
      </c>
    </row>
    <row r="50" spans="1:3" s="64" customFormat="1" ht="12" customHeight="1">
      <c r="A50" s="298" t="s">
        <v>65</v>
      </c>
      <c r="B50" s="279" t="s">
        <v>215</v>
      </c>
      <c r="C50" s="321"/>
    </row>
    <row r="51" spans="1:3" s="64" customFormat="1" ht="12" customHeight="1">
      <c r="A51" s="299" t="s">
        <v>66</v>
      </c>
      <c r="B51" s="280" t="s">
        <v>216</v>
      </c>
      <c r="C51" s="180"/>
    </row>
    <row r="52" spans="1:3" s="64" customFormat="1" ht="12" customHeight="1">
      <c r="A52" s="299" t="s">
        <v>212</v>
      </c>
      <c r="B52" s="280" t="s">
        <v>217</v>
      </c>
      <c r="C52" s="180"/>
    </row>
    <row r="53" spans="1:3" s="64" customFormat="1" ht="12" customHeight="1">
      <c r="A53" s="299" t="s">
        <v>213</v>
      </c>
      <c r="B53" s="280" t="s">
        <v>218</v>
      </c>
      <c r="C53" s="180"/>
    </row>
    <row r="54" spans="1:3" s="64" customFormat="1" ht="12" customHeight="1" thickBot="1">
      <c r="A54" s="300" t="s">
        <v>214</v>
      </c>
      <c r="B54" s="281" t="s">
        <v>219</v>
      </c>
      <c r="C54" s="268"/>
    </row>
    <row r="55" spans="1:3" s="64" customFormat="1" ht="12" customHeight="1" thickBot="1">
      <c r="A55" s="27" t="s">
        <v>110</v>
      </c>
      <c r="B55" s="19" t="s">
        <v>220</v>
      </c>
      <c r="C55" s="175">
        <f>SUM(C56:C58)</f>
        <v>0</v>
      </c>
    </row>
    <row r="56" spans="1:3" s="64" customFormat="1" ht="12" customHeight="1">
      <c r="A56" s="298" t="s">
        <v>67</v>
      </c>
      <c r="B56" s="279" t="s">
        <v>221</v>
      </c>
      <c r="C56" s="178"/>
    </row>
    <row r="57" spans="1:3" s="64" customFormat="1" ht="12" customHeight="1">
      <c r="A57" s="299" t="s">
        <v>68</v>
      </c>
      <c r="B57" s="280" t="s">
        <v>352</v>
      </c>
      <c r="C57" s="177"/>
    </row>
    <row r="58" spans="1:3" s="64" customFormat="1" ht="12" customHeight="1">
      <c r="A58" s="299" t="s">
        <v>224</v>
      </c>
      <c r="B58" s="280" t="s">
        <v>222</v>
      </c>
      <c r="C58" s="177"/>
    </row>
    <row r="59" spans="1:3" s="64" customFormat="1" ht="12" customHeight="1" thickBot="1">
      <c r="A59" s="300" t="s">
        <v>225</v>
      </c>
      <c r="B59" s="281" t="s">
        <v>223</v>
      </c>
      <c r="C59" s="179"/>
    </row>
    <row r="60" spans="1:3" s="64" customFormat="1" ht="12" customHeight="1" thickBot="1">
      <c r="A60" s="27" t="s">
        <v>16</v>
      </c>
      <c r="B60" s="170" t="s">
        <v>226</v>
      </c>
      <c r="C60" s="175">
        <f>SUM(C61:C63)</f>
        <v>0</v>
      </c>
    </row>
    <row r="61" spans="1:3" s="64" customFormat="1" ht="12" customHeight="1">
      <c r="A61" s="298" t="s">
        <v>111</v>
      </c>
      <c r="B61" s="279" t="s">
        <v>228</v>
      </c>
      <c r="C61" s="180"/>
    </row>
    <row r="62" spans="1:3" s="64" customFormat="1" ht="12" customHeight="1">
      <c r="A62" s="299" t="s">
        <v>112</v>
      </c>
      <c r="B62" s="280" t="s">
        <v>353</v>
      </c>
      <c r="C62" s="180"/>
    </row>
    <row r="63" spans="1:3" s="64" customFormat="1" ht="12" customHeight="1">
      <c r="A63" s="299" t="s">
        <v>155</v>
      </c>
      <c r="B63" s="280" t="s">
        <v>229</v>
      </c>
      <c r="C63" s="180"/>
    </row>
    <row r="64" spans="1:3" s="64" customFormat="1" ht="12" customHeight="1" thickBot="1">
      <c r="A64" s="300" t="s">
        <v>227</v>
      </c>
      <c r="B64" s="281" t="s">
        <v>230</v>
      </c>
      <c r="C64" s="180"/>
    </row>
    <row r="65" spans="1:3" s="64" customFormat="1" ht="12" customHeight="1" thickBot="1">
      <c r="A65" s="27" t="s">
        <v>17</v>
      </c>
      <c r="B65" s="19" t="s">
        <v>231</v>
      </c>
      <c r="C65" s="181">
        <f>+C8+C15+C22+C29+C37+C49+C55+C60</f>
        <v>0</v>
      </c>
    </row>
    <row r="66" spans="1:3" s="64" customFormat="1" ht="12" customHeight="1" thickBot="1">
      <c r="A66" s="301" t="s">
        <v>322</v>
      </c>
      <c r="B66" s="170" t="s">
        <v>233</v>
      </c>
      <c r="C66" s="175">
        <f>SUM(C67:C69)</f>
        <v>0</v>
      </c>
    </row>
    <row r="67" spans="1:3" s="64" customFormat="1" ht="12" customHeight="1">
      <c r="A67" s="298" t="s">
        <v>264</v>
      </c>
      <c r="B67" s="279" t="s">
        <v>234</v>
      </c>
      <c r="C67" s="180"/>
    </row>
    <row r="68" spans="1:3" s="64" customFormat="1" ht="12" customHeight="1">
      <c r="A68" s="299" t="s">
        <v>273</v>
      </c>
      <c r="B68" s="280" t="s">
        <v>235</v>
      </c>
      <c r="C68" s="180"/>
    </row>
    <row r="69" spans="1:3" s="64" customFormat="1" ht="12" customHeight="1" thickBot="1">
      <c r="A69" s="300" t="s">
        <v>274</v>
      </c>
      <c r="B69" s="282" t="s">
        <v>236</v>
      </c>
      <c r="C69" s="180"/>
    </row>
    <row r="70" spans="1:3" s="64" customFormat="1" ht="12" customHeight="1" thickBot="1">
      <c r="A70" s="301" t="s">
        <v>237</v>
      </c>
      <c r="B70" s="170" t="s">
        <v>238</v>
      </c>
      <c r="C70" s="175">
        <f>SUM(C71:C74)</f>
        <v>0</v>
      </c>
    </row>
    <row r="71" spans="1:3" s="64" customFormat="1" ht="12" customHeight="1">
      <c r="A71" s="298" t="s">
        <v>90</v>
      </c>
      <c r="B71" s="279" t="s">
        <v>239</v>
      </c>
      <c r="C71" s="180"/>
    </row>
    <row r="72" spans="1:3" s="64" customFormat="1" ht="12" customHeight="1">
      <c r="A72" s="299" t="s">
        <v>91</v>
      </c>
      <c r="B72" s="280" t="s">
        <v>240</v>
      </c>
      <c r="C72" s="180"/>
    </row>
    <row r="73" spans="1:3" s="64" customFormat="1" ht="12" customHeight="1">
      <c r="A73" s="299" t="s">
        <v>265</v>
      </c>
      <c r="B73" s="280" t="s">
        <v>241</v>
      </c>
      <c r="C73" s="180"/>
    </row>
    <row r="74" spans="1:3" s="64" customFormat="1" ht="12" customHeight="1" thickBot="1">
      <c r="A74" s="300" t="s">
        <v>266</v>
      </c>
      <c r="B74" s="281" t="s">
        <v>242</v>
      </c>
      <c r="C74" s="180"/>
    </row>
    <row r="75" spans="1:3" s="64" customFormat="1" ht="12" customHeight="1" thickBot="1">
      <c r="A75" s="301" t="s">
        <v>243</v>
      </c>
      <c r="B75" s="170" t="s">
        <v>244</v>
      </c>
      <c r="C75" s="175">
        <f>SUM(C76:C77)</f>
        <v>0</v>
      </c>
    </row>
    <row r="76" spans="1:3" s="64" customFormat="1" ht="12" customHeight="1">
      <c r="A76" s="298" t="s">
        <v>267</v>
      </c>
      <c r="B76" s="279" t="s">
        <v>245</v>
      </c>
      <c r="C76" s="180"/>
    </row>
    <row r="77" spans="1:3" s="64" customFormat="1" ht="12" customHeight="1" thickBot="1">
      <c r="A77" s="300" t="s">
        <v>268</v>
      </c>
      <c r="B77" s="281" t="s">
        <v>246</v>
      </c>
      <c r="C77" s="180"/>
    </row>
    <row r="78" spans="1:3" s="63" customFormat="1" ht="12" customHeight="1" thickBot="1">
      <c r="A78" s="301" t="s">
        <v>247</v>
      </c>
      <c r="B78" s="170" t="s">
        <v>248</v>
      </c>
      <c r="C78" s="175">
        <f>SUM(C79:C81)</f>
        <v>0</v>
      </c>
    </row>
    <row r="79" spans="1:3" s="64" customFormat="1" ht="12" customHeight="1">
      <c r="A79" s="298" t="s">
        <v>269</v>
      </c>
      <c r="B79" s="279" t="s">
        <v>249</v>
      </c>
      <c r="C79" s="180"/>
    </row>
    <row r="80" spans="1:3" s="64" customFormat="1" ht="12" customHeight="1">
      <c r="A80" s="299" t="s">
        <v>270</v>
      </c>
      <c r="B80" s="280" t="s">
        <v>250</v>
      </c>
      <c r="C80" s="180"/>
    </row>
    <row r="81" spans="1:3" s="64" customFormat="1" ht="12" customHeight="1" thickBot="1">
      <c r="A81" s="300" t="s">
        <v>271</v>
      </c>
      <c r="B81" s="281" t="s">
        <v>251</v>
      </c>
      <c r="C81" s="180"/>
    </row>
    <row r="82" spans="1:3" s="64" customFormat="1" ht="12" customHeight="1" thickBot="1">
      <c r="A82" s="301" t="s">
        <v>252</v>
      </c>
      <c r="B82" s="170" t="s">
        <v>272</v>
      </c>
      <c r="C82" s="175">
        <f>SUM(C83:C86)</f>
        <v>0</v>
      </c>
    </row>
    <row r="83" spans="1:3" s="64" customFormat="1" ht="12" customHeight="1">
      <c r="A83" s="302" t="s">
        <v>253</v>
      </c>
      <c r="B83" s="279" t="s">
        <v>254</v>
      </c>
      <c r="C83" s="180"/>
    </row>
    <row r="84" spans="1:3" s="64" customFormat="1" ht="12" customHeight="1">
      <c r="A84" s="303" t="s">
        <v>255</v>
      </c>
      <c r="B84" s="280" t="s">
        <v>256</v>
      </c>
      <c r="C84" s="180"/>
    </row>
    <row r="85" spans="1:3" s="64" customFormat="1" ht="12" customHeight="1">
      <c r="A85" s="303" t="s">
        <v>257</v>
      </c>
      <c r="B85" s="280" t="s">
        <v>258</v>
      </c>
      <c r="C85" s="180"/>
    </row>
    <row r="86" spans="1:3" s="63" customFormat="1" ht="12" customHeight="1" thickBot="1">
      <c r="A86" s="304" t="s">
        <v>259</v>
      </c>
      <c r="B86" s="281" t="s">
        <v>260</v>
      </c>
      <c r="C86" s="180"/>
    </row>
    <row r="87" spans="1:3" s="63" customFormat="1" ht="12" customHeight="1" thickBot="1">
      <c r="A87" s="301" t="s">
        <v>261</v>
      </c>
      <c r="B87" s="170" t="s">
        <v>401</v>
      </c>
      <c r="C87" s="322"/>
    </row>
    <row r="88" spans="1:3" s="63" customFormat="1" ht="12" customHeight="1" thickBot="1">
      <c r="A88" s="301" t="s">
        <v>423</v>
      </c>
      <c r="B88" s="170" t="s">
        <v>262</v>
      </c>
      <c r="C88" s="322"/>
    </row>
    <row r="89" spans="1:3" s="63" customFormat="1" ht="12" customHeight="1" thickBot="1">
      <c r="A89" s="301" t="s">
        <v>424</v>
      </c>
      <c r="B89" s="286" t="s">
        <v>404</v>
      </c>
      <c r="C89" s="181">
        <f>+C66+C70+C75+C78+C82+C88+C87</f>
        <v>0</v>
      </c>
    </row>
    <row r="90" spans="1:3" s="63" customFormat="1" ht="12" customHeight="1" thickBot="1">
      <c r="A90" s="305" t="s">
        <v>425</v>
      </c>
      <c r="B90" s="287" t="s">
        <v>426</v>
      </c>
      <c r="C90" s="181">
        <f>+C65+C89</f>
        <v>0</v>
      </c>
    </row>
    <row r="91" spans="1:3" s="64" customFormat="1" ht="15" customHeight="1" thickBot="1">
      <c r="A91" s="140"/>
      <c r="B91" s="141"/>
      <c r="C91" s="245"/>
    </row>
    <row r="92" spans="1:3" s="55" customFormat="1" ht="16.5" customHeight="1" thickBot="1">
      <c r="A92" s="144"/>
      <c r="B92" s="145" t="s">
        <v>46</v>
      </c>
      <c r="C92" s="247"/>
    </row>
    <row r="93" spans="1:3" s="65" customFormat="1" ht="12" customHeight="1" thickBot="1">
      <c r="A93" s="271" t="s">
        <v>9</v>
      </c>
      <c r="B93" s="26" t="s">
        <v>430</v>
      </c>
      <c r="C93" s="174">
        <f>+C94+C95+C96+C97+C98+C111</f>
        <v>0</v>
      </c>
    </row>
    <row r="94" spans="1:3" ht="12" customHeight="1">
      <c r="A94" s="306" t="s">
        <v>69</v>
      </c>
      <c r="B94" s="8" t="s">
        <v>39</v>
      </c>
      <c r="C94" s="176"/>
    </row>
    <row r="95" spans="1:3" ht="12" customHeight="1">
      <c r="A95" s="299" t="s">
        <v>70</v>
      </c>
      <c r="B95" s="6" t="s">
        <v>113</v>
      </c>
      <c r="C95" s="177"/>
    </row>
    <row r="96" spans="1:3" ht="12" customHeight="1">
      <c r="A96" s="299" t="s">
        <v>71</v>
      </c>
      <c r="B96" s="6" t="s">
        <v>88</v>
      </c>
      <c r="C96" s="179"/>
    </row>
    <row r="97" spans="1:3" ht="12" customHeight="1">
      <c r="A97" s="299" t="s">
        <v>72</v>
      </c>
      <c r="B97" s="9" t="s">
        <v>114</v>
      </c>
      <c r="C97" s="179"/>
    </row>
    <row r="98" spans="1:3" ht="12" customHeight="1">
      <c r="A98" s="299" t="s">
        <v>80</v>
      </c>
      <c r="B98" s="17" t="s">
        <v>115</v>
      </c>
      <c r="C98" s="179"/>
    </row>
    <row r="99" spans="1:3" ht="12" customHeight="1">
      <c r="A99" s="299" t="s">
        <v>73</v>
      </c>
      <c r="B99" s="6" t="s">
        <v>427</v>
      </c>
      <c r="C99" s="179"/>
    </row>
    <row r="100" spans="1:3" ht="12" customHeight="1">
      <c r="A100" s="299" t="s">
        <v>74</v>
      </c>
      <c r="B100" s="74" t="s">
        <v>367</v>
      </c>
      <c r="C100" s="179"/>
    </row>
    <row r="101" spans="1:3" ht="12" customHeight="1">
      <c r="A101" s="299" t="s">
        <v>81</v>
      </c>
      <c r="B101" s="74" t="s">
        <v>366</v>
      </c>
      <c r="C101" s="179"/>
    </row>
    <row r="102" spans="1:3" ht="12" customHeight="1">
      <c r="A102" s="299" t="s">
        <v>82</v>
      </c>
      <c r="B102" s="74" t="s">
        <v>278</v>
      </c>
      <c r="C102" s="179"/>
    </row>
    <row r="103" spans="1:3" ht="12" customHeight="1">
      <c r="A103" s="299" t="s">
        <v>83</v>
      </c>
      <c r="B103" s="75" t="s">
        <v>279</v>
      </c>
      <c r="C103" s="179"/>
    </row>
    <row r="104" spans="1:3" ht="12" customHeight="1">
      <c r="A104" s="299" t="s">
        <v>84</v>
      </c>
      <c r="B104" s="75" t="s">
        <v>280</v>
      </c>
      <c r="C104" s="179"/>
    </row>
    <row r="105" spans="1:3" ht="12" customHeight="1">
      <c r="A105" s="299" t="s">
        <v>86</v>
      </c>
      <c r="B105" s="74" t="s">
        <v>281</v>
      </c>
      <c r="C105" s="179"/>
    </row>
    <row r="106" spans="1:3" ht="12" customHeight="1">
      <c r="A106" s="299" t="s">
        <v>116</v>
      </c>
      <c r="B106" s="74" t="s">
        <v>282</v>
      </c>
      <c r="C106" s="179"/>
    </row>
    <row r="107" spans="1:3" ht="12" customHeight="1">
      <c r="A107" s="299" t="s">
        <v>276</v>
      </c>
      <c r="B107" s="75" t="s">
        <v>283</v>
      </c>
      <c r="C107" s="179"/>
    </row>
    <row r="108" spans="1:3" ht="12" customHeight="1">
      <c r="A108" s="307" t="s">
        <v>277</v>
      </c>
      <c r="B108" s="76" t="s">
        <v>284</v>
      </c>
      <c r="C108" s="179"/>
    </row>
    <row r="109" spans="1:3" ht="12" customHeight="1">
      <c r="A109" s="299" t="s">
        <v>364</v>
      </c>
      <c r="B109" s="76" t="s">
        <v>285</v>
      </c>
      <c r="C109" s="179"/>
    </row>
    <row r="110" spans="1:3" ht="12" customHeight="1">
      <c r="A110" s="299" t="s">
        <v>365</v>
      </c>
      <c r="B110" s="75" t="s">
        <v>286</v>
      </c>
      <c r="C110" s="177"/>
    </row>
    <row r="111" spans="1:3" ht="12" customHeight="1">
      <c r="A111" s="299" t="s">
        <v>369</v>
      </c>
      <c r="B111" s="9" t="s">
        <v>40</v>
      </c>
      <c r="C111" s="177"/>
    </row>
    <row r="112" spans="1:3" ht="12" customHeight="1">
      <c r="A112" s="300" t="s">
        <v>370</v>
      </c>
      <c r="B112" s="6" t="s">
        <v>428</v>
      </c>
      <c r="C112" s="179"/>
    </row>
    <row r="113" spans="1:3" ht="12" customHeight="1" thickBot="1">
      <c r="A113" s="308" t="s">
        <v>371</v>
      </c>
      <c r="B113" s="77" t="s">
        <v>429</v>
      </c>
      <c r="C113" s="183"/>
    </row>
    <row r="114" spans="1:3" ht="12" customHeight="1" thickBot="1">
      <c r="A114" s="27" t="s">
        <v>10</v>
      </c>
      <c r="B114" s="25" t="s">
        <v>287</v>
      </c>
      <c r="C114" s="175">
        <f>+C115+C117+C119</f>
        <v>0</v>
      </c>
    </row>
    <row r="115" spans="1:3" ht="12" customHeight="1">
      <c r="A115" s="298" t="s">
        <v>75</v>
      </c>
      <c r="B115" s="6" t="s">
        <v>154</v>
      </c>
      <c r="C115" s="178"/>
    </row>
    <row r="116" spans="1:3" ht="12" customHeight="1">
      <c r="A116" s="298" t="s">
        <v>76</v>
      </c>
      <c r="B116" s="10" t="s">
        <v>291</v>
      </c>
      <c r="C116" s="178"/>
    </row>
    <row r="117" spans="1:3" ht="12" customHeight="1">
      <c r="A117" s="298" t="s">
        <v>77</v>
      </c>
      <c r="B117" s="10" t="s">
        <v>117</v>
      </c>
      <c r="C117" s="177"/>
    </row>
    <row r="118" spans="1:3" ht="12" customHeight="1">
      <c r="A118" s="298" t="s">
        <v>78</v>
      </c>
      <c r="B118" s="10" t="s">
        <v>292</v>
      </c>
      <c r="C118" s="168"/>
    </row>
    <row r="119" spans="1:3" ht="12" customHeight="1">
      <c r="A119" s="298" t="s">
        <v>79</v>
      </c>
      <c r="B119" s="172" t="s">
        <v>156</v>
      </c>
      <c r="C119" s="168"/>
    </row>
    <row r="120" spans="1:3" ht="12" customHeight="1">
      <c r="A120" s="298" t="s">
        <v>85</v>
      </c>
      <c r="B120" s="171" t="s">
        <v>354</v>
      </c>
      <c r="C120" s="168"/>
    </row>
    <row r="121" spans="1:3" ht="12" customHeight="1">
      <c r="A121" s="298" t="s">
        <v>87</v>
      </c>
      <c r="B121" s="275" t="s">
        <v>297</v>
      </c>
      <c r="C121" s="168"/>
    </row>
    <row r="122" spans="1:3" ht="12" customHeight="1">
      <c r="A122" s="298" t="s">
        <v>118</v>
      </c>
      <c r="B122" s="75" t="s">
        <v>280</v>
      </c>
      <c r="C122" s="168"/>
    </row>
    <row r="123" spans="1:3" ht="12" customHeight="1">
      <c r="A123" s="298" t="s">
        <v>119</v>
      </c>
      <c r="B123" s="75" t="s">
        <v>296</v>
      </c>
      <c r="C123" s="168"/>
    </row>
    <row r="124" spans="1:3" ht="12" customHeight="1">
      <c r="A124" s="298" t="s">
        <v>120</v>
      </c>
      <c r="B124" s="75" t="s">
        <v>295</v>
      </c>
      <c r="C124" s="168"/>
    </row>
    <row r="125" spans="1:3" ht="12" customHeight="1">
      <c r="A125" s="298" t="s">
        <v>288</v>
      </c>
      <c r="B125" s="75" t="s">
        <v>283</v>
      </c>
      <c r="C125" s="168"/>
    </row>
    <row r="126" spans="1:3" ht="12" customHeight="1">
      <c r="A126" s="298" t="s">
        <v>289</v>
      </c>
      <c r="B126" s="75" t="s">
        <v>294</v>
      </c>
      <c r="C126" s="168"/>
    </row>
    <row r="127" spans="1:3" ht="12" customHeight="1" thickBot="1">
      <c r="A127" s="307" t="s">
        <v>290</v>
      </c>
      <c r="B127" s="75" t="s">
        <v>293</v>
      </c>
      <c r="C127" s="169"/>
    </row>
    <row r="128" spans="1:3" ht="12" customHeight="1" thickBot="1">
      <c r="A128" s="27" t="s">
        <v>11</v>
      </c>
      <c r="B128" s="70" t="s">
        <v>374</v>
      </c>
      <c r="C128" s="175">
        <f>+C93+C114</f>
        <v>0</v>
      </c>
    </row>
    <row r="129" spans="1:3" ht="12" customHeight="1" thickBot="1">
      <c r="A129" s="27" t="s">
        <v>12</v>
      </c>
      <c r="B129" s="70" t="s">
        <v>375</v>
      </c>
      <c r="C129" s="175">
        <f>+C130+C131+C132</f>
        <v>0</v>
      </c>
    </row>
    <row r="130" spans="1:3" s="65" customFormat="1" ht="12" customHeight="1">
      <c r="A130" s="298" t="s">
        <v>192</v>
      </c>
      <c r="B130" s="7" t="s">
        <v>433</v>
      </c>
      <c r="C130" s="168"/>
    </row>
    <row r="131" spans="1:3" ht="12" customHeight="1">
      <c r="A131" s="298" t="s">
        <v>193</v>
      </c>
      <c r="B131" s="7" t="s">
        <v>383</v>
      </c>
      <c r="C131" s="168"/>
    </row>
    <row r="132" spans="1:3" ht="12" customHeight="1" thickBot="1">
      <c r="A132" s="307" t="s">
        <v>194</v>
      </c>
      <c r="B132" s="5" t="s">
        <v>432</v>
      </c>
      <c r="C132" s="168"/>
    </row>
    <row r="133" spans="1:3" ht="12" customHeight="1" thickBot="1">
      <c r="A133" s="27" t="s">
        <v>13</v>
      </c>
      <c r="B133" s="70" t="s">
        <v>376</v>
      </c>
      <c r="C133" s="175">
        <f>+C134+C135+C136+C137+C138+C139</f>
        <v>0</v>
      </c>
    </row>
    <row r="134" spans="1:3" ht="12" customHeight="1">
      <c r="A134" s="298" t="s">
        <v>62</v>
      </c>
      <c r="B134" s="7" t="s">
        <v>385</v>
      </c>
      <c r="C134" s="168"/>
    </row>
    <row r="135" spans="1:3" ht="12" customHeight="1">
      <c r="A135" s="298" t="s">
        <v>63</v>
      </c>
      <c r="B135" s="7" t="s">
        <v>377</v>
      </c>
      <c r="C135" s="168"/>
    </row>
    <row r="136" spans="1:3" ht="12" customHeight="1">
      <c r="A136" s="298" t="s">
        <v>64</v>
      </c>
      <c r="B136" s="7" t="s">
        <v>378</v>
      </c>
      <c r="C136" s="168"/>
    </row>
    <row r="137" spans="1:3" ht="12" customHeight="1">
      <c r="A137" s="298" t="s">
        <v>105</v>
      </c>
      <c r="B137" s="7" t="s">
        <v>431</v>
      </c>
      <c r="C137" s="168"/>
    </row>
    <row r="138" spans="1:3" ht="12" customHeight="1">
      <c r="A138" s="298" t="s">
        <v>106</v>
      </c>
      <c r="B138" s="7" t="s">
        <v>380</v>
      </c>
      <c r="C138" s="168"/>
    </row>
    <row r="139" spans="1:3" s="65" customFormat="1" ht="12" customHeight="1" thickBot="1">
      <c r="A139" s="307" t="s">
        <v>107</v>
      </c>
      <c r="B139" s="5" t="s">
        <v>381</v>
      </c>
      <c r="C139" s="168"/>
    </row>
    <row r="140" spans="1:11" ht="12" customHeight="1" thickBot="1">
      <c r="A140" s="27" t="s">
        <v>14</v>
      </c>
      <c r="B140" s="70" t="s">
        <v>448</v>
      </c>
      <c r="C140" s="181">
        <f>+C141+C142+C144+C145+C143</f>
        <v>0</v>
      </c>
      <c r="K140" s="151"/>
    </row>
    <row r="141" spans="1:3" ht="12.75">
      <c r="A141" s="298" t="s">
        <v>65</v>
      </c>
      <c r="B141" s="7" t="s">
        <v>298</v>
      </c>
      <c r="C141" s="168"/>
    </row>
    <row r="142" spans="1:3" ht="12" customHeight="1">
      <c r="A142" s="298" t="s">
        <v>66</v>
      </c>
      <c r="B142" s="7" t="s">
        <v>299</v>
      </c>
      <c r="C142" s="168"/>
    </row>
    <row r="143" spans="1:3" s="65" customFormat="1" ht="12" customHeight="1">
      <c r="A143" s="298" t="s">
        <v>212</v>
      </c>
      <c r="B143" s="7" t="s">
        <v>447</v>
      </c>
      <c r="C143" s="168"/>
    </row>
    <row r="144" spans="1:3" s="65" customFormat="1" ht="12" customHeight="1">
      <c r="A144" s="298" t="s">
        <v>213</v>
      </c>
      <c r="B144" s="7" t="s">
        <v>390</v>
      </c>
      <c r="C144" s="168"/>
    </row>
    <row r="145" spans="1:3" s="65" customFormat="1" ht="12" customHeight="1" thickBot="1">
      <c r="A145" s="307" t="s">
        <v>214</v>
      </c>
      <c r="B145" s="5" t="s">
        <v>318</v>
      </c>
      <c r="C145" s="168"/>
    </row>
    <row r="146" spans="1:3" s="65" customFormat="1" ht="12" customHeight="1" thickBot="1">
      <c r="A146" s="27" t="s">
        <v>15</v>
      </c>
      <c r="B146" s="70" t="s">
        <v>391</v>
      </c>
      <c r="C146" s="184">
        <f>+C147+C148+C149+C150+C151</f>
        <v>0</v>
      </c>
    </row>
    <row r="147" spans="1:3" s="65" customFormat="1" ht="12" customHeight="1">
      <c r="A147" s="298" t="s">
        <v>67</v>
      </c>
      <c r="B147" s="7" t="s">
        <v>386</v>
      </c>
      <c r="C147" s="168"/>
    </row>
    <row r="148" spans="1:3" s="65" customFormat="1" ht="12" customHeight="1">
      <c r="A148" s="298" t="s">
        <v>68</v>
      </c>
      <c r="B148" s="7" t="s">
        <v>393</v>
      </c>
      <c r="C148" s="168"/>
    </row>
    <row r="149" spans="1:3" s="65" customFormat="1" ht="12" customHeight="1">
      <c r="A149" s="298" t="s">
        <v>224</v>
      </c>
      <c r="B149" s="7" t="s">
        <v>388</v>
      </c>
      <c r="C149" s="168"/>
    </row>
    <row r="150" spans="1:3" ht="12.75" customHeight="1">
      <c r="A150" s="298" t="s">
        <v>225</v>
      </c>
      <c r="B150" s="7" t="s">
        <v>434</v>
      </c>
      <c r="C150" s="168"/>
    </row>
    <row r="151" spans="1:3" ht="12.75" customHeight="1" thickBot="1">
      <c r="A151" s="307" t="s">
        <v>392</v>
      </c>
      <c r="B151" s="5" t="s">
        <v>395</v>
      </c>
      <c r="C151" s="169"/>
    </row>
    <row r="152" spans="1:3" ht="12.75" customHeight="1" thickBot="1">
      <c r="A152" s="342" t="s">
        <v>16</v>
      </c>
      <c r="B152" s="70" t="s">
        <v>396</v>
      </c>
      <c r="C152" s="184"/>
    </row>
    <row r="153" spans="1:3" ht="12" customHeight="1" thickBot="1">
      <c r="A153" s="342" t="s">
        <v>17</v>
      </c>
      <c r="B153" s="70" t="s">
        <v>397</v>
      </c>
      <c r="C153" s="184"/>
    </row>
    <row r="154" spans="1:3" ht="15" customHeight="1" thickBot="1">
      <c r="A154" s="27" t="s">
        <v>18</v>
      </c>
      <c r="B154" s="70" t="s">
        <v>399</v>
      </c>
      <c r="C154" s="289">
        <f>+C129+C133+C140+C146+C152+C153</f>
        <v>0</v>
      </c>
    </row>
    <row r="155" spans="1:3" ht="13.5" thickBot="1">
      <c r="A155" s="309" t="s">
        <v>19</v>
      </c>
      <c r="B155" s="253" t="s">
        <v>398</v>
      </c>
      <c r="C155" s="289">
        <f>+C128+C154</f>
        <v>0</v>
      </c>
    </row>
    <row r="156" spans="1:3" ht="15" customHeight="1" thickBot="1">
      <c r="A156" s="259"/>
      <c r="B156" s="260"/>
      <c r="C156" s="261"/>
    </row>
    <row r="157" spans="1:3" ht="14.25" customHeight="1" thickBot="1">
      <c r="A157" s="149" t="s">
        <v>435</v>
      </c>
      <c r="B157" s="150"/>
      <c r="C157" s="68"/>
    </row>
    <row r="158" spans="1:3" ht="13.5" thickBot="1">
      <c r="A158" s="149" t="s">
        <v>133</v>
      </c>
      <c r="B158" s="150"/>
      <c r="C158" s="68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90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zoomScale="130" zoomScaleNormal="130" zoomScaleSheetLayoutView="85" workbookViewId="0" topLeftCell="A1">
      <selection activeCell="C1" sqref="C1"/>
    </sheetView>
  </sheetViews>
  <sheetFormatPr defaultColWidth="9.00390625" defaultRowHeight="12.75"/>
  <cols>
    <col min="1" max="1" width="19.50390625" style="262" customWidth="1"/>
    <col min="2" max="2" width="72.00390625" style="263" customWidth="1"/>
    <col min="3" max="3" width="25.00390625" style="264" customWidth="1"/>
    <col min="4" max="16384" width="9.375" style="2" customWidth="1"/>
  </cols>
  <sheetData>
    <row r="1" spans="1:3" s="1" customFormat="1" ht="16.5" customHeight="1" thickBot="1">
      <c r="A1" s="126"/>
      <c r="B1" s="128"/>
      <c r="C1" s="358" t="s">
        <v>536</v>
      </c>
    </row>
    <row r="2" spans="1:3" s="61" customFormat="1" ht="21" customHeight="1">
      <c r="A2" s="269" t="s">
        <v>50</v>
      </c>
      <c r="B2" s="236" t="s">
        <v>150</v>
      </c>
      <c r="C2" s="238" t="s">
        <v>43</v>
      </c>
    </row>
    <row r="3" spans="1:3" s="61" customFormat="1" ht="16.5" thickBot="1">
      <c r="A3" s="129" t="s">
        <v>130</v>
      </c>
      <c r="B3" s="237" t="s">
        <v>444</v>
      </c>
      <c r="C3" s="341" t="s">
        <v>357</v>
      </c>
    </row>
    <row r="4" spans="1:3" s="62" customFormat="1" ht="15.75" customHeight="1" thickBot="1">
      <c r="A4" s="130"/>
      <c r="B4" s="130"/>
      <c r="C4" s="131" t="str">
        <f>'14. mell.'!C4</f>
        <v>forintban</v>
      </c>
    </row>
    <row r="5" spans="1:3" ht="13.5" thickBot="1">
      <c r="A5" s="270" t="s">
        <v>132</v>
      </c>
      <c r="B5" s="132" t="s">
        <v>462</v>
      </c>
      <c r="C5" s="239" t="s">
        <v>44</v>
      </c>
    </row>
    <row r="6" spans="1:3" s="55" customFormat="1" ht="12.75" customHeight="1" thickBot="1">
      <c r="A6" s="119"/>
      <c r="B6" s="120" t="s">
        <v>413</v>
      </c>
      <c r="C6" s="121" t="s">
        <v>414</v>
      </c>
    </row>
    <row r="7" spans="1:3" s="55" customFormat="1" ht="15.75" customHeight="1" thickBot="1">
      <c r="A7" s="134"/>
      <c r="B7" s="135" t="s">
        <v>45</v>
      </c>
      <c r="C7" s="240"/>
    </row>
    <row r="8" spans="1:3" s="55" customFormat="1" ht="12" customHeight="1" thickBot="1">
      <c r="A8" s="27" t="s">
        <v>9</v>
      </c>
      <c r="B8" s="19" t="s">
        <v>177</v>
      </c>
      <c r="C8" s="175">
        <f>+C9+C10+C11+C12+C13+C14</f>
        <v>0</v>
      </c>
    </row>
    <row r="9" spans="1:3" s="63" customFormat="1" ht="12" customHeight="1">
      <c r="A9" s="298" t="s">
        <v>69</v>
      </c>
      <c r="B9" s="279" t="s">
        <v>178</v>
      </c>
      <c r="C9" s="178"/>
    </row>
    <row r="10" spans="1:3" s="64" customFormat="1" ht="12" customHeight="1">
      <c r="A10" s="299" t="s">
        <v>70</v>
      </c>
      <c r="B10" s="280" t="s">
        <v>179</v>
      </c>
      <c r="C10" s="177"/>
    </row>
    <row r="11" spans="1:3" s="64" customFormat="1" ht="12" customHeight="1">
      <c r="A11" s="299" t="s">
        <v>71</v>
      </c>
      <c r="B11" s="280" t="s">
        <v>449</v>
      </c>
      <c r="C11" s="177"/>
    </row>
    <row r="12" spans="1:3" s="64" customFormat="1" ht="12" customHeight="1">
      <c r="A12" s="299" t="s">
        <v>72</v>
      </c>
      <c r="B12" s="280" t="s">
        <v>180</v>
      </c>
      <c r="C12" s="177"/>
    </row>
    <row r="13" spans="1:3" s="64" customFormat="1" ht="12" customHeight="1">
      <c r="A13" s="299" t="s">
        <v>89</v>
      </c>
      <c r="B13" s="280" t="s">
        <v>422</v>
      </c>
      <c r="C13" s="177"/>
    </row>
    <row r="14" spans="1:3" s="63" customFormat="1" ht="12" customHeight="1" thickBot="1">
      <c r="A14" s="300" t="s">
        <v>73</v>
      </c>
      <c r="B14" s="281" t="s">
        <v>359</v>
      </c>
      <c r="C14" s="177"/>
    </row>
    <row r="15" spans="1:3" s="63" customFormat="1" ht="12" customHeight="1" thickBot="1">
      <c r="A15" s="27" t="s">
        <v>10</v>
      </c>
      <c r="B15" s="170" t="s">
        <v>181</v>
      </c>
      <c r="C15" s="175">
        <f>+C16+C17+C18+C19+C20</f>
        <v>0</v>
      </c>
    </row>
    <row r="16" spans="1:3" s="63" customFormat="1" ht="12" customHeight="1">
      <c r="A16" s="298" t="s">
        <v>75</v>
      </c>
      <c r="B16" s="279" t="s">
        <v>182</v>
      </c>
      <c r="C16" s="178"/>
    </row>
    <row r="17" spans="1:3" s="63" customFormat="1" ht="12" customHeight="1">
      <c r="A17" s="299" t="s">
        <v>76</v>
      </c>
      <c r="B17" s="280" t="s">
        <v>183</v>
      </c>
      <c r="C17" s="177"/>
    </row>
    <row r="18" spans="1:3" s="63" customFormat="1" ht="12" customHeight="1">
      <c r="A18" s="299" t="s">
        <v>77</v>
      </c>
      <c r="B18" s="280" t="s">
        <v>348</v>
      </c>
      <c r="C18" s="177"/>
    </row>
    <row r="19" spans="1:3" s="63" customFormat="1" ht="12" customHeight="1">
      <c r="A19" s="299" t="s">
        <v>78</v>
      </c>
      <c r="B19" s="280" t="s">
        <v>349</v>
      </c>
      <c r="C19" s="177"/>
    </row>
    <row r="20" spans="1:3" s="63" customFormat="1" ht="12" customHeight="1">
      <c r="A20" s="299" t="s">
        <v>79</v>
      </c>
      <c r="B20" s="280" t="s">
        <v>184</v>
      </c>
      <c r="C20" s="177"/>
    </row>
    <row r="21" spans="1:3" s="64" customFormat="1" ht="12" customHeight="1" thickBot="1">
      <c r="A21" s="300" t="s">
        <v>85</v>
      </c>
      <c r="B21" s="281" t="s">
        <v>185</v>
      </c>
      <c r="C21" s="179"/>
    </row>
    <row r="22" spans="1:3" s="64" customFormat="1" ht="12" customHeight="1" thickBot="1">
      <c r="A22" s="27" t="s">
        <v>11</v>
      </c>
      <c r="B22" s="19" t="s">
        <v>186</v>
      </c>
      <c r="C22" s="175">
        <f>+C23+C24+C25+C26+C27</f>
        <v>0</v>
      </c>
    </row>
    <row r="23" spans="1:3" s="64" customFormat="1" ht="12" customHeight="1">
      <c r="A23" s="298" t="s">
        <v>58</v>
      </c>
      <c r="B23" s="279" t="s">
        <v>187</v>
      </c>
      <c r="C23" s="178"/>
    </row>
    <row r="24" spans="1:3" s="63" customFormat="1" ht="12" customHeight="1">
      <c r="A24" s="299" t="s">
        <v>59</v>
      </c>
      <c r="B24" s="280" t="s">
        <v>188</v>
      </c>
      <c r="C24" s="177"/>
    </row>
    <row r="25" spans="1:3" s="64" customFormat="1" ht="12" customHeight="1">
      <c r="A25" s="299" t="s">
        <v>60</v>
      </c>
      <c r="B25" s="280" t="s">
        <v>350</v>
      </c>
      <c r="C25" s="177"/>
    </row>
    <row r="26" spans="1:3" s="64" customFormat="1" ht="12" customHeight="1">
      <c r="A26" s="299" t="s">
        <v>61</v>
      </c>
      <c r="B26" s="280" t="s">
        <v>351</v>
      </c>
      <c r="C26" s="177"/>
    </row>
    <row r="27" spans="1:3" s="64" customFormat="1" ht="12" customHeight="1">
      <c r="A27" s="299" t="s">
        <v>101</v>
      </c>
      <c r="B27" s="280" t="s">
        <v>189</v>
      </c>
      <c r="C27" s="177"/>
    </row>
    <row r="28" spans="1:3" s="64" customFormat="1" ht="12" customHeight="1" thickBot="1">
      <c r="A28" s="300" t="s">
        <v>102</v>
      </c>
      <c r="B28" s="281" t="s">
        <v>190</v>
      </c>
      <c r="C28" s="179"/>
    </row>
    <row r="29" spans="1:3" s="64" customFormat="1" ht="12" customHeight="1" thickBot="1">
      <c r="A29" s="27" t="s">
        <v>103</v>
      </c>
      <c r="B29" s="19" t="s">
        <v>191</v>
      </c>
      <c r="C29" s="181">
        <f>SUM(C30:C36)</f>
        <v>0</v>
      </c>
    </row>
    <row r="30" spans="1:3" s="64" customFormat="1" ht="12" customHeight="1">
      <c r="A30" s="298" t="s">
        <v>192</v>
      </c>
      <c r="B30" s="279" t="s">
        <v>454</v>
      </c>
      <c r="C30" s="178"/>
    </row>
    <row r="31" spans="1:3" s="64" customFormat="1" ht="12" customHeight="1">
      <c r="A31" s="299" t="s">
        <v>193</v>
      </c>
      <c r="B31" s="280" t="s">
        <v>455</v>
      </c>
      <c r="C31" s="177"/>
    </row>
    <row r="32" spans="1:3" s="64" customFormat="1" ht="12" customHeight="1">
      <c r="A32" s="299" t="s">
        <v>194</v>
      </c>
      <c r="B32" s="280" t="s">
        <v>456</v>
      </c>
      <c r="C32" s="177"/>
    </row>
    <row r="33" spans="1:3" s="64" customFormat="1" ht="12" customHeight="1">
      <c r="A33" s="299" t="s">
        <v>195</v>
      </c>
      <c r="B33" s="280" t="s">
        <v>457</v>
      </c>
      <c r="C33" s="177"/>
    </row>
    <row r="34" spans="1:3" s="64" customFormat="1" ht="12" customHeight="1">
      <c r="A34" s="299" t="s">
        <v>451</v>
      </c>
      <c r="B34" s="280" t="s">
        <v>196</v>
      </c>
      <c r="C34" s="177"/>
    </row>
    <row r="35" spans="1:3" s="64" customFormat="1" ht="12" customHeight="1">
      <c r="A35" s="299" t="s">
        <v>452</v>
      </c>
      <c r="B35" s="280" t="s">
        <v>197</v>
      </c>
      <c r="C35" s="177"/>
    </row>
    <row r="36" spans="1:3" s="64" customFormat="1" ht="12" customHeight="1" thickBot="1">
      <c r="A36" s="300" t="s">
        <v>453</v>
      </c>
      <c r="B36" s="343" t="s">
        <v>198</v>
      </c>
      <c r="C36" s="179"/>
    </row>
    <row r="37" spans="1:3" s="64" customFormat="1" ht="12" customHeight="1" thickBot="1">
      <c r="A37" s="27" t="s">
        <v>13</v>
      </c>
      <c r="B37" s="19" t="s">
        <v>360</v>
      </c>
      <c r="C37" s="175">
        <f>SUM(C38:C48)</f>
        <v>0</v>
      </c>
    </row>
    <row r="38" spans="1:3" s="64" customFormat="1" ht="12" customHeight="1">
      <c r="A38" s="298" t="s">
        <v>62</v>
      </c>
      <c r="B38" s="279" t="s">
        <v>201</v>
      </c>
      <c r="C38" s="178"/>
    </row>
    <row r="39" spans="1:3" s="64" customFormat="1" ht="12" customHeight="1">
      <c r="A39" s="299" t="s">
        <v>63</v>
      </c>
      <c r="B39" s="280" t="s">
        <v>202</v>
      </c>
      <c r="C39" s="177"/>
    </row>
    <row r="40" spans="1:3" s="64" customFormat="1" ht="12" customHeight="1">
      <c r="A40" s="299" t="s">
        <v>64</v>
      </c>
      <c r="B40" s="280" t="s">
        <v>203</v>
      </c>
      <c r="C40" s="177"/>
    </row>
    <row r="41" spans="1:3" s="64" customFormat="1" ht="12" customHeight="1">
      <c r="A41" s="299" t="s">
        <v>105</v>
      </c>
      <c r="B41" s="280" t="s">
        <v>204</v>
      </c>
      <c r="C41" s="177"/>
    </row>
    <row r="42" spans="1:3" s="64" customFormat="1" ht="12" customHeight="1">
      <c r="A42" s="299" t="s">
        <v>106</v>
      </c>
      <c r="B42" s="280" t="s">
        <v>205</v>
      </c>
      <c r="C42" s="177"/>
    </row>
    <row r="43" spans="1:3" s="64" customFormat="1" ht="12" customHeight="1">
      <c r="A43" s="299" t="s">
        <v>107</v>
      </c>
      <c r="B43" s="280" t="s">
        <v>206</v>
      </c>
      <c r="C43" s="177"/>
    </row>
    <row r="44" spans="1:3" s="64" customFormat="1" ht="12" customHeight="1">
      <c r="A44" s="299" t="s">
        <v>108</v>
      </c>
      <c r="B44" s="280" t="s">
        <v>207</v>
      </c>
      <c r="C44" s="177"/>
    </row>
    <row r="45" spans="1:3" s="64" customFormat="1" ht="12" customHeight="1">
      <c r="A45" s="299" t="s">
        <v>109</v>
      </c>
      <c r="B45" s="280" t="s">
        <v>458</v>
      </c>
      <c r="C45" s="177"/>
    </row>
    <row r="46" spans="1:3" s="64" customFormat="1" ht="12" customHeight="1">
      <c r="A46" s="299" t="s">
        <v>199</v>
      </c>
      <c r="B46" s="280" t="s">
        <v>209</v>
      </c>
      <c r="C46" s="180"/>
    </row>
    <row r="47" spans="1:3" s="64" customFormat="1" ht="12" customHeight="1">
      <c r="A47" s="300" t="s">
        <v>200</v>
      </c>
      <c r="B47" s="281" t="s">
        <v>362</v>
      </c>
      <c r="C47" s="268"/>
    </row>
    <row r="48" spans="1:3" s="64" customFormat="1" ht="12" customHeight="1" thickBot="1">
      <c r="A48" s="300" t="s">
        <v>361</v>
      </c>
      <c r="B48" s="281" t="s">
        <v>210</v>
      </c>
      <c r="C48" s="268"/>
    </row>
    <row r="49" spans="1:3" s="64" customFormat="1" ht="12" customHeight="1" thickBot="1">
      <c r="A49" s="27" t="s">
        <v>14</v>
      </c>
      <c r="B49" s="19" t="s">
        <v>211</v>
      </c>
      <c r="C49" s="175">
        <f>SUM(C50:C54)</f>
        <v>0</v>
      </c>
    </row>
    <row r="50" spans="1:3" s="64" customFormat="1" ht="12" customHeight="1">
      <c r="A50" s="298" t="s">
        <v>65</v>
      </c>
      <c r="B50" s="279" t="s">
        <v>215</v>
      </c>
      <c r="C50" s="321"/>
    </row>
    <row r="51" spans="1:3" s="64" customFormat="1" ht="12" customHeight="1">
      <c r="A51" s="299" t="s">
        <v>66</v>
      </c>
      <c r="B51" s="280" t="s">
        <v>216</v>
      </c>
      <c r="C51" s="180"/>
    </row>
    <row r="52" spans="1:3" s="64" customFormat="1" ht="12" customHeight="1">
      <c r="A52" s="299" t="s">
        <v>212</v>
      </c>
      <c r="B52" s="280" t="s">
        <v>217</v>
      </c>
      <c r="C52" s="180"/>
    </row>
    <row r="53" spans="1:3" s="64" customFormat="1" ht="12" customHeight="1">
      <c r="A53" s="299" t="s">
        <v>213</v>
      </c>
      <c r="B53" s="280" t="s">
        <v>218</v>
      </c>
      <c r="C53" s="180"/>
    </row>
    <row r="54" spans="1:3" s="64" customFormat="1" ht="12" customHeight="1" thickBot="1">
      <c r="A54" s="300" t="s">
        <v>214</v>
      </c>
      <c r="B54" s="343" t="s">
        <v>219</v>
      </c>
      <c r="C54" s="268"/>
    </row>
    <row r="55" spans="1:3" s="64" customFormat="1" ht="12" customHeight="1" thickBot="1">
      <c r="A55" s="27" t="s">
        <v>110</v>
      </c>
      <c r="B55" s="19" t="s">
        <v>220</v>
      </c>
      <c r="C55" s="175">
        <f>SUM(C56:C58)</f>
        <v>0</v>
      </c>
    </row>
    <row r="56" spans="1:3" s="64" customFormat="1" ht="12" customHeight="1">
      <c r="A56" s="298" t="s">
        <v>67</v>
      </c>
      <c r="B56" s="279" t="s">
        <v>221</v>
      </c>
      <c r="C56" s="178"/>
    </row>
    <row r="57" spans="1:3" s="64" customFormat="1" ht="12" customHeight="1">
      <c r="A57" s="299" t="s">
        <v>68</v>
      </c>
      <c r="B57" s="280" t="s">
        <v>352</v>
      </c>
      <c r="C57" s="177"/>
    </row>
    <row r="58" spans="1:3" s="64" customFormat="1" ht="12" customHeight="1">
      <c r="A58" s="299" t="s">
        <v>224</v>
      </c>
      <c r="B58" s="280" t="s">
        <v>222</v>
      </c>
      <c r="C58" s="177"/>
    </row>
    <row r="59" spans="1:3" s="64" customFormat="1" ht="12" customHeight="1" thickBot="1">
      <c r="A59" s="300" t="s">
        <v>225</v>
      </c>
      <c r="B59" s="343" t="s">
        <v>223</v>
      </c>
      <c r="C59" s="179"/>
    </row>
    <row r="60" spans="1:3" s="64" customFormat="1" ht="12" customHeight="1" thickBot="1">
      <c r="A60" s="27" t="s">
        <v>16</v>
      </c>
      <c r="B60" s="170" t="s">
        <v>226</v>
      </c>
      <c r="C60" s="175">
        <f>SUM(C61:C63)</f>
        <v>0</v>
      </c>
    </row>
    <row r="61" spans="1:3" s="64" customFormat="1" ht="12" customHeight="1">
      <c r="A61" s="298" t="s">
        <v>111</v>
      </c>
      <c r="B61" s="279" t="s">
        <v>228</v>
      </c>
      <c r="C61" s="180"/>
    </row>
    <row r="62" spans="1:3" s="64" customFormat="1" ht="12" customHeight="1">
      <c r="A62" s="299" t="s">
        <v>112</v>
      </c>
      <c r="B62" s="280" t="s">
        <v>353</v>
      </c>
      <c r="C62" s="180"/>
    </row>
    <row r="63" spans="1:3" s="64" customFormat="1" ht="12" customHeight="1">
      <c r="A63" s="299" t="s">
        <v>155</v>
      </c>
      <c r="B63" s="280" t="s">
        <v>229</v>
      </c>
      <c r="C63" s="180"/>
    </row>
    <row r="64" spans="1:3" s="64" customFormat="1" ht="12" customHeight="1" thickBot="1">
      <c r="A64" s="300" t="s">
        <v>227</v>
      </c>
      <c r="B64" s="343" t="s">
        <v>230</v>
      </c>
      <c r="C64" s="180"/>
    </row>
    <row r="65" spans="1:3" s="64" customFormat="1" ht="12" customHeight="1" thickBot="1">
      <c r="A65" s="27" t="s">
        <v>17</v>
      </c>
      <c r="B65" s="19" t="s">
        <v>231</v>
      </c>
      <c r="C65" s="181">
        <f>+C8+C15+C22+C29+C37+C49+C55+C60</f>
        <v>0</v>
      </c>
    </row>
    <row r="66" spans="1:3" s="64" customFormat="1" ht="12" customHeight="1" thickBot="1">
      <c r="A66" s="301" t="s">
        <v>322</v>
      </c>
      <c r="B66" s="170" t="s">
        <v>233</v>
      </c>
      <c r="C66" s="175">
        <f>SUM(C67:C69)</f>
        <v>0</v>
      </c>
    </row>
    <row r="67" spans="1:3" s="64" customFormat="1" ht="12" customHeight="1">
      <c r="A67" s="298" t="s">
        <v>264</v>
      </c>
      <c r="B67" s="279" t="s">
        <v>234</v>
      </c>
      <c r="C67" s="180"/>
    </row>
    <row r="68" spans="1:3" s="64" customFormat="1" ht="12" customHeight="1">
      <c r="A68" s="299" t="s">
        <v>273</v>
      </c>
      <c r="B68" s="280" t="s">
        <v>235</v>
      </c>
      <c r="C68" s="180"/>
    </row>
    <row r="69" spans="1:3" s="64" customFormat="1" ht="12" customHeight="1" thickBot="1">
      <c r="A69" s="300" t="s">
        <v>274</v>
      </c>
      <c r="B69" s="347" t="s">
        <v>236</v>
      </c>
      <c r="C69" s="180"/>
    </row>
    <row r="70" spans="1:3" s="64" customFormat="1" ht="12" customHeight="1" thickBot="1">
      <c r="A70" s="301" t="s">
        <v>237</v>
      </c>
      <c r="B70" s="170" t="s">
        <v>238</v>
      </c>
      <c r="C70" s="175">
        <f>SUM(C71:C74)</f>
        <v>0</v>
      </c>
    </row>
    <row r="71" spans="1:3" s="64" customFormat="1" ht="12" customHeight="1">
      <c r="A71" s="298" t="s">
        <v>90</v>
      </c>
      <c r="B71" s="279" t="s">
        <v>239</v>
      </c>
      <c r="C71" s="180"/>
    </row>
    <row r="72" spans="1:3" s="64" customFormat="1" ht="12" customHeight="1">
      <c r="A72" s="299" t="s">
        <v>91</v>
      </c>
      <c r="B72" s="280" t="s">
        <v>240</v>
      </c>
      <c r="C72" s="180"/>
    </row>
    <row r="73" spans="1:3" s="64" customFormat="1" ht="12" customHeight="1">
      <c r="A73" s="299" t="s">
        <v>265</v>
      </c>
      <c r="B73" s="280" t="s">
        <v>241</v>
      </c>
      <c r="C73" s="180"/>
    </row>
    <row r="74" spans="1:3" s="64" customFormat="1" ht="12" customHeight="1" thickBot="1">
      <c r="A74" s="300" t="s">
        <v>266</v>
      </c>
      <c r="B74" s="281" t="s">
        <v>242</v>
      </c>
      <c r="C74" s="180"/>
    </row>
    <row r="75" spans="1:3" s="64" customFormat="1" ht="12" customHeight="1" thickBot="1">
      <c r="A75" s="301" t="s">
        <v>243</v>
      </c>
      <c r="B75" s="170" t="s">
        <v>244</v>
      </c>
      <c r="C75" s="175">
        <f>SUM(C76:C77)</f>
        <v>0</v>
      </c>
    </row>
    <row r="76" spans="1:3" s="64" customFormat="1" ht="12" customHeight="1">
      <c r="A76" s="298" t="s">
        <v>267</v>
      </c>
      <c r="B76" s="279" t="s">
        <v>245</v>
      </c>
      <c r="C76" s="180"/>
    </row>
    <row r="77" spans="1:3" s="64" customFormat="1" ht="12" customHeight="1" thickBot="1">
      <c r="A77" s="300" t="s">
        <v>268</v>
      </c>
      <c r="B77" s="281" t="s">
        <v>246</v>
      </c>
      <c r="C77" s="180"/>
    </row>
    <row r="78" spans="1:3" s="63" customFormat="1" ht="12" customHeight="1" thickBot="1">
      <c r="A78" s="301" t="s">
        <v>247</v>
      </c>
      <c r="B78" s="170" t="s">
        <v>248</v>
      </c>
      <c r="C78" s="175">
        <f>SUM(C79:C81)</f>
        <v>0</v>
      </c>
    </row>
    <row r="79" spans="1:3" s="64" customFormat="1" ht="12" customHeight="1">
      <c r="A79" s="298" t="s">
        <v>269</v>
      </c>
      <c r="B79" s="279" t="s">
        <v>249</v>
      </c>
      <c r="C79" s="180"/>
    </row>
    <row r="80" spans="1:3" s="64" customFormat="1" ht="12" customHeight="1">
      <c r="A80" s="299" t="s">
        <v>270</v>
      </c>
      <c r="B80" s="280" t="s">
        <v>250</v>
      </c>
      <c r="C80" s="180"/>
    </row>
    <row r="81" spans="1:3" s="64" customFormat="1" ht="12" customHeight="1" thickBot="1">
      <c r="A81" s="300" t="s">
        <v>271</v>
      </c>
      <c r="B81" s="281" t="s">
        <v>251</v>
      </c>
      <c r="C81" s="180"/>
    </row>
    <row r="82" spans="1:3" s="64" customFormat="1" ht="12" customHeight="1" thickBot="1">
      <c r="A82" s="301" t="s">
        <v>252</v>
      </c>
      <c r="B82" s="170" t="s">
        <v>272</v>
      </c>
      <c r="C82" s="175">
        <f>SUM(C83:C86)</f>
        <v>0</v>
      </c>
    </row>
    <row r="83" spans="1:3" s="64" customFormat="1" ht="12" customHeight="1">
      <c r="A83" s="302" t="s">
        <v>253</v>
      </c>
      <c r="B83" s="279" t="s">
        <v>254</v>
      </c>
      <c r="C83" s="180"/>
    </row>
    <row r="84" spans="1:3" s="64" customFormat="1" ht="12" customHeight="1">
      <c r="A84" s="303" t="s">
        <v>255</v>
      </c>
      <c r="B84" s="280" t="s">
        <v>256</v>
      </c>
      <c r="C84" s="180"/>
    </row>
    <row r="85" spans="1:3" s="64" customFormat="1" ht="12" customHeight="1">
      <c r="A85" s="303" t="s">
        <v>257</v>
      </c>
      <c r="B85" s="280" t="s">
        <v>258</v>
      </c>
      <c r="C85" s="180"/>
    </row>
    <row r="86" spans="1:3" s="63" customFormat="1" ht="12" customHeight="1" thickBot="1">
      <c r="A86" s="304" t="s">
        <v>259</v>
      </c>
      <c r="B86" s="281" t="s">
        <v>260</v>
      </c>
      <c r="C86" s="180"/>
    </row>
    <row r="87" spans="1:3" s="63" customFormat="1" ht="12" customHeight="1" thickBot="1">
      <c r="A87" s="301" t="s">
        <v>261</v>
      </c>
      <c r="B87" s="170" t="s">
        <v>401</v>
      </c>
      <c r="C87" s="322"/>
    </row>
    <row r="88" spans="1:3" s="63" customFormat="1" ht="12" customHeight="1" thickBot="1">
      <c r="A88" s="301" t="s">
        <v>423</v>
      </c>
      <c r="B88" s="170" t="s">
        <v>262</v>
      </c>
      <c r="C88" s="322"/>
    </row>
    <row r="89" spans="1:3" s="63" customFormat="1" ht="12" customHeight="1" thickBot="1">
      <c r="A89" s="301" t="s">
        <v>424</v>
      </c>
      <c r="B89" s="286" t="s">
        <v>404</v>
      </c>
      <c r="C89" s="181">
        <f>+C66+C70+C75+C78+C82+C88+C87</f>
        <v>0</v>
      </c>
    </row>
    <row r="90" spans="1:3" s="63" customFormat="1" ht="12" customHeight="1" thickBot="1">
      <c r="A90" s="305" t="s">
        <v>425</v>
      </c>
      <c r="B90" s="287" t="s">
        <v>426</v>
      </c>
      <c r="C90" s="181">
        <f>+C65+C89</f>
        <v>0</v>
      </c>
    </row>
    <row r="91" spans="1:3" s="64" customFormat="1" ht="15" customHeight="1" thickBot="1">
      <c r="A91" s="140"/>
      <c r="B91" s="141"/>
      <c r="C91" s="245"/>
    </row>
    <row r="92" spans="1:3" s="55" customFormat="1" ht="16.5" customHeight="1" thickBot="1">
      <c r="A92" s="144"/>
      <c r="B92" s="145" t="s">
        <v>46</v>
      </c>
      <c r="C92" s="247"/>
    </row>
    <row r="93" spans="1:3" s="65" customFormat="1" ht="12" customHeight="1" thickBot="1">
      <c r="A93" s="271" t="s">
        <v>9</v>
      </c>
      <c r="B93" s="26" t="s">
        <v>430</v>
      </c>
      <c r="C93" s="174">
        <f>+C94+C95+C96+C97+C98+C111</f>
        <v>0</v>
      </c>
    </row>
    <row r="94" spans="1:3" ht="12" customHeight="1">
      <c r="A94" s="306" t="s">
        <v>69</v>
      </c>
      <c r="B94" s="8" t="s">
        <v>39</v>
      </c>
      <c r="C94" s="176"/>
    </row>
    <row r="95" spans="1:3" ht="12" customHeight="1">
      <c r="A95" s="299" t="s">
        <v>70</v>
      </c>
      <c r="B95" s="6" t="s">
        <v>113</v>
      </c>
      <c r="C95" s="177"/>
    </row>
    <row r="96" spans="1:3" ht="12" customHeight="1">
      <c r="A96" s="299" t="s">
        <v>71</v>
      </c>
      <c r="B96" s="6" t="s">
        <v>88</v>
      </c>
      <c r="C96" s="179"/>
    </row>
    <row r="97" spans="1:3" ht="12" customHeight="1">
      <c r="A97" s="299" t="s">
        <v>72</v>
      </c>
      <c r="B97" s="9" t="s">
        <v>114</v>
      </c>
      <c r="C97" s="179"/>
    </row>
    <row r="98" spans="1:3" ht="12" customHeight="1">
      <c r="A98" s="299" t="s">
        <v>80</v>
      </c>
      <c r="B98" s="17" t="s">
        <v>115</v>
      </c>
      <c r="C98" s="179"/>
    </row>
    <row r="99" spans="1:3" ht="12" customHeight="1">
      <c r="A99" s="299" t="s">
        <v>73</v>
      </c>
      <c r="B99" s="6" t="s">
        <v>427</v>
      </c>
      <c r="C99" s="179"/>
    </row>
    <row r="100" spans="1:3" ht="12" customHeight="1">
      <c r="A100" s="299" t="s">
        <v>74</v>
      </c>
      <c r="B100" s="74" t="s">
        <v>367</v>
      </c>
      <c r="C100" s="179"/>
    </row>
    <row r="101" spans="1:3" ht="12" customHeight="1">
      <c r="A101" s="299" t="s">
        <v>81</v>
      </c>
      <c r="B101" s="74" t="s">
        <v>366</v>
      </c>
      <c r="C101" s="179"/>
    </row>
    <row r="102" spans="1:3" ht="12" customHeight="1">
      <c r="A102" s="299" t="s">
        <v>82</v>
      </c>
      <c r="B102" s="74" t="s">
        <v>278</v>
      </c>
      <c r="C102" s="179"/>
    </row>
    <row r="103" spans="1:3" ht="12" customHeight="1">
      <c r="A103" s="299" t="s">
        <v>83</v>
      </c>
      <c r="B103" s="75" t="s">
        <v>279</v>
      </c>
      <c r="C103" s="179"/>
    </row>
    <row r="104" spans="1:3" ht="12" customHeight="1">
      <c r="A104" s="299" t="s">
        <v>84</v>
      </c>
      <c r="B104" s="75" t="s">
        <v>280</v>
      </c>
      <c r="C104" s="179"/>
    </row>
    <row r="105" spans="1:3" ht="12" customHeight="1">
      <c r="A105" s="299" t="s">
        <v>86</v>
      </c>
      <c r="B105" s="74" t="s">
        <v>281</v>
      </c>
      <c r="C105" s="179"/>
    </row>
    <row r="106" spans="1:3" ht="12" customHeight="1">
      <c r="A106" s="299" t="s">
        <v>116</v>
      </c>
      <c r="B106" s="74" t="s">
        <v>282</v>
      </c>
      <c r="C106" s="179"/>
    </row>
    <row r="107" spans="1:3" ht="12" customHeight="1">
      <c r="A107" s="299" t="s">
        <v>276</v>
      </c>
      <c r="B107" s="75" t="s">
        <v>283</v>
      </c>
      <c r="C107" s="179"/>
    </row>
    <row r="108" spans="1:3" ht="12" customHeight="1">
      <c r="A108" s="307" t="s">
        <v>277</v>
      </c>
      <c r="B108" s="76" t="s">
        <v>284</v>
      </c>
      <c r="C108" s="179"/>
    </row>
    <row r="109" spans="1:3" ht="12" customHeight="1">
      <c r="A109" s="299" t="s">
        <v>364</v>
      </c>
      <c r="B109" s="76" t="s">
        <v>285</v>
      </c>
      <c r="C109" s="179"/>
    </row>
    <row r="110" spans="1:3" ht="12" customHeight="1">
      <c r="A110" s="299" t="s">
        <v>365</v>
      </c>
      <c r="B110" s="75" t="s">
        <v>286</v>
      </c>
      <c r="C110" s="177"/>
    </row>
    <row r="111" spans="1:3" ht="12" customHeight="1">
      <c r="A111" s="299" t="s">
        <v>369</v>
      </c>
      <c r="B111" s="9" t="s">
        <v>40</v>
      </c>
      <c r="C111" s="177"/>
    </row>
    <row r="112" spans="1:3" ht="12" customHeight="1">
      <c r="A112" s="300" t="s">
        <v>370</v>
      </c>
      <c r="B112" s="6" t="s">
        <v>428</v>
      </c>
      <c r="C112" s="179"/>
    </row>
    <row r="113" spans="1:3" ht="12" customHeight="1" thickBot="1">
      <c r="A113" s="308" t="s">
        <v>371</v>
      </c>
      <c r="B113" s="77" t="s">
        <v>429</v>
      </c>
      <c r="C113" s="183"/>
    </row>
    <row r="114" spans="1:3" ht="12" customHeight="1" thickBot="1">
      <c r="A114" s="27" t="s">
        <v>10</v>
      </c>
      <c r="B114" s="25" t="s">
        <v>287</v>
      </c>
      <c r="C114" s="175">
        <f>+C115+C117+C119</f>
        <v>0</v>
      </c>
    </row>
    <row r="115" spans="1:3" ht="12" customHeight="1">
      <c r="A115" s="298" t="s">
        <v>75</v>
      </c>
      <c r="B115" s="6" t="s">
        <v>154</v>
      </c>
      <c r="C115" s="178"/>
    </row>
    <row r="116" spans="1:3" ht="12" customHeight="1">
      <c r="A116" s="298" t="s">
        <v>76</v>
      </c>
      <c r="B116" s="10" t="s">
        <v>291</v>
      </c>
      <c r="C116" s="178"/>
    </row>
    <row r="117" spans="1:3" ht="12" customHeight="1">
      <c r="A117" s="298" t="s">
        <v>77</v>
      </c>
      <c r="B117" s="10" t="s">
        <v>117</v>
      </c>
      <c r="C117" s="177"/>
    </row>
    <row r="118" spans="1:3" ht="12" customHeight="1">
      <c r="A118" s="298" t="s">
        <v>78</v>
      </c>
      <c r="B118" s="10" t="s">
        <v>292</v>
      </c>
      <c r="C118" s="168"/>
    </row>
    <row r="119" spans="1:3" ht="12" customHeight="1">
      <c r="A119" s="298" t="s">
        <v>79</v>
      </c>
      <c r="B119" s="172" t="s">
        <v>156</v>
      </c>
      <c r="C119" s="168"/>
    </row>
    <row r="120" spans="1:3" ht="12" customHeight="1">
      <c r="A120" s="298" t="s">
        <v>85</v>
      </c>
      <c r="B120" s="171" t="s">
        <v>354</v>
      </c>
      <c r="C120" s="168"/>
    </row>
    <row r="121" spans="1:3" ht="12" customHeight="1">
      <c r="A121" s="298" t="s">
        <v>87</v>
      </c>
      <c r="B121" s="275" t="s">
        <v>297</v>
      </c>
      <c r="C121" s="168"/>
    </row>
    <row r="122" spans="1:3" ht="12" customHeight="1">
      <c r="A122" s="298" t="s">
        <v>118</v>
      </c>
      <c r="B122" s="75" t="s">
        <v>280</v>
      </c>
      <c r="C122" s="168"/>
    </row>
    <row r="123" spans="1:3" ht="12" customHeight="1">
      <c r="A123" s="298" t="s">
        <v>119</v>
      </c>
      <c r="B123" s="75" t="s">
        <v>296</v>
      </c>
      <c r="C123" s="168"/>
    </row>
    <row r="124" spans="1:3" ht="12" customHeight="1">
      <c r="A124" s="298" t="s">
        <v>120</v>
      </c>
      <c r="B124" s="75" t="s">
        <v>295</v>
      </c>
      <c r="C124" s="168"/>
    </row>
    <row r="125" spans="1:3" ht="12" customHeight="1">
      <c r="A125" s="298" t="s">
        <v>288</v>
      </c>
      <c r="B125" s="75" t="s">
        <v>283</v>
      </c>
      <c r="C125" s="168"/>
    </row>
    <row r="126" spans="1:3" ht="12" customHeight="1">
      <c r="A126" s="298" t="s">
        <v>289</v>
      </c>
      <c r="B126" s="75" t="s">
        <v>294</v>
      </c>
      <c r="C126" s="168"/>
    </row>
    <row r="127" spans="1:3" ht="12" customHeight="1" thickBot="1">
      <c r="A127" s="307" t="s">
        <v>290</v>
      </c>
      <c r="B127" s="75" t="s">
        <v>293</v>
      </c>
      <c r="C127" s="169"/>
    </row>
    <row r="128" spans="1:3" ht="12" customHeight="1" thickBot="1">
      <c r="A128" s="27" t="s">
        <v>11</v>
      </c>
      <c r="B128" s="70" t="s">
        <v>374</v>
      </c>
      <c r="C128" s="175">
        <f>+C93+C114</f>
        <v>0</v>
      </c>
    </row>
    <row r="129" spans="1:3" ht="12" customHeight="1" thickBot="1">
      <c r="A129" s="27" t="s">
        <v>12</v>
      </c>
      <c r="B129" s="70" t="s">
        <v>375</v>
      </c>
      <c r="C129" s="175">
        <f>+C130+C131+C132</f>
        <v>0</v>
      </c>
    </row>
    <row r="130" spans="1:3" s="65" customFormat="1" ht="12" customHeight="1">
      <c r="A130" s="298" t="s">
        <v>192</v>
      </c>
      <c r="B130" s="7" t="s">
        <v>433</v>
      </c>
      <c r="C130" s="168"/>
    </row>
    <row r="131" spans="1:3" ht="12" customHeight="1">
      <c r="A131" s="298" t="s">
        <v>193</v>
      </c>
      <c r="B131" s="7" t="s">
        <v>383</v>
      </c>
      <c r="C131" s="168"/>
    </row>
    <row r="132" spans="1:3" ht="12" customHeight="1" thickBot="1">
      <c r="A132" s="307" t="s">
        <v>194</v>
      </c>
      <c r="B132" s="5" t="s">
        <v>432</v>
      </c>
      <c r="C132" s="168"/>
    </row>
    <row r="133" spans="1:3" ht="12" customHeight="1" thickBot="1">
      <c r="A133" s="27" t="s">
        <v>13</v>
      </c>
      <c r="B133" s="70" t="s">
        <v>376</v>
      </c>
      <c r="C133" s="175">
        <f>+C134+C135+C136+C137+C138+C139</f>
        <v>0</v>
      </c>
    </row>
    <row r="134" spans="1:3" ht="12" customHeight="1">
      <c r="A134" s="298" t="s">
        <v>62</v>
      </c>
      <c r="B134" s="7" t="s">
        <v>385</v>
      </c>
      <c r="C134" s="168"/>
    </row>
    <row r="135" spans="1:3" ht="12" customHeight="1">
      <c r="A135" s="298" t="s">
        <v>63</v>
      </c>
      <c r="B135" s="7" t="s">
        <v>377</v>
      </c>
      <c r="C135" s="168"/>
    </row>
    <row r="136" spans="1:3" ht="12" customHeight="1">
      <c r="A136" s="298" t="s">
        <v>64</v>
      </c>
      <c r="B136" s="7" t="s">
        <v>378</v>
      </c>
      <c r="C136" s="168"/>
    </row>
    <row r="137" spans="1:3" ht="12" customHeight="1">
      <c r="A137" s="298" t="s">
        <v>105</v>
      </c>
      <c r="B137" s="7" t="s">
        <v>431</v>
      </c>
      <c r="C137" s="168"/>
    </row>
    <row r="138" spans="1:3" ht="12" customHeight="1">
      <c r="A138" s="298" t="s">
        <v>106</v>
      </c>
      <c r="B138" s="7" t="s">
        <v>380</v>
      </c>
      <c r="C138" s="168"/>
    </row>
    <row r="139" spans="1:3" s="65" customFormat="1" ht="12" customHeight="1" thickBot="1">
      <c r="A139" s="307" t="s">
        <v>107</v>
      </c>
      <c r="B139" s="5" t="s">
        <v>381</v>
      </c>
      <c r="C139" s="168"/>
    </row>
    <row r="140" spans="1:11" ht="12" customHeight="1" thickBot="1">
      <c r="A140" s="27" t="s">
        <v>14</v>
      </c>
      <c r="B140" s="70" t="s">
        <v>448</v>
      </c>
      <c r="C140" s="181">
        <f>+C141+C142+C144+C145+C143</f>
        <v>0</v>
      </c>
      <c r="K140" s="151"/>
    </row>
    <row r="141" spans="1:3" ht="12.75">
      <c r="A141" s="298" t="s">
        <v>65</v>
      </c>
      <c r="B141" s="7" t="s">
        <v>298</v>
      </c>
      <c r="C141" s="168"/>
    </row>
    <row r="142" spans="1:3" ht="12" customHeight="1">
      <c r="A142" s="298" t="s">
        <v>66</v>
      </c>
      <c r="B142" s="7" t="s">
        <v>299</v>
      </c>
      <c r="C142" s="168"/>
    </row>
    <row r="143" spans="1:3" s="65" customFormat="1" ht="12" customHeight="1">
      <c r="A143" s="298" t="s">
        <v>212</v>
      </c>
      <c r="B143" s="7" t="s">
        <v>447</v>
      </c>
      <c r="C143" s="168"/>
    </row>
    <row r="144" spans="1:3" s="65" customFormat="1" ht="12" customHeight="1">
      <c r="A144" s="298" t="s">
        <v>213</v>
      </c>
      <c r="B144" s="7" t="s">
        <v>390</v>
      </c>
      <c r="C144" s="168"/>
    </row>
    <row r="145" spans="1:3" s="65" customFormat="1" ht="12" customHeight="1" thickBot="1">
      <c r="A145" s="307" t="s">
        <v>214</v>
      </c>
      <c r="B145" s="5" t="s">
        <v>318</v>
      </c>
      <c r="C145" s="168"/>
    </row>
    <row r="146" spans="1:3" s="65" customFormat="1" ht="12" customHeight="1" thickBot="1">
      <c r="A146" s="27" t="s">
        <v>15</v>
      </c>
      <c r="B146" s="70" t="s">
        <v>391</v>
      </c>
      <c r="C146" s="184">
        <f>+C147+C148+C149+C150+C151</f>
        <v>0</v>
      </c>
    </row>
    <row r="147" spans="1:3" s="65" customFormat="1" ht="12" customHeight="1">
      <c r="A147" s="298" t="s">
        <v>67</v>
      </c>
      <c r="B147" s="7" t="s">
        <v>386</v>
      </c>
      <c r="C147" s="168"/>
    </row>
    <row r="148" spans="1:3" s="65" customFormat="1" ht="12" customHeight="1">
      <c r="A148" s="298" t="s">
        <v>68</v>
      </c>
      <c r="B148" s="7" t="s">
        <v>393</v>
      </c>
      <c r="C148" s="168"/>
    </row>
    <row r="149" spans="1:3" s="65" customFormat="1" ht="12" customHeight="1">
      <c r="A149" s="298" t="s">
        <v>224</v>
      </c>
      <c r="B149" s="7" t="s">
        <v>388</v>
      </c>
      <c r="C149" s="168"/>
    </row>
    <row r="150" spans="1:3" ht="12.75" customHeight="1">
      <c r="A150" s="298" t="s">
        <v>225</v>
      </c>
      <c r="B150" s="7" t="s">
        <v>434</v>
      </c>
      <c r="C150" s="168"/>
    </row>
    <row r="151" spans="1:3" ht="12.75" customHeight="1" thickBot="1">
      <c r="A151" s="307" t="s">
        <v>392</v>
      </c>
      <c r="B151" s="5" t="s">
        <v>395</v>
      </c>
      <c r="C151" s="169"/>
    </row>
    <row r="152" spans="1:3" ht="12.75" customHeight="1" thickBot="1">
      <c r="A152" s="342" t="s">
        <v>16</v>
      </c>
      <c r="B152" s="70" t="s">
        <v>396</v>
      </c>
      <c r="C152" s="184"/>
    </row>
    <row r="153" spans="1:3" ht="12" customHeight="1" thickBot="1">
      <c r="A153" s="342" t="s">
        <v>17</v>
      </c>
      <c r="B153" s="70" t="s">
        <v>397</v>
      </c>
      <c r="C153" s="184"/>
    </row>
    <row r="154" spans="1:3" ht="15" customHeight="1" thickBot="1">
      <c r="A154" s="27" t="s">
        <v>18</v>
      </c>
      <c r="B154" s="70" t="s">
        <v>399</v>
      </c>
      <c r="C154" s="289">
        <f>+C129+C133+C140+C146+C152+C153</f>
        <v>0</v>
      </c>
    </row>
    <row r="155" spans="1:3" ht="13.5" thickBot="1">
      <c r="A155" s="309" t="s">
        <v>19</v>
      </c>
      <c r="B155" s="253" t="s">
        <v>398</v>
      </c>
      <c r="C155" s="289">
        <f>+C128+C154</f>
        <v>0</v>
      </c>
    </row>
    <row r="156" spans="1:3" ht="15" customHeight="1" thickBot="1">
      <c r="A156" s="259"/>
      <c r="B156" s="260"/>
      <c r="C156" s="261"/>
    </row>
    <row r="157" spans="1:3" ht="14.25" customHeight="1" thickBot="1">
      <c r="A157" s="149" t="s">
        <v>435</v>
      </c>
      <c r="B157" s="150"/>
      <c r="C157" s="68"/>
    </row>
    <row r="158" spans="1:3" ht="13.5" thickBot="1">
      <c r="A158" s="149" t="s">
        <v>133</v>
      </c>
      <c r="B158" s="150"/>
      <c r="C158" s="68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90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C61"/>
  <sheetViews>
    <sheetView zoomScale="130" zoomScaleNormal="130" workbookViewId="0" topLeftCell="A19">
      <selection activeCell="C1" sqref="C1"/>
    </sheetView>
  </sheetViews>
  <sheetFormatPr defaultColWidth="9.00390625" defaultRowHeight="12.75"/>
  <cols>
    <col min="1" max="1" width="13.875" style="147" customWidth="1"/>
    <col min="2" max="2" width="79.125" style="148" customWidth="1"/>
    <col min="3" max="3" width="25.00390625" style="148" customWidth="1"/>
    <col min="4" max="16384" width="9.375" style="148" customWidth="1"/>
  </cols>
  <sheetData>
    <row r="1" spans="1:3" s="127" customFormat="1" ht="21" customHeight="1" thickBot="1">
      <c r="A1" s="126"/>
      <c r="B1" s="128"/>
      <c r="C1" s="359" t="s">
        <v>537</v>
      </c>
    </row>
    <row r="2" spans="1:3" s="316" customFormat="1" ht="36" customHeight="1">
      <c r="A2" s="269" t="s">
        <v>131</v>
      </c>
      <c r="B2" s="236" t="s">
        <v>471</v>
      </c>
      <c r="C2" s="250" t="s">
        <v>48</v>
      </c>
    </row>
    <row r="3" spans="1:3" s="316" customFormat="1" ht="24.75" thickBot="1">
      <c r="A3" s="310" t="s">
        <v>130</v>
      </c>
      <c r="B3" s="237" t="s">
        <v>326</v>
      </c>
      <c r="C3" s="251"/>
    </row>
    <row r="4" spans="1:3" s="317" customFormat="1" ht="15.75" customHeight="1" thickBot="1">
      <c r="A4" s="130"/>
      <c r="B4" s="130"/>
      <c r="C4" s="131" t="str">
        <f>'15. mell.'!C4</f>
        <v>forintban</v>
      </c>
    </row>
    <row r="5" spans="1:3" ht="13.5" thickBot="1">
      <c r="A5" s="270" t="s">
        <v>132</v>
      </c>
      <c r="B5" s="132" t="s">
        <v>462</v>
      </c>
      <c r="C5" s="133" t="s">
        <v>44</v>
      </c>
    </row>
    <row r="6" spans="1:3" s="318" customFormat="1" ht="12.75" customHeight="1" thickBot="1">
      <c r="A6" s="119"/>
      <c r="B6" s="120" t="s">
        <v>413</v>
      </c>
      <c r="C6" s="121" t="s">
        <v>414</v>
      </c>
    </row>
    <row r="7" spans="1:3" s="318" customFormat="1" ht="15.75" customHeight="1" thickBot="1">
      <c r="A7" s="134"/>
      <c r="B7" s="135" t="s">
        <v>45</v>
      </c>
      <c r="C7" s="136"/>
    </row>
    <row r="8" spans="1:3" s="252" customFormat="1" ht="12" customHeight="1" thickBot="1">
      <c r="A8" s="119" t="s">
        <v>9</v>
      </c>
      <c r="B8" s="137" t="s">
        <v>436</v>
      </c>
      <c r="C8" s="195">
        <f>SUM(C9:C19)</f>
        <v>3634746</v>
      </c>
    </row>
    <row r="9" spans="1:3" s="252" customFormat="1" ht="12" customHeight="1">
      <c r="A9" s="311" t="s">
        <v>69</v>
      </c>
      <c r="B9" s="8" t="s">
        <v>201</v>
      </c>
      <c r="C9" s="241"/>
    </row>
    <row r="10" spans="1:3" s="252" customFormat="1" ht="12" customHeight="1">
      <c r="A10" s="312" t="s">
        <v>70</v>
      </c>
      <c r="B10" s="6" t="s">
        <v>202</v>
      </c>
      <c r="C10" s="193">
        <v>381000</v>
      </c>
    </row>
    <row r="11" spans="1:3" s="252" customFormat="1" ht="12" customHeight="1">
      <c r="A11" s="312" t="s">
        <v>71</v>
      </c>
      <c r="B11" s="6" t="s">
        <v>203</v>
      </c>
      <c r="C11" s="193"/>
    </row>
    <row r="12" spans="1:3" s="252" customFormat="1" ht="12" customHeight="1">
      <c r="A12" s="312" t="s">
        <v>72</v>
      </c>
      <c r="B12" s="6" t="s">
        <v>204</v>
      </c>
      <c r="C12" s="193"/>
    </row>
    <row r="13" spans="1:3" s="252" customFormat="1" ht="12" customHeight="1">
      <c r="A13" s="312" t="s">
        <v>89</v>
      </c>
      <c r="B13" s="6" t="s">
        <v>205</v>
      </c>
      <c r="C13" s="193"/>
    </row>
    <row r="14" spans="1:3" s="252" customFormat="1" ht="12" customHeight="1">
      <c r="A14" s="312" t="s">
        <v>73</v>
      </c>
      <c r="B14" s="6" t="s">
        <v>327</v>
      </c>
      <c r="C14" s="193"/>
    </row>
    <row r="15" spans="1:3" s="252" customFormat="1" ht="12" customHeight="1">
      <c r="A15" s="312" t="s">
        <v>74</v>
      </c>
      <c r="B15" s="5" t="s">
        <v>328</v>
      </c>
      <c r="C15" s="193"/>
    </row>
    <row r="16" spans="1:3" s="252" customFormat="1" ht="12" customHeight="1">
      <c r="A16" s="312" t="s">
        <v>81</v>
      </c>
      <c r="B16" s="6" t="s">
        <v>208</v>
      </c>
      <c r="C16" s="242"/>
    </row>
    <row r="17" spans="1:3" s="319" customFormat="1" ht="12" customHeight="1">
      <c r="A17" s="312" t="s">
        <v>82</v>
      </c>
      <c r="B17" s="6" t="s">
        <v>209</v>
      </c>
      <c r="C17" s="193"/>
    </row>
    <row r="18" spans="1:3" s="319" customFormat="1" ht="12" customHeight="1">
      <c r="A18" s="312" t="s">
        <v>83</v>
      </c>
      <c r="B18" s="6" t="s">
        <v>362</v>
      </c>
      <c r="C18" s="194"/>
    </row>
    <row r="19" spans="1:3" s="319" customFormat="1" ht="12" customHeight="1" thickBot="1">
      <c r="A19" s="312" t="s">
        <v>84</v>
      </c>
      <c r="B19" s="5" t="s">
        <v>210</v>
      </c>
      <c r="C19" s="194">
        <v>3253746</v>
      </c>
    </row>
    <row r="20" spans="1:3" s="252" customFormat="1" ht="12" customHeight="1" thickBot="1">
      <c r="A20" s="119" t="s">
        <v>10</v>
      </c>
      <c r="B20" s="137" t="s">
        <v>329</v>
      </c>
      <c r="C20" s="195">
        <f>SUM(C21:C23)</f>
        <v>1530984</v>
      </c>
    </row>
    <row r="21" spans="1:3" s="319" customFormat="1" ht="12" customHeight="1">
      <c r="A21" s="312" t="s">
        <v>75</v>
      </c>
      <c r="B21" s="7" t="s">
        <v>182</v>
      </c>
      <c r="C21" s="193"/>
    </row>
    <row r="22" spans="1:3" s="319" customFormat="1" ht="12" customHeight="1">
      <c r="A22" s="312" t="s">
        <v>76</v>
      </c>
      <c r="B22" s="6" t="s">
        <v>330</v>
      </c>
      <c r="C22" s="193"/>
    </row>
    <row r="23" spans="1:3" s="319" customFormat="1" ht="12" customHeight="1">
      <c r="A23" s="312" t="s">
        <v>77</v>
      </c>
      <c r="B23" s="6" t="s">
        <v>331</v>
      </c>
      <c r="C23" s="193">
        <v>1530984</v>
      </c>
    </row>
    <row r="24" spans="1:3" s="319" customFormat="1" ht="12" customHeight="1" thickBot="1">
      <c r="A24" s="312" t="s">
        <v>78</v>
      </c>
      <c r="B24" s="6" t="s">
        <v>437</v>
      </c>
      <c r="C24" s="193"/>
    </row>
    <row r="25" spans="1:3" s="319" customFormat="1" ht="12" customHeight="1" thickBot="1">
      <c r="A25" s="124" t="s">
        <v>11</v>
      </c>
      <c r="B25" s="70" t="s">
        <v>104</v>
      </c>
      <c r="C25" s="222"/>
    </row>
    <row r="26" spans="1:3" s="319" customFormat="1" ht="12" customHeight="1" thickBot="1">
      <c r="A26" s="124" t="s">
        <v>12</v>
      </c>
      <c r="B26" s="70" t="s">
        <v>438</v>
      </c>
      <c r="C26" s="195">
        <f>+C27+C28+C29</f>
        <v>0</v>
      </c>
    </row>
    <row r="27" spans="1:3" s="319" customFormat="1" ht="12" customHeight="1">
      <c r="A27" s="313" t="s">
        <v>192</v>
      </c>
      <c r="B27" s="314" t="s">
        <v>187</v>
      </c>
      <c r="C27" s="57"/>
    </row>
    <row r="28" spans="1:3" s="319" customFormat="1" ht="12" customHeight="1">
      <c r="A28" s="313" t="s">
        <v>193</v>
      </c>
      <c r="B28" s="314" t="s">
        <v>330</v>
      </c>
      <c r="C28" s="193"/>
    </row>
    <row r="29" spans="1:3" s="319" customFormat="1" ht="12" customHeight="1">
      <c r="A29" s="313" t="s">
        <v>194</v>
      </c>
      <c r="B29" s="315" t="s">
        <v>333</v>
      </c>
      <c r="C29" s="193"/>
    </row>
    <row r="30" spans="1:3" s="319" customFormat="1" ht="12" customHeight="1" thickBot="1">
      <c r="A30" s="312" t="s">
        <v>195</v>
      </c>
      <c r="B30" s="73" t="s">
        <v>439</v>
      </c>
      <c r="C30" s="60"/>
    </row>
    <row r="31" spans="1:3" s="319" customFormat="1" ht="12" customHeight="1" thickBot="1">
      <c r="A31" s="124" t="s">
        <v>13</v>
      </c>
      <c r="B31" s="70" t="s">
        <v>334</v>
      </c>
      <c r="C31" s="195">
        <f>+C32+C33+C34</f>
        <v>0</v>
      </c>
    </row>
    <row r="32" spans="1:3" s="319" customFormat="1" ht="12" customHeight="1">
      <c r="A32" s="313" t="s">
        <v>62</v>
      </c>
      <c r="B32" s="314" t="s">
        <v>215</v>
      </c>
      <c r="C32" s="57"/>
    </row>
    <row r="33" spans="1:3" s="319" customFormat="1" ht="12" customHeight="1">
      <c r="A33" s="313" t="s">
        <v>63</v>
      </c>
      <c r="B33" s="315" t="s">
        <v>216</v>
      </c>
      <c r="C33" s="196"/>
    </row>
    <row r="34" spans="1:3" s="319" customFormat="1" ht="12" customHeight="1" thickBot="1">
      <c r="A34" s="312" t="s">
        <v>64</v>
      </c>
      <c r="B34" s="73" t="s">
        <v>217</v>
      </c>
      <c r="C34" s="60"/>
    </row>
    <row r="35" spans="1:3" s="252" customFormat="1" ht="12" customHeight="1" thickBot="1">
      <c r="A35" s="124" t="s">
        <v>14</v>
      </c>
      <c r="B35" s="70" t="s">
        <v>303</v>
      </c>
      <c r="C35" s="222"/>
    </row>
    <row r="36" spans="1:3" s="252" customFormat="1" ht="12" customHeight="1" thickBot="1">
      <c r="A36" s="124" t="s">
        <v>15</v>
      </c>
      <c r="B36" s="70" t="s">
        <v>335</v>
      </c>
      <c r="C36" s="243"/>
    </row>
    <row r="37" spans="1:3" s="252" customFormat="1" ht="12" customHeight="1" thickBot="1">
      <c r="A37" s="119" t="s">
        <v>16</v>
      </c>
      <c r="B37" s="70" t="s">
        <v>336</v>
      </c>
      <c r="C37" s="244">
        <f>+C8+C20+C25+C26+C31+C35+C36</f>
        <v>5165730</v>
      </c>
    </row>
    <row r="38" spans="1:3" s="252" customFormat="1" ht="12" customHeight="1" thickBot="1">
      <c r="A38" s="138" t="s">
        <v>17</v>
      </c>
      <c r="B38" s="70" t="s">
        <v>337</v>
      </c>
      <c r="C38" s="244">
        <f>+C39+C40+C41</f>
        <v>98287758</v>
      </c>
    </row>
    <row r="39" spans="1:3" s="252" customFormat="1" ht="12" customHeight="1">
      <c r="A39" s="313" t="s">
        <v>338</v>
      </c>
      <c r="B39" s="314" t="s">
        <v>161</v>
      </c>
      <c r="C39" s="57">
        <v>553880</v>
      </c>
    </row>
    <row r="40" spans="1:3" s="252" customFormat="1" ht="12" customHeight="1">
      <c r="A40" s="313" t="s">
        <v>339</v>
      </c>
      <c r="B40" s="315" t="s">
        <v>2</v>
      </c>
      <c r="C40" s="196"/>
    </row>
    <row r="41" spans="1:3" s="319" customFormat="1" ht="12" customHeight="1" thickBot="1">
      <c r="A41" s="312" t="s">
        <v>340</v>
      </c>
      <c r="B41" s="73" t="s">
        <v>341</v>
      </c>
      <c r="C41" s="60">
        <v>97733878</v>
      </c>
    </row>
    <row r="42" spans="1:3" s="319" customFormat="1" ht="15" customHeight="1" thickBot="1">
      <c r="A42" s="138" t="s">
        <v>18</v>
      </c>
      <c r="B42" s="139" t="s">
        <v>342</v>
      </c>
      <c r="C42" s="247">
        <f>+C37+C38</f>
        <v>103453488</v>
      </c>
    </row>
    <row r="43" spans="1:3" s="319" customFormat="1" ht="15" customHeight="1">
      <c r="A43" s="140"/>
      <c r="B43" s="141"/>
      <c r="C43" s="245"/>
    </row>
    <row r="44" spans="1:3" ht="0.75" customHeight="1" thickBot="1">
      <c r="A44" s="142"/>
      <c r="B44" s="143"/>
      <c r="C44" s="246"/>
    </row>
    <row r="45" spans="1:3" s="318" customFormat="1" ht="16.5" customHeight="1" thickBot="1">
      <c r="A45" s="144"/>
      <c r="B45" s="145" t="s">
        <v>46</v>
      </c>
      <c r="C45" s="247"/>
    </row>
    <row r="46" spans="1:3" s="320" customFormat="1" ht="12" customHeight="1" thickBot="1">
      <c r="A46" s="124" t="s">
        <v>9</v>
      </c>
      <c r="B46" s="70" t="s">
        <v>343</v>
      </c>
      <c r="C46" s="195">
        <f>SUM(C47:C51)</f>
        <v>101294488</v>
      </c>
    </row>
    <row r="47" spans="1:3" ht="12" customHeight="1">
      <c r="A47" s="312" t="s">
        <v>69</v>
      </c>
      <c r="B47" s="7" t="s">
        <v>39</v>
      </c>
      <c r="C47" s="57">
        <v>66950892</v>
      </c>
    </row>
    <row r="48" spans="1:3" ht="12" customHeight="1">
      <c r="A48" s="312" t="s">
        <v>70</v>
      </c>
      <c r="B48" s="6" t="s">
        <v>113</v>
      </c>
      <c r="C48" s="59">
        <v>13971701</v>
      </c>
    </row>
    <row r="49" spans="1:3" ht="12" customHeight="1">
      <c r="A49" s="312" t="s">
        <v>71</v>
      </c>
      <c r="B49" s="6" t="s">
        <v>88</v>
      </c>
      <c r="C49" s="59">
        <v>20371895</v>
      </c>
    </row>
    <row r="50" spans="1:3" ht="12" customHeight="1">
      <c r="A50" s="312" t="s">
        <v>72</v>
      </c>
      <c r="B50" s="6" t="s">
        <v>114</v>
      </c>
      <c r="C50" s="59"/>
    </row>
    <row r="51" spans="1:3" ht="12" customHeight="1" thickBot="1">
      <c r="A51" s="312" t="s">
        <v>89</v>
      </c>
      <c r="B51" s="6" t="s">
        <v>115</v>
      </c>
      <c r="C51" s="59"/>
    </row>
    <row r="52" spans="1:3" ht="12" customHeight="1" thickBot="1">
      <c r="A52" s="124" t="s">
        <v>10</v>
      </c>
      <c r="B52" s="70" t="s">
        <v>344</v>
      </c>
      <c r="C52" s="195">
        <f>SUM(C53:C55)</f>
        <v>2159000</v>
      </c>
    </row>
    <row r="53" spans="1:3" s="320" customFormat="1" ht="12" customHeight="1">
      <c r="A53" s="312" t="s">
        <v>75</v>
      </c>
      <c r="B53" s="7" t="s">
        <v>154</v>
      </c>
      <c r="C53" s="57">
        <v>2159000</v>
      </c>
    </row>
    <row r="54" spans="1:3" ht="12" customHeight="1">
      <c r="A54" s="312" t="s">
        <v>76</v>
      </c>
      <c r="B54" s="6" t="s">
        <v>117</v>
      </c>
      <c r="C54" s="59"/>
    </row>
    <row r="55" spans="1:3" ht="12" customHeight="1">
      <c r="A55" s="312" t="s">
        <v>77</v>
      </c>
      <c r="B55" s="6" t="s">
        <v>47</v>
      </c>
      <c r="C55" s="59"/>
    </row>
    <row r="56" spans="1:3" ht="12" customHeight="1" thickBot="1">
      <c r="A56" s="312" t="s">
        <v>78</v>
      </c>
      <c r="B56" s="6" t="s">
        <v>440</v>
      </c>
      <c r="C56" s="59"/>
    </row>
    <row r="57" spans="1:3" ht="12" customHeight="1" thickBot="1">
      <c r="A57" s="124" t="s">
        <v>11</v>
      </c>
      <c r="B57" s="70" t="s">
        <v>5</v>
      </c>
      <c r="C57" s="222"/>
    </row>
    <row r="58" spans="1:3" ht="15" customHeight="1" thickBot="1">
      <c r="A58" s="124" t="s">
        <v>12</v>
      </c>
      <c r="B58" s="146" t="s">
        <v>445</v>
      </c>
      <c r="C58" s="248">
        <f>+C46+C52+C57</f>
        <v>103453488</v>
      </c>
    </row>
    <row r="59" ht="13.5" thickBot="1">
      <c r="C59" s="249"/>
    </row>
    <row r="60" spans="1:3" ht="15" customHeight="1" thickBot="1">
      <c r="A60" s="149" t="s">
        <v>435</v>
      </c>
      <c r="B60" s="150"/>
      <c r="C60" s="68">
        <v>19</v>
      </c>
    </row>
    <row r="61" spans="1:3" ht="14.25" customHeight="1" thickBot="1">
      <c r="A61" s="149" t="s">
        <v>133</v>
      </c>
      <c r="B61" s="150"/>
      <c r="C61" s="68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C61"/>
  <sheetViews>
    <sheetView zoomScale="130" zoomScaleNormal="130" workbookViewId="0" topLeftCell="A46">
      <selection activeCell="B67" sqref="B67"/>
    </sheetView>
  </sheetViews>
  <sheetFormatPr defaultColWidth="9.00390625" defaultRowHeight="12.75"/>
  <cols>
    <col min="1" max="1" width="13.875" style="147" customWidth="1"/>
    <col min="2" max="2" width="79.125" style="148" customWidth="1"/>
    <col min="3" max="3" width="25.00390625" style="148" customWidth="1"/>
    <col min="4" max="16384" width="9.375" style="148" customWidth="1"/>
  </cols>
  <sheetData>
    <row r="1" spans="1:3" s="127" customFormat="1" ht="21" customHeight="1" thickBot="1">
      <c r="A1" s="126"/>
      <c r="B1" s="128"/>
      <c r="C1" s="359" t="s">
        <v>538</v>
      </c>
    </row>
    <row r="2" spans="1:3" s="316" customFormat="1" ht="34.5" customHeight="1">
      <c r="A2" s="269" t="s">
        <v>131</v>
      </c>
      <c r="B2" s="236" t="s">
        <v>471</v>
      </c>
      <c r="C2" s="250" t="s">
        <v>48</v>
      </c>
    </row>
    <row r="3" spans="1:3" s="316" customFormat="1" ht="24.75" thickBot="1">
      <c r="A3" s="310" t="s">
        <v>130</v>
      </c>
      <c r="B3" s="237" t="s">
        <v>345</v>
      </c>
      <c r="C3" s="251" t="s">
        <v>43</v>
      </c>
    </row>
    <row r="4" spans="1:3" s="317" customFormat="1" ht="15.75" customHeight="1" thickBot="1">
      <c r="A4" s="130"/>
      <c r="B4" s="130"/>
      <c r="C4" s="131" t="str">
        <f>'16. mell.'!C4</f>
        <v>forintban</v>
      </c>
    </row>
    <row r="5" spans="1:3" ht="13.5" thickBot="1">
      <c r="A5" s="270" t="s">
        <v>132</v>
      </c>
      <c r="B5" s="132" t="s">
        <v>462</v>
      </c>
      <c r="C5" s="133" t="s">
        <v>44</v>
      </c>
    </row>
    <row r="6" spans="1:3" s="318" customFormat="1" ht="12.75" customHeight="1" thickBot="1">
      <c r="A6" s="119"/>
      <c r="B6" s="120" t="s">
        <v>413</v>
      </c>
      <c r="C6" s="121" t="s">
        <v>414</v>
      </c>
    </row>
    <row r="7" spans="1:3" s="318" customFormat="1" ht="15.75" customHeight="1" thickBot="1">
      <c r="A7" s="134"/>
      <c r="B7" s="135" t="s">
        <v>45</v>
      </c>
      <c r="C7" s="136"/>
    </row>
    <row r="8" spans="1:3" s="252" customFormat="1" ht="12" customHeight="1" thickBot="1">
      <c r="A8" s="119" t="s">
        <v>9</v>
      </c>
      <c r="B8" s="137" t="s">
        <v>436</v>
      </c>
      <c r="C8" s="195">
        <f>SUM(C9:C19)</f>
        <v>3634746</v>
      </c>
    </row>
    <row r="9" spans="1:3" s="252" customFormat="1" ht="12" customHeight="1">
      <c r="A9" s="311" t="s">
        <v>69</v>
      </c>
      <c r="B9" s="8" t="s">
        <v>201</v>
      </c>
      <c r="C9" s="241"/>
    </row>
    <row r="10" spans="1:3" s="252" customFormat="1" ht="12" customHeight="1">
      <c r="A10" s="312" t="s">
        <v>70</v>
      </c>
      <c r="B10" s="6" t="s">
        <v>202</v>
      </c>
      <c r="C10" s="193">
        <v>381000</v>
      </c>
    </row>
    <row r="11" spans="1:3" s="252" customFormat="1" ht="12" customHeight="1">
      <c r="A11" s="312" t="s">
        <v>71</v>
      </c>
      <c r="B11" s="6" t="s">
        <v>203</v>
      </c>
      <c r="C11" s="193"/>
    </row>
    <row r="12" spans="1:3" s="252" customFormat="1" ht="12" customHeight="1">
      <c r="A12" s="312" t="s">
        <v>72</v>
      </c>
      <c r="B12" s="6" t="s">
        <v>204</v>
      </c>
      <c r="C12" s="193"/>
    </row>
    <row r="13" spans="1:3" s="252" customFormat="1" ht="12" customHeight="1">
      <c r="A13" s="312" t="s">
        <v>89</v>
      </c>
      <c r="B13" s="6" t="s">
        <v>205</v>
      </c>
      <c r="C13" s="193"/>
    </row>
    <row r="14" spans="1:3" s="252" customFormat="1" ht="12" customHeight="1">
      <c r="A14" s="312" t="s">
        <v>73</v>
      </c>
      <c r="B14" s="6" t="s">
        <v>327</v>
      </c>
      <c r="C14" s="193"/>
    </row>
    <row r="15" spans="1:3" s="252" customFormat="1" ht="12" customHeight="1">
      <c r="A15" s="312" t="s">
        <v>74</v>
      </c>
      <c r="B15" s="5" t="s">
        <v>328</v>
      </c>
      <c r="C15" s="193"/>
    </row>
    <row r="16" spans="1:3" s="252" customFormat="1" ht="12" customHeight="1">
      <c r="A16" s="312" t="s">
        <v>81</v>
      </c>
      <c r="B16" s="6" t="s">
        <v>208</v>
      </c>
      <c r="C16" s="242"/>
    </row>
    <row r="17" spans="1:3" s="319" customFormat="1" ht="12" customHeight="1">
      <c r="A17" s="312" t="s">
        <v>82</v>
      </c>
      <c r="B17" s="6" t="s">
        <v>209</v>
      </c>
      <c r="C17" s="193"/>
    </row>
    <row r="18" spans="1:3" s="319" customFormat="1" ht="12" customHeight="1">
      <c r="A18" s="312" t="s">
        <v>83</v>
      </c>
      <c r="B18" s="6" t="s">
        <v>362</v>
      </c>
      <c r="C18" s="194"/>
    </row>
    <row r="19" spans="1:3" s="319" customFormat="1" ht="12" customHeight="1" thickBot="1">
      <c r="A19" s="312" t="s">
        <v>84</v>
      </c>
      <c r="B19" s="5" t="s">
        <v>210</v>
      </c>
      <c r="C19" s="194">
        <v>3253746</v>
      </c>
    </row>
    <row r="20" spans="1:3" s="252" customFormat="1" ht="12" customHeight="1" thickBot="1">
      <c r="A20" s="119" t="s">
        <v>10</v>
      </c>
      <c r="B20" s="137" t="s">
        <v>329</v>
      </c>
      <c r="C20" s="195">
        <f>SUM(C21:C23)</f>
        <v>1530984</v>
      </c>
    </row>
    <row r="21" spans="1:3" s="319" customFormat="1" ht="12" customHeight="1">
      <c r="A21" s="312" t="s">
        <v>75</v>
      </c>
      <c r="B21" s="7" t="s">
        <v>182</v>
      </c>
      <c r="C21" s="193"/>
    </row>
    <row r="22" spans="1:3" s="319" customFormat="1" ht="12" customHeight="1">
      <c r="A22" s="312" t="s">
        <v>76</v>
      </c>
      <c r="B22" s="6" t="s">
        <v>330</v>
      </c>
      <c r="C22" s="193"/>
    </row>
    <row r="23" spans="1:3" s="319" customFormat="1" ht="12" customHeight="1">
      <c r="A23" s="312" t="s">
        <v>77</v>
      </c>
      <c r="B23" s="6" t="s">
        <v>331</v>
      </c>
      <c r="C23" s="193">
        <v>1530984</v>
      </c>
    </row>
    <row r="24" spans="1:3" s="319" customFormat="1" ht="12" customHeight="1" thickBot="1">
      <c r="A24" s="312" t="s">
        <v>78</v>
      </c>
      <c r="B24" s="6" t="s">
        <v>437</v>
      </c>
      <c r="C24" s="193"/>
    </row>
    <row r="25" spans="1:3" s="319" customFormat="1" ht="12" customHeight="1" thickBot="1">
      <c r="A25" s="124" t="s">
        <v>11</v>
      </c>
      <c r="B25" s="70" t="s">
        <v>104</v>
      </c>
      <c r="C25" s="222"/>
    </row>
    <row r="26" spans="1:3" s="319" customFormat="1" ht="12" customHeight="1" thickBot="1">
      <c r="A26" s="124" t="s">
        <v>12</v>
      </c>
      <c r="B26" s="70" t="s">
        <v>438</v>
      </c>
      <c r="C26" s="195">
        <f>+C27+C28+C29</f>
        <v>0</v>
      </c>
    </row>
    <row r="27" spans="1:3" s="319" customFormat="1" ht="12" customHeight="1">
      <c r="A27" s="313" t="s">
        <v>192</v>
      </c>
      <c r="B27" s="314" t="s">
        <v>187</v>
      </c>
      <c r="C27" s="57"/>
    </row>
    <row r="28" spans="1:3" s="319" customFormat="1" ht="12" customHeight="1">
      <c r="A28" s="313" t="s">
        <v>193</v>
      </c>
      <c r="B28" s="314" t="s">
        <v>330</v>
      </c>
      <c r="C28" s="193"/>
    </row>
    <row r="29" spans="1:3" s="319" customFormat="1" ht="12" customHeight="1">
      <c r="A29" s="313" t="s">
        <v>194</v>
      </c>
      <c r="B29" s="315" t="s">
        <v>333</v>
      </c>
      <c r="C29" s="193"/>
    </row>
    <row r="30" spans="1:3" s="319" customFormat="1" ht="12" customHeight="1" thickBot="1">
      <c r="A30" s="312" t="s">
        <v>195</v>
      </c>
      <c r="B30" s="73" t="s">
        <v>439</v>
      </c>
      <c r="C30" s="60"/>
    </row>
    <row r="31" spans="1:3" s="319" customFormat="1" ht="12" customHeight="1" thickBot="1">
      <c r="A31" s="124" t="s">
        <v>13</v>
      </c>
      <c r="B31" s="70" t="s">
        <v>334</v>
      </c>
      <c r="C31" s="195">
        <f>+C32+C33+C34</f>
        <v>0</v>
      </c>
    </row>
    <row r="32" spans="1:3" s="319" customFormat="1" ht="12" customHeight="1">
      <c r="A32" s="313" t="s">
        <v>62</v>
      </c>
      <c r="B32" s="314" t="s">
        <v>215</v>
      </c>
      <c r="C32" s="57"/>
    </row>
    <row r="33" spans="1:3" s="319" customFormat="1" ht="12" customHeight="1">
      <c r="A33" s="313" t="s">
        <v>63</v>
      </c>
      <c r="B33" s="315" t="s">
        <v>216</v>
      </c>
      <c r="C33" s="196"/>
    </row>
    <row r="34" spans="1:3" s="319" customFormat="1" ht="12" customHeight="1" thickBot="1">
      <c r="A34" s="312" t="s">
        <v>64</v>
      </c>
      <c r="B34" s="73" t="s">
        <v>217</v>
      </c>
      <c r="C34" s="60"/>
    </row>
    <row r="35" spans="1:3" s="252" customFormat="1" ht="12" customHeight="1" thickBot="1">
      <c r="A35" s="124" t="s">
        <v>14</v>
      </c>
      <c r="B35" s="70" t="s">
        <v>303</v>
      </c>
      <c r="C35" s="222"/>
    </row>
    <row r="36" spans="1:3" s="252" customFormat="1" ht="12" customHeight="1" thickBot="1">
      <c r="A36" s="124" t="s">
        <v>15</v>
      </c>
      <c r="B36" s="70" t="s">
        <v>335</v>
      </c>
      <c r="C36" s="243"/>
    </row>
    <row r="37" spans="1:3" s="252" customFormat="1" ht="12" customHeight="1" thickBot="1">
      <c r="A37" s="119" t="s">
        <v>16</v>
      </c>
      <c r="B37" s="70" t="s">
        <v>336</v>
      </c>
      <c r="C37" s="244">
        <f>+C8+C20+C25+C26+C31+C35+C36</f>
        <v>5165730</v>
      </c>
    </row>
    <row r="38" spans="1:3" s="252" customFormat="1" ht="12" customHeight="1" thickBot="1">
      <c r="A38" s="138" t="s">
        <v>17</v>
      </c>
      <c r="B38" s="70" t="s">
        <v>337</v>
      </c>
      <c r="C38" s="244">
        <f>+C39+C40+C41</f>
        <v>98287758</v>
      </c>
    </row>
    <row r="39" spans="1:3" s="252" customFormat="1" ht="12" customHeight="1">
      <c r="A39" s="313" t="s">
        <v>338</v>
      </c>
      <c r="B39" s="314" t="s">
        <v>161</v>
      </c>
      <c r="C39" s="57">
        <v>553880</v>
      </c>
    </row>
    <row r="40" spans="1:3" s="252" customFormat="1" ht="12" customHeight="1">
      <c r="A40" s="313" t="s">
        <v>339</v>
      </c>
      <c r="B40" s="315" t="s">
        <v>2</v>
      </c>
      <c r="C40" s="196"/>
    </row>
    <row r="41" spans="1:3" s="319" customFormat="1" ht="12" customHeight="1" thickBot="1">
      <c r="A41" s="312" t="s">
        <v>340</v>
      </c>
      <c r="B41" s="73" t="s">
        <v>341</v>
      </c>
      <c r="C41" s="60">
        <v>97733878</v>
      </c>
    </row>
    <row r="42" spans="1:3" s="319" customFormat="1" ht="15" customHeight="1" thickBot="1">
      <c r="A42" s="138" t="s">
        <v>18</v>
      </c>
      <c r="B42" s="139" t="s">
        <v>342</v>
      </c>
      <c r="C42" s="247">
        <f>+C37+C38</f>
        <v>103453488</v>
      </c>
    </row>
    <row r="43" spans="1:3" s="319" customFormat="1" ht="15" customHeight="1" thickBot="1">
      <c r="A43" s="140"/>
      <c r="B43" s="141"/>
      <c r="C43" s="245"/>
    </row>
    <row r="44" spans="1:3" ht="13.5" hidden="1" thickBot="1">
      <c r="A44" s="142"/>
      <c r="B44" s="143"/>
      <c r="C44" s="246"/>
    </row>
    <row r="45" spans="1:3" s="318" customFormat="1" ht="16.5" customHeight="1" thickBot="1">
      <c r="A45" s="144"/>
      <c r="B45" s="145" t="s">
        <v>46</v>
      </c>
      <c r="C45" s="247"/>
    </row>
    <row r="46" spans="1:3" s="320" customFormat="1" ht="12" customHeight="1" thickBot="1">
      <c r="A46" s="124" t="s">
        <v>9</v>
      </c>
      <c r="B46" s="70" t="s">
        <v>343</v>
      </c>
      <c r="C46" s="195">
        <f>SUM(C47:C51)</f>
        <v>101294488</v>
      </c>
    </row>
    <row r="47" spans="1:3" ht="12" customHeight="1">
      <c r="A47" s="312" t="s">
        <v>69</v>
      </c>
      <c r="B47" s="7" t="s">
        <v>39</v>
      </c>
      <c r="C47" s="57">
        <v>66950892</v>
      </c>
    </row>
    <row r="48" spans="1:3" ht="12" customHeight="1">
      <c r="A48" s="312" t="s">
        <v>70</v>
      </c>
      <c r="B48" s="6" t="s">
        <v>113</v>
      </c>
      <c r="C48" s="59">
        <v>13971701</v>
      </c>
    </row>
    <row r="49" spans="1:3" ht="12" customHeight="1">
      <c r="A49" s="312" t="s">
        <v>71</v>
      </c>
      <c r="B49" s="6" t="s">
        <v>88</v>
      </c>
      <c r="C49" s="59">
        <v>20371895</v>
      </c>
    </row>
    <row r="50" spans="1:3" ht="12" customHeight="1">
      <c r="A50" s="312" t="s">
        <v>72</v>
      </c>
      <c r="B50" s="6" t="s">
        <v>114</v>
      </c>
      <c r="C50" s="59"/>
    </row>
    <row r="51" spans="1:3" ht="12" customHeight="1" thickBot="1">
      <c r="A51" s="312" t="s">
        <v>89</v>
      </c>
      <c r="B51" s="6" t="s">
        <v>115</v>
      </c>
      <c r="C51" s="59"/>
    </row>
    <row r="52" spans="1:3" ht="12" customHeight="1" thickBot="1">
      <c r="A52" s="124" t="s">
        <v>10</v>
      </c>
      <c r="B52" s="70" t="s">
        <v>344</v>
      </c>
      <c r="C52" s="195">
        <f>SUM(C53:C55)</f>
        <v>2159000</v>
      </c>
    </row>
    <row r="53" spans="1:3" s="320" customFormat="1" ht="12" customHeight="1">
      <c r="A53" s="312" t="s">
        <v>75</v>
      </c>
      <c r="B53" s="7" t="s">
        <v>154</v>
      </c>
      <c r="C53" s="57">
        <v>2159000</v>
      </c>
    </row>
    <row r="54" spans="1:3" ht="12" customHeight="1">
      <c r="A54" s="312" t="s">
        <v>76</v>
      </c>
      <c r="B54" s="6" t="s">
        <v>117</v>
      </c>
      <c r="C54" s="59"/>
    </row>
    <row r="55" spans="1:3" ht="12" customHeight="1">
      <c r="A55" s="312" t="s">
        <v>77</v>
      </c>
      <c r="B55" s="6" t="s">
        <v>47</v>
      </c>
      <c r="C55" s="59"/>
    </row>
    <row r="56" spans="1:3" ht="12" customHeight="1" thickBot="1">
      <c r="A56" s="312" t="s">
        <v>78</v>
      </c>
      <c r="B56" s="6" t="s">
        <v>440</v>
      </c>
      <c r="C56" s="59"/>
    </row>
    <row r="57" spans="1:3" ht="15" customHeight="1" thickBot="1">
      <c r="A57" s="124" t="s">
        <v>11</v>
      </c>
      <c r="B57" s="70" t="s">
        <v>5</v>
      </c>
      <c r="C57" s="222"/>
    </row>
    <row r="58" spans="1:3" ht="13.5" thickBot="1">
      <c r="A58" s="124" t="s">
        <v>12</v>
      </c>
      <c r="B58" s="146" t="s">
        <v>445</v>
      </c>
      <c r="C58" s="248">
        <f>+C46+C52+C57</f>
        <v>103453488</v>
      </c>
    </row>
    <row r="59" ht="15" customHeight="1" thickBot="1">
      <c r="C59" s="249"/>
    </row>
    <row r="60" spans="1:3" ht="14.25" customHeight="1" thickBot="1">
      <c r="A60" s="149" t="s">
        <v>435</v>
      </c>
      <c r="B60" s="150"/>
      <c r="C60" s="68">
        <v>19</v>
      </c>
    </row>
    <row r="61" spans="1:3" ht="13.5" thickBot="1">
      <c r="A61" s="149" t="s">
        <v>133</v>
      </c>
      <c r="B61" s="150"/>
      <c r="C61" s="68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C61"/>
  <sheetViews>
    <sheetView zoomScale="130" zoomScaleNormal="130" workbookViewId="0" topLeftCell="A55">
      <selection activeCell="C1" sqref="C1"/>
    </sheetView>
  </sheetViews>
  <sheetFormatPr defaultColWidth="9.00390625" defaultRowHeight="12.75"/>
  <cols>
    <col min="1" max="1" width="13.875" style="147" customWidth="1"/>
    <col min="2" max="2" width="79.125" style="148" customWidth="1"/>
    <col min="3" max="3" width="25.00390625" style="148" customWidth="1"/>
    <col min="4" max="16384" width="9.375" style="148" customWidth="1"/>
  </cols>
  <sheetData>
    <row r="1" spans="1:3" s="127" customFormat="1" ht="21" customHeight="1" thickBot="1">
      <c r="A1" s="126"/>
      <c r="B1" s="128"/>
      <c r="C1" s="359" t="s">
        <v>539</v>
      </c>
    </row>
    <row r="2" spans="1:3" s="316" customFormat="1" ht="36" customHeight="1">
      <c r="A2" s="269" t="s">
        <v>131</v>
      </c>
      <c r="B2" s="236" t="s">
        <v>471</v>
      </c>
      <c r="C2" s="250" t="s">
        <v>48</v>
      </c>
    </row>
    <row r="3" spans="1:3" s="316" customFormat="1" ht="24.75" thickBot="1">
      <c r="A3" s="310" t="s">
        <v>130</v>
      </c>
      <c r="B3" s="237" t="s">
        <v>346</v>
      </c>
      <c r="C3" s="251" t="s">
        <v>48</v>
      </c>
    </row>
    <row r="4" spans="1:3" s="317" customFormat="1" ht="15.75" customHeight="1" thickBot="1">
      <c r="A4" s="130"/>
      <c r="B4" s="130"/>
      <c r="C4" s="131" t="str">
        <f>'17. mell.'!C4</f>
        <v>forintban</v>
      </c>
    </row>
    <row r="5" spans="1:3" ht="13.5" thickBot="1">
      <c r="A5" s="270" t="s">
        <v>132</v>
      </c>
      <c r="B5" s="132" t="s">
        <v>462</v>
      </c>
      <c r="C5" s="133" t="s">
        <v>44</v>
      </c>
    </row>
    <row r="6" spans="1:3" s="318" customFormat="1" ht="12.75" customHeight="1" thickBot="1">
      <c r="A6" s="119"/>
      <c r="B6" s="120" t="s">
        <v>413</v>
      </c>
      <c r="C6" s="121" t="s">
        <v>414</v>
      </c>
    </row>
    <row r="7" spans="1:3" s="318" customFormat="1" ht="15.75" customHeight="1" thickBot="1">
      <c r="A7" s="134"/>
      <c r="B7" s="135" t="s">
        <v>45</v>
      </c>
      <c r="C7" s="136"/>
    </row>
    <row r="8" spans="1:3" s="252" customFormat="1" ht="12" customHeight="1" thickBot="1">
      <c r="A8" s="119" t="s">
        <v>9</v>
      </c>
      <c r="B8" s="137" t="s">
        <v>436</v>
      </c>
      <c r="C8" s="195">
        <f>SUM(C9:C19)</f>
        <v>0</v>
      </c>
    </row>
    <row r="9" spans="1:3" s="252" customFormat="1" ht="12" customHeight="1">
      <c r="A9" s="311" t="s">
        <v>69</v>
      </c>
      <c r="B9" s="8" t="s">
        <v>201</v>
      </c>
      <c r="C9" s="241"/>
    </row>
    <row r="10" spans="1:3" s="252" customFormat="1" ht="12" customHeight="1">
      <c r="A10" s="312" t="s">
        <v>70</v>
      </c>
      <c r="B10" s="6" t="s">
        <v>202</v>
      </c>
      <c r="C10" s="193"/>
    </row>
    <row r="11" spans="1:3" s="252" customFormat="1" ht="12" customHeight="1">
      <c r="A11" s="312" t="s">
        <v>71</v>
      </c>
      <c r="B11" s="6" t="s">
        <v>203</v>
      </c>
      <c r="C11" s="193"/>
    </row>
    <row r="12" spans="1:3" s="252" customFormat="1" ht="12" customHeight="1">
      <c r="A12" s="312" t="s">
        <v>72</v>
      </c>
      <c r="B12" s="6" t="s">
        <v>204</v>
      </c>
      <c r="C12" s="193"/>
    </row>
    <row r="13" spans="1:3" s="252" customFormat="1" ht="12" customHeight="1">
      <c r="A13" s="312" t="s">
        <v>89</v>
      </c>
      <c r="B13" s="6" t="s">
        <v>205</v>
      </c>
      <c r="C13" s="193"/>
    </row>
    <row r="14" spans="1:3" s="252" customFormat="1" ht="12" customHeight="1">
      <c r="A14" s="312" t="s">
        <v>73</v>
      </c>
      <c r="B14" s="6" t="s">
        <v>327</v>
      </c>
      <c r="C14" s="193"/>
    </row>
    <row r="15" spans="1:3" s="252" customFormat="1" ht="12" customHeight="1">
      <c r="A15" s="312" t="s">
        <v>74</v>
      </c>
      <c r="B15" s="5" t="s">
        <v>328</v>
      </c>
      <c r="C15" s="193"/>
    </row>
    <row r="16" spans="1:3" s="252" customFormat="1" ht="12" customHeight="1">
      <c r="A16" s="312" t="s">
        <v>81</v>
      </c>
      <c r="B16" s="6" t="s">
        <v>208</v>
      </c>
      <c r="C16" s="242"/>
    </row>
    <row r="17" spans="1:3" s="319" customFormat="1" ht="12" customHeight="1">
      <c r="A17" s="312" t="s">
        <v>82</v>
      </c>
      <c r="B17" s="6" t="s">
        <v>209</v>
      </c>
      <c r="C17" s="193"/>
    </row>
    <row r="18" spans="1:3" s="319" customFormat="1" ht="12" customHeight="1">
      <c r="A18" s="312" t="s">
        <v>83</v>
      </c>
      <c r="B18" s="6" t="s">
        <v>362</v>
      </c>
      <c r="C18" s="194"/>
    </row>
    <row r="19" spans="1:3" s="319" customFormat="1" ht="12" customHeight="1" thickBot="1">
      <c r="A19" s="312" t="s">
        <v>84</v>
      </c>
      <c r="B19" s="5" t="s">
        <v>210</v>
      </c>
      <c r="C19" s="194"/>
    </row>
    <row r="20" spans="1:3" s="252" customFormat="1" ht="12" customHeight="1" thickBot="1">
      <c r="A20" s="119" t="s">
        <v>10</v>
      </c>
      <c r="B20" s="137" t="s">
        <v>329</v>
      </c>
      <c r="C20" s="195">
        <f>SUM(C21:C23)</f>
        <v>0</v>
      </c>
    </row>
    <row r="21" spans="1:3" s="319" customFormat="1" ht="12" customHeight="1">
      <c r="A21" s="312" t="s">
        <v>75</v>
      </c>
      <c r="B21" s="7" t="s">
        <v>182</v>
      </c>
      <c r="C21" s="193"/>
    </row>
    <row r="22" spans="1:3" s="319" customFormat="1" ht="12" customHeight="1">
      <c r="A22" s="312" t="s">
        <v>76</v>
      </c>
      <c r="B22" s="6" t="s">
        <v>330</v>
      </c>
      <c r="C22" s="193"/>
    </row>
    <row r="23" spans="1:3" s="319" customFormat="1" ht="12" customHeight="1">
      <c r="A23" s="312" t="s">
        <v>77</v>
      </c>
      <c r="B23" s="6" t="s">
        <v>331</v>
      </c>
      <c r="C23" s="193"/>
    </row>
    <row r="24" spans="1:3" s="319" customFormat="1" ht="12" customHeight="1" thickBot="1">
      <c r="A24" s="312" t="s">
        <v>78</v>
      </c>
      <c r="B24" s="6" t="s">
        <v>437</v>
      </c>
      <c r="C24" s="193"/>
    </row>
    <row r="25" spans="1:3" s="319" customFormat="1" ht="12" customHeight="1" thickBot="1">
      <c r="A25" s="124" t="s">
        <v>11</v>
      </c>
      <c r="B25" s="70" t="s">
        <v>104</v>
      </c>
      <c r="C25" s="222"/>
    </row>
    <row r="26" spans="1:3" s="319" customFormat="1" ht="12" customHeight="1" thickBot="1">
      <c r="A26" s="124" t="s">
        <v>12</v>
      </c>
      <c r="B26" s="70" t="s">
        <v>438</v>
      </c>
      <c r="C26" s="195">
        <f>+C27+C28+C29</f>
        <v>0</v>
      </c>
    </row>
    <row r="27" spans="1:3" s="319" customFormat="1" ht="12" customHeight="1">
      <c r="A27" s="313" t="s">
        <v>192</v>
      </c>
      <c r="B27" s="314" t="s">
        <v>187</v>
      </c>
      <c r="C27" s="57"/>
    </row>
    <row r="28" spans="1:3" s="319" customFormat="1" ht="12" customHeight="1">
      <c r="A28" s="313" t="s">
        <v>193</v>
      </c>
      <c r="B28" s="314" t="s">
        <v>330</v>
      </c>
      <c r="C28" s="193"/>
    </row>
    <row r="29" spans="1:3" s="319" customFormat="1" ht="12" customHeight="1">
      <c r="A29" s="313" t="s">
        <v>194</v>
      </c>
      <c r="B29" s="315" t="s">
        <v>333</v>
      </c>
      <c r="C29" s="193"/>
    </row>
    <row r="30" spans="1:3" s="319" customFormat="1" ht="12" customHeight="1" thickBot="1">
      <c r="A30" s="312" t="s">
        <v>195</v>
      </c>
      <c r="B30" s="73" t="s">
        <v>439</v>
      </c>
      <c r="C30" s="60"/>
    </row>
    <row r="31" spans="1:3" s="319" customFormat="1" ht="12" customHeight="1" thickBot="1">
      <c r="A31" s="124" t="s">
        <v>13</v>
      </c>
      <c r="B31" s="70" t="s">
        <v>334</v>
      </c>
      <c r="C31" s="195">
        <f>+C32+C33+C34</f>
        <v>0</v>
      </c>
    </row>
    <row r="32" spans="1:3" s="319" customFormat="1" ht="12" customHeight="1">
      <c r="A32" s="313" t="s">
        <v>62</v>
      </c>
      <c r="B32" s="314" t="s">
        <v>215</v>
      </c>
      <c r="C32" s="57"/>
    </row>
    <row r="33" spans="1:3" s="319" customFormat="1" ht="12" customHeight="1">
      <c r="A33" s="313" t="s">
        <v>63</v>
      </c>
      <c r="B33" s="315" t="s">
        <v>216</v>
      </c>
      <c r="C33" s="196"/>
    </row>
    <row r="34" spans="1:3" s="319" customFormat="1" ht="12" customHeight="1" thickBot="1">
      <c r="A34" s="312" t="s">
        <v>64</v>
      </c>
      <c r="B34" s="73" t="s">
        <v>217</v>
      </c>
      <c r="C34" s="60"/>
    </row>
    <row r="35" spans="1:3" s="252" customFormat="1" ht="12" customHeight="1" thickBot="1">
      <c r="A35" s="124" t="s">
        <v>14</v>
      </c>
      <c r="B35" s="70" t="s">
        <v>303</v>
      </c>
      <c r="C35" s="222"/>
    </row>
    <row r="36" spans="1:3" s="252" customFormat="1" ht="12" customHeight="1" thickBot="1">
      <c r="A36" s="124" t="s">
        <v>15</v>
      </c>
      <c r="B36" s="70" t="s">
        <v>335</v>
      </c>
      <c r="C36" s="243"/>
    </row>
    <row r="37" spans="1:3" s="252" customFormat="1" ht="12" customHeight="1" thickBot="1">
      <c r="A37" s="119" t="s">
        <v>16</v>
      </c>
      <c r="B37" s="70" t="s">
        <v>336</v>
      </c>
      <c r="C37" s="244">
        <f>+C8+C20+C25+C26+C31+C35+C36</f>
        <v>0</v>
      </c>
    </row>
    <row r="38" spans="1:3" s="252" customFormat="1" ht="12" customHeight="1" thickBot="1">
      <c r="A38" s="138" t="s">
        <v>17</v>
      </c>
      <c r="B38" s="70" t="s">
        <v>337</v>
      </c>
      <c r="C38" s="244">
        <f>+C39+C40+C41</f>
        <v>0</v>
      </c>
    </row>
    <row r="39" spans="1:3" s="252" customFormat="1" ht="12" customHeight="1">
      <c r="A39" s="313" t="s">
        <v>338</v>
      </c>
      <c r="B39" s="314" t="s">
        <v>161</v>
      </c>
      <c r="C39" s="57"/>
    </row>
    <row r="40" spans="1:3" s="252" customFormat="1" ht="12" customHeight="1">
      <c r="A40" s="313" t="s">
        <v>339</v>
      </c>
      <c r="B40" s="315" t="s">
        <v>2</v>
      </c>
      <c r="C40" s="196"/>
    </row>
    <row r="41" spans="1:3" s="319" customFormat="1" ht="12" customHeight="1" thickBot="1">
      <c r="A41" s="312" t="s">
        <v>340</v>
      </c>
      <c r="B41" s="73" t="s">
        <v>341</v>
      </c>
      <c r="C41" s="60"/>
    </row>
    <row r="42" spans="1:3" s="319" customFormat="1" ht="15" customHeight="1" thickBot="1">
      <c r="A42" s="138" t="s">
        <v>18</v>
      </c>
      <c r="B42" s="139" t="s">
        <v>342</v>
      </c>
      <c r="C42" s="247">
        <f>+C37+C38</f>
        <v>0</v>
      </c>
    </row>
    <row r="43" spans="1:3" s="319" customFormat="1" ht="15" customHeight="1">
      <c r="A43" s="140"/>
      <c r="B43" s="141"/>
      <c r="C43" s="245"/>
    </row>
    <row r="44" spans="1:3" ht="0.75" customHeight="1" thickBot="1">
      <c r="A44" s="142"/>
      <c r="B44" s="143"/>
      <c r="C44" s="246"/>
    </row>
    <row r="45" spans="1:3" s="318" customFormat="1" ht="16.5" customHeight="1" thickBot="1">
      <c r="A45" s="144"/>
      <c r="B45" s="145" t="s">
        <v>46</v>
      </c>
      <c r="C45" s="247"/>
    </row>
    <row r="46" spans="1:3" s="320" customFormat="1" ht="12" customHeight="1" thickBot="1">
      <c r="A46" s="124" t="s">
        <v>9</v>
      </c>
      <c r="B46" s="70" t="s">
        <v>343</v>
      </c>
      <c r="C46" s="195">
        <f>SUM(C47:C51)</f>
        <v>0</v>
      </c>
    </row>
    <row r="47" spans="1:3" ht="12" customHeight="1">
      <c r="A47" s="312" t="s">
        <v>69</v>
      </c>
      <c r="B47" s="7" t="s">
        <v>39</v>
      </c>
      <c r="C47" s="57"/>
    </row>
    <row r="48" spans="1:3" ht="12" customHeight="1">
      <c r="A48" s="312" t="s">
        <v>70</v>
      </c>
      <c r="B48" s="6" t="s">
        <v>113</v>
      </c>
      <c r="C48" s="59"/>
    </row>
    <row r="49" spans="1:3" ht="12" customHeight="1">
      <c r="A49" s="312" t="s">
        <v>71</v>
      </c>
      <c r="B49" s="6" t="s">
        <v>88</v>
      </c>
      <c r="C49" s="59"/>
    </row>
    <row r="50" spans="1:3" ht="12" customHeight="1">
      <c r="A50" s="312" t="s">
        <v>72</v>
      </c>
      <c r="B50" s="6" t="s">
        <v>114</v>
      </c>
      <c r="C50" s="59"/>
    </row>
    <row r="51" spans="1:3" ht="12" customHeight="1" thickBot="1">
      <c r="A51" s="312" t="s">
        <v>89</v>
      </c>
      <c r="B51" s="6" t="s">
        <v>115</v>
      </c>
      <c r="C51" s="59"/>
    </row>
    <row r="52" spans="1:3" ht="12" customHeight="1" thickBot="1">
      <c r="A52" s="124" t="s">
        <v>10</v>
      </c>
      <c r="B52" s="70" t="s">
        <v>344</v>
      </c>
      <c r="C52" s="195">
        <f>SUM(C53:C55)</f>
        <v>0</v>
      </c>
    </row>
    <row r="53" spans="1:3" s="320" customFormat="1" ht="12" customHeight="1">
      <c r="A53" s="312" t="s">
        <v>75</v>
      </c>
      <c r="B53" s="7" t="s">
        <v>154</v>
      </c>
      <c r="C53" s="57"/>
    </row>
    <row r="54" spans="1:3" ht="12" customHeight="1">
      <c r="A54" s="312" t="s">
        <v>76</v>
      </c>
      <c r="B54" s="6" t="s">
        <v>117</v>
      </c>
      <c r="C54" s="59"/>
    </row>
    <row r="55" spans="1:3" ht="12" customHeight="1">
      <c r="A55" s="312" t="s">
        <v>77</v>
      </c>
      <c r="B55" s="6" t="s">
        <v>47</v>
      </c>
      <c r="C55" s="59"/>
    </row>
    <row r="56" spans="1:3" ht="12" customHeight="1" thickBot="1">
      <c r="A56" s="312" t="s">
        <v>78</v>
      </c>
      <c r="B56" s="6" t="s">
        <v>440</v>
      </c>
      <c r="C56" s="59"/>
    </row>
    <row r="57" spans="1:3" ht="15" customHeight="1" thickBot="1">
      <c r="A57" s="124" t="s">
        <v>11</v>
      </c>
      <c r="B57" s="70" t="s">
        <v>5</v>
      </c>
      <c r="C57" s="222"/>
    </row>
    <row r="58" spans="1:3" ht="13.5" thickBot="1">
      <c r="A58" s="124" t="s">
        <v>12</v>
      </c>
      <c r="B58" s="146" t="s">
        <v>445</v>
      </c>
      <c r="C58" s="248">
        <f>+C46+C52+C57</f>
        <v>0</v>
      </c>
    </row>
    <row r="59" ht="15" customHeight="1" thickBot="1">
      <c r="C59" s="249"/>
    </row>
    <row r="60" spans="1:3" ht="14.25" customHeight="1" thickBot="1">
      <c r="A60" s="149" t="s">
        <v>435</v>
      </c>
      <c r="B60" s="150"/>
      <c r="C60" s="68"/>
    </row>
    <row r="61" spans="1:3" ht="13.5" thickBot="1">
      <c r="A61" s="149" t="s">
        <v>133</v>
      </c>
      <c r="B61" s="150"/>
      <c r="C61" s="68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1:C61"/>
  <sheetViews>
    <sheetView zoomScale="130" zoomScaleNormal="130" workbookViewId="0" topLeftCell="A43">
      <selection activeCell="C1" sqref="C1"/>
    </sheetView>
  </sheetViews>
  <sheetFormatPr defaultColWidth="9.00390625" defaultRowHeight="12.75"/>
  <cols>
    <col min="1" max="1" width="13.875" style="147" customWidth="1"/>
    <col min="2" max="2" width="79.125" style="148" customWidth="1"/>
    <col min="3" max="3" width="25.00390625" style="148" customWidth="1"/>
    <col min="4" max="16384" width="9.375" style="148" customWidth="1"/>
  </cols>
  <sheetData>
    <row r="1" spans="1:3" s="127" customFormat="1" ht="21" customHeight="1" thickBot="1">
      <c r="A1" s="126"/>
      <c r="B1" s="128"/>
      <c r="C1" s="359" t="s">
        <v>540</v>
      </c>
    </row>
    <row r="2" spans="1:3" s="316" customFormat="1" ht="35.25" customHeight="1">
      <c r="A2" s="269" t="s">
        <v>131</v>
      </c>
      <c r="B2" s="236" t="s">
        <v>471</v>
      </c>
      <c r="C2" s="250" t="s">
        <v>48</v>
      </c>
    </row>
    <row r="3" spans="1:3" s="316" customFormat="1" ht="24.75" thickBot="1">
      <c r="A3" s="310" t="s">
        <v>130</v>
      </c>
      <c r="B3" s="237" t="s">
        <v>446</v>
      </c>
      <c r="C3" s="251" t="s">
        <v>49</v>
      </c>
    </row>
    <row r="4" spans="1:3" s="317" customFormat="1" ht="15.75" customHeight="1" thickBot="1">
      <c r="A4" s="130"/>
      <c r="B4" s="130"/>
      <c r="C4" s="131" t="str">
        <f>'18. mell.'!C4</f>
        <v>forintban</v>
      </c>
    </row>
    <row r="5" spans="1:3" ht="13.5" thickBot="1">
      <c r="A5" s="270" t="s">
        <v>132</v>
      </c>
      <c r="B5" s="132" t="s">
        <v>462</v>
      </c>
      <c r="C5" s="133" t="s">
        <v>44</v>
      </c>
    </row>
    <row r="6" spans="1:3" s="318" customFormat="1" ht="12.75" customHeight="1" thickBot="1">
      <c r="A6" s="119"/>
      <c r="B6" s="120" t="s">
        <v>413</v>
      </c>
      <c r="C6" s="121" t="s">
        <v>414</v>
      </c>
    </row>
    <row r="7" spans="1:3" s="318" customFormat="1" ht="15.75" customHeight="1" thickBot="1">
      <c r="A7" s="134"/>
      <c r="B7" s="135" t="s">
        <v>45</v>
      </c>
      <c r="C7" s="136"/>
    </row>
    <row r="8" spans="1:3" s="252" customFormat="1" ht="12" customHeight="1" thickBot="1">
      <c r="A8" s="119" t="s">
        <v>9</v>
      </c>
      <c r="B8" s="137" t="s">
        <v>436</v>
      </c>
      <c r="C8" s="195">
        <f>SUM(C9:C19)</f>
        <v>3634746</v>
      </c>
    </row>
    <row r="9" spans="1:3" s="252" customFormat="1" ht="12" customHeight="1">
      <c r="A9" s="311" t="s">
        <v>69</v>
      </c>
      <c r="B9" s="8" t="s">
        <v>201</v>
      </c>
      <c r="C9" s="241"/>
    </row>
    <row r="10" spans="1:3" s="252" customFormat="1" ht="12" customHeight="1">
      <c r="A10" s="312" t="s">
        <v>70</v>
      </c>
      <c r="B10" s="6" t="s">
        <v>202</v>
      </c>
      <c r="C10" s="193">
        <v>381000</v>
      </c>
    </row>
    <row r="11" spans="1:3" s="252" customFormat="1" ht="12" customHeight="1">
      <c r="A11" s="312" t="s">
        <v>71</v>
      </c>
      <c r="B11" s="6" t="s">
        <v>203</v>
      </c>
      <c r="C11" s="193"/>
    </row>
    <row r="12" spans="1:3" s="252" customFormat="1" ht="12" customHeight="1">
      <c r="A12" s="312" t="s">
        <v>72</v>
      </c>
      <c r="B12" s="6" t="s">
        <v>204</v>
      </c>
      <c r="C12" s="193"/>
    </row>
    <row r="13" spans="1:3" s="252" customFormat="1" ht="12" customHeight="1">
      <c r="A13" s="312" t="s">
        <v>89</v>
      </c>
      <c r="B13" s="6" t="s">
        <v>205</v>
      </c>
      <c r="C13" s="193"/>
    </row>
    <row r="14" spans="1:3" s="252" customFormat="1" ht="12" customHeight="1">
      <c r="A14" s="312" t="s">
        <v>73</v>
      </c>
      <c r="B14" s="6" t="s">
        <v>327</v>
      </c>
      <c r="C14" s="193"/>
    </row>
    <row r="15" spans="1:3" s="252" customFormat="1" ht="12" customHeight="1">
      <c r="A15" s="312" t="s">
        <v>74</v>
      </c>
      <c r="B15" s="5" t="s">
        <v>328</v>
      </c>
      <c r="C15" s="193"/>
    </row>
    <row r="16" spans="1:3" s="252" customFormat="1" ht="12" customHeight="1">
      <c r="A16" s="312" t="s">
        <v>81</v>
      </c>
      <c r="B16" s="6" t="s">
        <v>208</v>
      </c>
      <c r="C16" s="242"/>
    </row>
    <row r="17" spans="1:3" s="319" customFormat="1" ht="12" customHeight="1">
      <c r="A17" s="312" t="s">
        <v>82</v>
      </c>
      <c r="B17" s="6" t="s">
        <v>209</v>
      </c>
      <c r="C17" s="193"/>
    </row>
    <row r="18" spans="1:3" s="319" customFormat="1" ht="12" customHeight="1">
      <c r="A18" s="312" t="s">
        <v>83</v>
      </c>
      <c r="B18" s="6" t="s">
        <v>362</v>
      </c>
      <c r="C18" s="194"/>
    </row>
    <row r="19" spans="1:3" s="319" customFormat="1" ht="12" customHeight="1" thickBot="1">
      <c r="A19" s="312" t="s">
        <v>84</v>
      </c>
      <c r="B19" s="5" t="s">
        <v>210</v>
      </c>
      <c r="C19" s="194">
        <v>3253746</v>
      </c>
    </row>
    <row r="20" spans="1:3" s="252" customFormat="1" ht="12" customHeight="1" thickBot="1">
      <c r="A20" s="119" t="s">
        <v>10</v>
      </c>
      <c r="B20" s="137" t="s">
        <v>329</v>
      </c>
      <c r="C20" s="195">
        <f>SUM(C21:C23)</f>
        <v>0</v>
      </c>
    </row>
    <row r="21" spans="1:3" s="319" customFormat="1" ht="12" customHeight="1">
      <c r="A21" s="312" t="s">
        <v>75</v>
      </c>
      <c r="B21" s="7" t="s">
        <v>182</v>
      </c>
      <c r="C21" s="193"/>
    </row>
    <row r="22" spans="1:3" s="319" customFormat="1" ht="12" customHeight="1">
      <c r="A22" s="312" t="s">
        <v>76</v>
      </c>
      <c r="B22" s="6" t="s">
        <v>330</v>
      </c>
      <c r="C22" s="193"/>
    </row>
    <row r="23" spans="1:3" s="319" customFormat="1" ht="12" customHeight="1">
      <c r="A23" s="312" t="s">
        <v>77</v>
      </c>
      <c r="B23" s="6" t="s">
        <v>331</v>
      </c>
      <c r="C23" s="193"/>
    </row>
    <row r="24" spans="1:3" s="319" customFormat="1" ht="12" customHeight="1" thickBot="1">
      <c r="A24" s="312" t="s">
        <v>78</v>
      </c>
      <c r="B24" s="6" t="s">
        <v>437</v>
      </c>
      <c r="C24" s="193"/>
    </row>
    <row r="25" spans="1:3" s="319" customFormat="1" ht="12" customHeight="1" thickBot="1">
      <c r="A25" s="124" t="s">
        <v>11</v>
      </c>
      <c r="B25" s="70" t="s">
        <v>104</v>
      </c>
      <c r="C25" s="222"/>
    </row>
    <row r="26" spans="1:3" s="319" customFormat="1" ht="12" customHeight="1" thickBot="1">
      <c r="A26" s="124" t="s">
        <v>12</v>
      </c>
      <c r="B26" s="70" t="s">
        <v>438</v>
      </c>
      <c r="C26" s="195">
        <f>+C27+C28+C29</f>
        <v>0</v>
      </c>
    </row>
    <row r="27" spans="1:3" s="319" customFormat="1" ht="12" customHeight="1">
      <c r="A27" s="313" t="s">
        <v>192</v>
      </c>
      <c r="B27" s="314" t="s">
        <v>187</v>
      </c>
      <c r="C27" s="57"/>
    </row>
    <row r="28" spans="1:3" s="319" customFormat="1" ht="12" customHeight="1">
      <c r="A28" s="313" t="s">
        <v>193</v>
      </c>
      <c r="B28" s="314" t="s">
        <v>330</v>
      </c>
      <c r="C28" s="193"/>
    </row>
    <row r="29" spans="1:3" s="319" customFormat="1" ht="12" customHeight="1">
      <c r="A29" s="313" t="s">
        <v>194</v>
      </c>
      <c r="B29" s="315" t="s">
        <v>333</v>
      </c>
      <c r="C29" s="193"/>
    </row>
    <row r="30" spans="1:3" s="319" customFormat="1" ht="12" customHeight="1" thickBot="1">
      <c r="A30" s="312" t="s">
        <v>195</v>
      </c>
      <c r="B30" s="73" t="s">
        <v>439</v>
      </c>
      <c r="C30" s="60"/>
    </row>
    <row r="31" spans="1:3" s="319" customFormat="1" ht="12" customHeight="1" thickBot="1">
      <c r="A31" s="124" t="s">
        <v>13</v>
      </c>
      <c r="B31" s="70" t="s">
        <v>334</v>
      </c>
      <c r="C31" s="195">
        <f>+C32+C33+C34</f>
        <v>0</v>
      </c>
    </row>
    <row r="32" spans="1:3" s="319" customFormat="1" ht="12" customHeight="1">
      <c r="A32" s="313" t="s">
        <v>62</v>
      </c>
      <c r="B32" s="314" t="s">
        <v>215</v>
      </c>
      <c r="C32" s="57"/>
    </row>
    <row r="33" spans="1:3" s="319" customFormat="1" ht="12" customHeight="1">
      <c r="A33" s="313" t="s">
        <v>63</v>
      </c>
      <c r="B33" s="315" t="s">
        <v>216</v>
      </c>
      <c r="C33" s="196"/>
    </row>
    <row r="34" spans="1:3" s="319" customFormat="1" ht="12" customHeight="1" thickBot="1">
      <c r="A34" s="312" t="s">
        <v>64</v>
      </c>
      <c r="B34" s="73" t="s">
        <v>217</v>
      </c>
      <c r="C34" s="60"/>
    </row>
    <row r="35" spans="1:3" s="252" customFormat="1" ht="12" customHeight="1" thickBot="1">
      <c r="A35" s="124" t="s">
        <v>14</v>
      </c>
      <c r="B35" s="70" t="s">
        <v>303</v>
      </c>
      <c r="C35" s="222"/>
    </row>
    <row r="36" spans="1:3" s="252" customFormat="1" ht="12" customHeight="1" thickBot="1">
      <c r="A36" s="124" t="s">
        <v>15</v>
      </c>
      <c r="B36" s="70" t="s">
        <v>335</v>
      </c>
      <c r="C36" s="243"/>
    </row>
    <row r="37" spans="1:3" s="252" customFormat="1" ht="12" customHeight="1" thickBot="1">
      <c r="A37" s="119" t="s">
        <v>16</v>
      </c>
      <c r="B37" s="70" t="s">
        <v>336</v>
      </c>
      <c r="C37" s="244">
        <f>+C8+C20+C25+C26+C31+C35+C36</f>
        <v>3634746</v>
      </c>
    </row>
    <row r="38" spans="1:3" s="252" customFormat="1" ht="12" customHeight="1" thickBot="1">
      <c r="A38" s="138" t="s">
        <v>17</v>
      </c>
      <c r="B38" s="70" t="s">
        <v>337</v>
      </c>
      <c r="C38" s="244">
        <f>+C39+C40+C41</f>
        <v>98287758</v>
      </c>
    </row>
    <row r="39" spans="1:3" s="252" customFormat="1" ht="12" customHeight="1">
      <c r="A39" s="313" t="s">
        <v>338</v>
      </c>
      <c r="B39" s="314" t="s">
        <v>161</v>
      </c>
      <c r="C39" s="57">
        <v>553880</v>
      </c>
    </row>
    <row r="40" spans="1:3" s="252" customFormat="1" ht="12" customHeight="1">
      <c r="A40" s="313" t="s">
        <v>339</v>
      </c>
      <c r="B40" s="315" t="s">
        <v>2</v>
      </c>
      <c r="C40" s="196"/>
    </row>
    <row r="41" spans="1:3" s="319" customFormat="1" ht="12" customHeight="1" thickBot="1">
      <c r="A41" s="312" t="s">
        <v>340</v>
      </c>
      <c r="B41" s="73" t="s">
        <v>341</v>
      </c>
      <c r="C41" s="60">
        <v>97733878</v>
      </c>
    </row>
    <row r="42" spans="1:3" s="319" customFormat="1" ht="15" customHeight="1" thickBot="1">
      <c r="A42" s="138" t="s">
        <v>18</v>
      </c>
      <c r="B42" s="139" t="s">
        <v>342</v>
      </c>
      <c r="C42" s="247">
        <f>+C37+C38</f>
        <v>101922504</v>
      </c>
    </row>
    <row r="43" spans="1:3" s="319" customFormat="1" ht="15" customHeight="1">
      <c r="A43" s="140"/>
      <c r="B43" s="141"/>
      <c r="C43" s="245"/>
    </row>
    <row r="44" spans="1:3" ht="0.75" customHeight="1" thickBot="1">
      <c r="A44" s="142"/>
      <c r="B44" s="143"/>
      <c r="C44" s="246"/>
    </row>
    <row r="45" spans="1:3" s="318" customFormat="1" ht="16.5" customHeight="1" thickBot="1">
      <c r="A45" s="144"/>
      <c r="B45" s="145" t="s">
        <v>46</v>
      </c>
      <c r="C45" s="247"/>
    </row>
    <row r="46" spans="1:3" s="320" customFormat="1" ht="12" customHeight="1" thickBot="1">
      <c r="A46" s="124" t="s">
        <v>9</v>
      </c>
      <c r="B46" s="70" t="s">
        <v>343</v>
      </c>
      <c r="C46" s="195">
        <f>SUM(C47:C51)</f>
        <v>99763504</v>
      </c>
    </row>
    <row r="47" spans="1:3" ht="12" customHeight="1">
      <c r="A47" s="312" t="s">
        <v>69</v>
      </c>
      <c r="B47" s="7" t="s">
        <v>39</v>
      </c>
      <c r="C47" s="57">
        <v>65823092</v>
      </c>
    </row>
    <row r="48" spans="1:3" ht="12" customHeight="1">
      <c r="A48" s="312" t="s">
        <v>70</v>
      </c>
      <c r="B48" s="6" t="s">
        <v>113</v>
      </c>
      <c r="C48" s="59">
        <v>13739610</v>
      </c>
    </row>
    <row r="49" spans="1:3" ht="12" customHeight="1">
      <c r="A49" s="312" t="s">
        <v>71</v>
      </c>
      <c r="B49" s="6" t="s">
        <v>88</v>
      </c>
      <c r="C49" s="59">
        <v>20200802</v>
      </c>
    </row>
    <row r="50" spans="1:3" ht="12" customHeight="1">
      <c r="A50" s="312" t="s">
        <v>72</v>
      </c>
      <c r="B50" s="6" t="s">
        <v>114</v>
      </c>
      <c r="C50" s="59"/>
    </row>
    <row r="51" spans="1:3" ht="12" customHeight="1" thickBot="1">
      <c r="A51" s="312" t="s">
        <v>89</v>
      </c>
      <c r="B51" s="6" t="s">
        <v>115</v>
      </c>
      <c r="C51" s="59"/>
    </row>
    <row r="52" spans="1:3" ht="12" customHeight="1" thickBot="1">
      <c r="A52" s="124" t="s">
        <v>10</v>
      </c>
      <c r="B52" s="70" t="s">
        <v>344</v>
      </c>
      <c r="C52" s="195">
        <f>SUM(C53:C55)</f>
        <v>2159000</v>
      </c>
    </row>
    <row r="53" spans="1:3" s="320" customFormat="1" ht="12" customHeight="1">
      <c r="A53" s="312" t="s">
        <v>75</v>
      </c>
      <c r="B53" s="7" t="s">
        <v>154</v>
      </c>
      <c r="C53" s="57">
        <v>2159000</v>
      </c>
    </row>
    <row r="54" spans="1:3" ht="12" customHeight="1">
      <c r="A54" s="312" t="s">
        <v>76</v>
      </c>
      <c r="B54" s="6" t="s">
        <v>117</v>
      </c>
      <c r="C54" s="59"/>
    </row>
    <row r="55" spans="1:3" ht="12" customHeight="1">
      <c r="A55" s="312" t="s">
        <v>77</v>
      </c>
      <c r="B55" s="6" t="s">
        <v>47</v>
      </c>
      <c r="C55" s="59"/>
    </row>
    <row r="56" spans="1:3" ht="12" customHeight="1" thickBot="1">
      <c r="A56" s="312" t="s">
        <v>78</v>
      </c>
      <c r="B56" s="6" t="s">
        <v>440</v>
      </c>
      <c r="C56" s="59"/>
    </row>
    <row r="57" spans="1:3" ht="15" customHeight="1" thickBot="1">
      <c r="A57" s="124" t="s">
        <v>11</v>
      </c>
      <c r="B57" s="70" t="s">
        <v>5</v>
      </c>
      <c r="C57" s="222"/>
    </row>
    <row r="58" spans="1:3" ht="13.5" thickBot="1">
      <c r="A58" s="124" t="s">
        <v>12</v>
      </c>
      <c r="B58" s="146" t="s">
        <v>445</v>
      </c>
      <c r="C58" s="248">
        <f>+C46+C52+C57</f>
        <v>101922504</v>
      </c>
    </row>
    <row r="59" ht="15" customHeight="1" thickBot="1">
      <c r="C59" s="249"/>
    </row>
    <row r="60" spans="1:3" ht="14.25" customHeight="1" thickBot="1">
      <c r="A60" s="149" t="s">
        <v>435</v>
      </c>
      <c r="B60" s="150"/>
      <c r="C60" s="68">
        <v>19</v>
      </c>
    </row>
    <row r="61" spans="1:3" ht="13.5" thickBot="1">
      <c r="A61" s="149" t="s">
        <v>133</v>
      </c>
      <c r="B61" s="150"/>
      <c r="C61" s="68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9"/>
  <sheetViews>
    <sheetView view="pageLayout" zoomScaleNormal="130" zoomScaleSheetLayoutView="100" workbookViewId="0" topLeftCell="A1">
      <selection activeCell="C116" sqref="C116"/>
    </sheetView>
  </sheetViews>
  <sheetFormatPr defaultColWidth="9.00390625" defaultRowHeight="12.75"/>
  <cols>
    <col min="1" max="1" width="9.50390625" style="254" customWidth="1"/>
    <col min="2" max="2" width="91.625" style="254" customWidth="1"/>
    <col min="3" max="3" width="21.625" style="255" customWidth="1"/>
    <col min="4" max="4" width="9.00390625" style="276" customWidth="1"/>
    <col min="5" max="16384" width="9.375" style="276" customWidth="1"/>
  </cols>
  <sheetData>
    <row r="1" spans="1:3" ht="15.75" customHeight="1">
      <c r="A1" s="387" t="s">
        <v>6</v>
      </c>
      <c r="B1" s="387"/>
      <c r="C1" s="387"/>
    </row>
    <row r="2" spans="1:3" ht="15.75" customHeight="1" thickBot="1">
      <c r="A2" s="388" t="s">
        <v>92</v>
      </c>
      <c r="B2" s="388"/>
      <c r="C2" s="185" t="str">
        <f>'1.mell.'!C2</f>
        <v>Forintban!</v>
      </c>
    </row>
    <row r="3" spans="1:3" ht="37.5" customHeight="1" thickBot="1">
      <c r="A3" s="21" t="s">
        <v>57</v>
      </c>
      <c r="B3" s="22" t="s">
        <v>8</v>
      </c>
      <c r="C3" s="30" t="s">
        <v>472</v>
      </c>
    </row>
    <row r="4" spans="1:3" s="277" customFormat="1" ht="12" customHeight="1" thickBot="1">
      <c r="A4" s="271"/>
      <c r="B4" s="272" t="s">
        <v>413</v>
      </c>
      <c r="C4" s="273" t="s">
        <v>414</v>
      </c>
    </row>
    <row r="5" spans="1:3" s="278" customFormat="1" ht="12" customHeight="1" thickBot="1">
      <c r="A5" s="18" t="s">
        <v>9</v>
      </c>
      <c r="B5" s="19" t="s">
        <v>177</v>
      </c>
      <c r="C5" s="175">
        <f>+C6+C7+C8+C9+C10+C11</f>
        <v>410703463</v>
      </c>
    </row>
    <row r="6" spans="1:3" s="278" customFormat="1" ht="12" customHeight="1">
      <c r="A6" s="13" t="s">
        <v>69</v>
      </c>
      <c r="B6" s="279" t="s">
        <v>178</v>
      </c>
      <c r="C6" s="178">
        <v>210692522</v>
      </c>
    </row>
    <row r="7" spans="1:3" s="278" customFormat="1" ht="12" customHeight="1">
      <c r="A7" s="12" t="s">
        <v>70</v>
      </c>
      <c r="B7" s="280" t="s">
        <v>179</v>
      </c>
      <c r="C7" s="177"/>
    </row>
    <row r="8" spans="1:3" s="278" customFormat="1" ht="12" customHeight="1">
      <c r="A8" s="12" t="s">
        <v>71</v>
      </c>
      <c r="B8" s="280" t="s">
        <v>449</v>
      </c>
      <c r="C8" s="177">
        <v>175625046</v>
      </c>
    </row>
    <row r="9" spans="1:3" s="278" customFormat="1" ht="12" customHeight="1">
      <c r="A9" s="12" t="s">
        <v>72</v>
      </c>
      <c r="B9" s="280" t="s">
        <v>180</v>
      </c>
      <c r="C9" s="177">
        <v>7122060</v>
      </c>
    </row>
    <row r="10" spans="1:3" s="278" customFormat="1" ht="12" customHeight="1">
      <c r="A10" s="12" t="s">
        <v>89</v>
      </c>
      <c r="B10" s="171" t="s">
        <v>358</v>
      </c>
      <c r="C10" s="177">
        <v>17263835</v>
      </c>
    </row>
    <row r="11" spans="1:3" s="278" customFormat="1" ht="12" customHeight="1" thickBot="1">
      <c r="A11" s="14" t="s">
        <v>73</v>
      </c>
      <c r="B11" s="172" t="s">
        <v>359</v>
      </c>
      <c r="C11" s="177"/>
    </row>
    <row r="12" spans="1:3" s="278" customFormat="1" ht="12" customHeight="1" thickBot="1">
      <c r="A12" s="18" t="s">
        <v>10</v>
      </c>
      <c r="B12" s="170" t="s">
        <v>181</v>
      </c>
      <c r="C12" s="175">
        <f>+C13+C14+C15+C16+C17</f>
        <v>312790429</v>
      </c>
    </row>
    <row r="13" spans="1:3" s="278" customFormat="1" ht="12" customHeight="1">
      <c r="A13" s="13" t="s">
        <v>75</v>
      </c>
      <c r="B13" s="279" t="s">
        <v>182</v>
      </c>
      <c r="C13" s="178"/>
    </row>
    <row r="14" spans="1:3" s="278" customFormat="1" ht="12" customHeight="1">
      <c r="A14" s="12" t="s">
        <v>76</v>
      </c>
      <c r="B14" s="280" t="s">
        <v>183</v>
      </c>
      <c r="C14" s="177"/>
    </row>
    <row r="15" spans="1:3" s="278" customFormat="1" ht="12" customHeight="1">
      <c r="A15" s="12" t="s">
        <v>77</v>
      </c>
      <c r="B15" s="280" t="s">
        <v>348</v>
      </c>
      <c r="C15" s="177"/>
    </row>
    <row r="16" spans="1:3" s="278" customFormat="1" ht="12" customHeight="1">
      <c r="A16" s="12" t="s">
        <v>78</v>
      </c>
      <c r="B16" s="280" t="s">
        <v>349</v>
      </c>
      <c r="C16" s="177"/>
    </row>
    <row r="17" spans="1:3" s="278" customFormat="1" ht="12" customHeight="1">
      <c r="A17" s="12" t="s">
        <v>79</v>
      </c>
      <c r="B17" s="280" t="s">
        <v>184</v>
      </c>
      <c r="C17" s="177">
        <v>312790429</v>
      </c>
    </row>
    <row r="18" spans="1:3" s="278" customFormat="1" ht="12" customHeight="1" thickBot="1">
      <c r="A18" s="14" t="s">
        <v>85</v>
      </c>
      <c r="B18" s="172" t="s">
        <v>185</v>
      </c>
      <c r="C18" s="179"/>
    </row>
    <row r="19" spans="1:3" s="278" customFormat="1" ht="12" customHeight="1" thickBot="1">
      <c r="A19" s="18" t="s">
        <v>11</v>
      </c>
      <c r="B19" s="19" t="s">
        <v>186</v>
      </c>
      <c r="C19" s="175">
        <f>+C20+C21+C22+C23+C24</f>
        <v>15000000</v>
      </c>
    </row>
    <row r="20" spans="1:3" s="278" customFormat="1" ht="12" customHeight="1">
      <c r="A20" s="13" t="s">
        <v>58</v>
      </c>
      <c r="B20" s="279" t="s">
        <v>187</v>
      </c>
      <c r="C20" s="178"/>
    </row>
    <row r="21" spans="1:3" s="278" customFormat="1" ht="12" customHeight="1">
      <c r="A21" s="12" t="s">
        <v>59</v>
      </c>
      <c r="B21" s="280" t="s">
        <v>188</v>
      </c>
      <c r="C21" s="177"/>
    </row>
    <row r="22" spans="1:3" s="278" customFormat="1" ht="12" customHeight="1">
      <c r="A22" s="12" t="s">
        <v>60</v>
      </c>
      <c r="B22" s="280" t="s">
        <v>350</v>
      </c>
      <c r="C22" s="177"/>
    </row>
    <row r="23" spans="1:3" s="278" customFormat="1" ht="12" customHeight="1">
      <c r="A23" s="12" t="s">
        <v>61</v>
      </c>
      <c r="B23" s="280" t="s">
        <v>351</v>
      </c>
      <c r="C23" s="177"/>
    </row>
    <row r="24" spans="1:3" s="278" customFormat="1" ht="12" customHeight="1">
      <c r="A24" s="12" t="s">
        <v>101</v>
      </c>
      <c r="B24" s="280" t="s">
        <v>189</v>
      </c>
      <c r="C24" s="177">
        <v>15000000</v>
      </c>
    </row>
    <row r="25" spans="1:3" s="278" customFormat="1" ht="12" customHeight="1" thickBot="1">
      <c r="A25" s="14" t="s">
        <v>102</v>
      </c>
      <c r="B25" s="281" t="s">
        <v>190</v>
      </c>
      <c r="C25" s="179"/>
    </row>
    <row r="26" spans="1:3" s="278" customFormat="1" ht="12" customHeight="1" thickBot="1">
      <c r="A26" s="18" t="s">
        <v>103</v>
      </c>
      <c r="B26" s="19" t="s">
        <v>459</v>
      </c>
      <c r="C26" s="181">
        <f>SUM(C27:C33)</f>
        <v>65550000</v>
      </c>
    </row>
    <row r="27" spans="1:3" s="278" customFormat="1" ht="12" customHeight="1">
      <c r="A27" s="13" t="s">
        <v>192</v>
      </c>
      <c r="B27" s="279" t="s">
        <v>454</v>
      </c>
      <c r="C27" s="178">
        <v>10000000</v>
      </c>
    </row>
    <row r="28" spans="1:3" s="278" customFormat="1" ht="12" customHeight="1">
      <c r="A28" s="12" t="s">
        <v>193</v>
      </c>
      <c r="B28" s="280" t="s">
        <v>455</v>
      </c>
      <c r="C28" s="177"/>
    </row>
    <row r="29" spans="1:3" s="278" customFormat="1" ht="12" customHeight="1">
      <c r="A29" s="12" t="s">
        <v>194</v>
      </c>
      <c r="B29" s="280" t="s">
        <v>456</v>
      </c>
      <c r="C29" s="177">
        <v>45000000</v>
      </c>
    </row>
    <row r="30" spans="1:3" s="278" customFormat="1" ht="12" customHeight="1">
      <c r="A30" s="12" t="s">
        <v>195</v>
      </c>
      <c r="B30" s="280" t="s">
        <v>457</v>
      </c>
      <c r="C30" s="177">
        <v>50000</v>
      </c>
    </row>
    <row r="31" spans="1:3" s="278" customFormat="1" ht="12" customHeight="1">
      <c r="A31" s="12" t="s">
        <v>451</v>
      </c>
      <c r="B31" s="280" t="s">
        <v>196</v>
      </c>
      <c r="C31" s="177">
        <v>10000000</v>
      </c>
    </row>
    <row r="32" spans="1:3" s="278" customFormat="1" ht="12" customHeight="1">
      <c r="A32" s="12" t="s">
        <v>452</v>
      </c>
      <c r="B32" s="280" t="s">
        <v>197</v>
      </c>
      <c r="C32" s="177">
        <v>50000</v>
      </c>
    </row>
    <row r="33" spans="1:3" s="278" customFormat="1" ht="12" customHeight="1" thickBot="1">
      <c r="A33" s="14" t="s">
        <v>453</v>
      </c>
      <c r="B33" s="343" t="s">
        <v>198</v>
      </c>
      <c r="C33" s="179">
        <v>450000</v>
      </c>
    </row>
    <row r="34" spans="1:3" s="278" customFormat="1" ht="12" customHeight="1" thickBot="1">
      <c r="A34" s="18" t="s">
        <v>13</v>
      </c>
      <c r="B34" s="19" t="s">
        <v>360</v>
      </c>
      <c r="C34" s="175">
        <f>SUM(C35:C45)</f>
        <v>24951726</v>
      </c>
    </row>
    <row r="35" spans="1:3" s="278" customFormat="1" ht="12" customHeight="1">
      <c r="A35" s="13" t="s">
        <v>62</v>
      </c>
      <c r="B35" s="279" t="s">
        <v>201</v>
      </c>
      <c r="C35" s="178">
        <v>9380000</v>
      </c>
    </row>
    <row r="36" spans="1:3" s="278" customFormat="1" ht="12" customHeight="1">
      <c r="A36" s="12" t="s">
        <v>63</v>
      </c>
      <c r="B36" s="280" t="s">
        <v>202</v>
      </c>
      <c r="C36" s="177">
        <v>8002580</v>
      </c>
    </row>
    <row r="37" spans="1:3" s="278" customFormat="1" ht="12" customHeight="1">
      <c r="A37" s="12" t="s">
        <v>64</v>
      </c>
      <c r="B37" s="280" t="s">
        <v>203</v>
      </c>
      <c r="C37" s="177">
        <v>1150000</v>
      </c>
    </row>
    <row r="38" spans="1:3" s="278" customFormat="1" ht="12" customHeight="1">
      <c r="A38" s="12" t="s">
        <v>105</v>
      </c>
      <c r="B38" s="280" t="s">
        <v>204</v>
      </c>
      <c r="C38" s="177"/>
    </row>
    <row r="39" spans="1:3" s="278" customFormat="1" ht="12" customHeight="1">
      <c r="A39" s="12" t="s">
        <v>106</v>
      </c>
      <c r="B39" s="280" t="s">
        <v>205</v>
      </c>
      <c r="C39" s="177"/>
    </row>
    <row r="40" spans="1:3" s="278" customFormat="1" ht="12" customHeight="1">
      <c r="A40" s="12" t="s">
        <v>107</v>
      </c>
      <c r="B40" s="280" t="s">
        <v>206</v>
      </c>
      <c r="C40" s="177">
        <v>3165400</v>
      </c>
    </row>
    <row r="41" spans="1:3" s="278" customFormat="1" ht="12" customHeight="1">
      <c r="A41" s="12" t="s">
        <v>108</v>
      </c>
      <c r="B41" s="280" t="s">
        <v>207</v>
      </c>
      <c r="C41" s="177"/>
    </row>
    <row r="42" spans="1:3" s="278" customFormat="1" ht="12" customHeight="1">
      <c r="A42" s="12" t="s">
        <v>109</v>
      </c>
      <c r="B42" s="280" t="s">
        <v>458</v>
      </c>
      <c r="C42" s="177"/>
    </row>
    <row r="43" spans="1:3" s="278" customFormat="1" ht="12" customHeight="1">
      <c r="A43" s="12" t="s">
        <v>199</v>
      </c>
      <c r="B43" s="280" t="s">
        <v>209</v>
      </c>
      <c r="C43" s="180"/>
    </row>
    <row r="44" spans="1:3" s="278" customFormat="1" ht="12" customHeight="1">
      <c r="A44" s="14" t="s">
        <v>200</v>
      </c>
      <c r="B44" s="281" t="s">
        <v>362</v>
      </c>
      <c r="C44" s="268"/>
    </row>
    <row r="45" spans="1:3" s="278" customFormat="1" ht="12" customHeight="1" thickBot="1">
      <c r="A45" s="14" t="s">
        <v>361</v>
      </c>
      <c r="B45" s="172" t="s">
        <v>210</v>
      </c>
      <c r="C45" s="268">
        <v>3253746</v>
      </c>
    </row>
    <row r="46" spans="1:3" s="278" customFormat="1" ht="12" customHeight="1" thickBot="1">
      <c r="A46" s="18" t="s">
        <v>14</v>
      </c>
      <c r="B46" s="19" t="s">
        <v>211</v>
      </c>
      <c r="C46" s="175">
        <f>SUM(C47:C51)</f>
        <v>6500000</v>
      </c>
    </row>
    <row r="47" spans="1:3" s="278" customFormat="1" ht="12" customHeight="1">
      <c r="A47" s="13" t="s">
        <v>65</v>
      </c>
      <c r="B47" s="279" t="s">
        <v>215</v>
      </c>
      <c r="C47" s="321"/>
    </row>
    <row r="48" spans="1:3" s="278" customFormat="1" ht="12" customHeight="1">
      <c r="A48" s="12" t="s">
        <v>66</v>
      </c>
      <c r="B48" s="280" t="s">
        <v>216</v>
      </c>
      <c r="C48" s="180">
        <v>6500000</v>
      </c>
    </row>
    <row r="49" spans="1:3" s="278" customFormat="1" ht="12" customHeight="1">
      <c r="A49" s="12" t="s">
        <v>212</v>
      </c>
      <c r="B49" s="280" t="s">
        <v>217</v>
      </c>
      <c r="C49" s="180"/>
    </row>
    <row r="50" spans="1:3" s="278" customFormat="1" ht="12" customHeight="1">
      <c r="A50" s="12" t="s">
        <v>213</v>
      </c>
      <c r="B50" s="280" t="s">
        <v>218</v>
      </c>
      <c r="C50" s="180"/>
    </row>
    <row r="51" spans="1:3" s="278" customFormat="1" ht="12" customHeight="1" thickBot="1">
      <c r="A51" s="14" t="s">
        <v>214</v>
      </c>
      <c r="B51" s="172" t="s">
        <v>219</v>
      </c>
      <c r="C51" s="268"/>
    </row>
    <row r="52" spans="1:3" s="278" customFormat="1" ht="12" customHeight="1" thickBot="1">
      <c r="A52" s="18" t="s">
        <v>110</v>
      </c>
      <c r="B52" s="19" t="s">
        <v>220</v>
      </c>
      <c r="C52" s="175">
        <f>SUM(C53:C55)</f>
        <v>1000000</v>
      </c>
    </row>
    <row r="53" spans="1:3" s="278" customFormat="1" ht="12" customHeight="1">
      <c r="A53" s="13" t="s">
        <v>67</v>
      </c>
      <c r="B53" s="279" t="s">
        <v>221</v>
      </c>
      <c r="C53" s="178"/>
    </row>
    <row r="54" spans="1:3" s="278" customFormat="1" ht="12" customHeight="1">
      <c r="A54" s="12" t="s">
        <v>68</v>
      </c>
      <c r="B54" s="280" t="s">
        <v>352</v>
      </c>
      <c r="C54" s="177">
        <v>1000000</v>
      </c>
    </row>
    <row r="55" spans="1:3" s="278" customFormat="1" ht="12" customHeight="1">
      <c r="A55" s="12" t="s">
        <v>224</v>
      </c>
      <c r="B55" s="280" t="s">
        <v>222</v>
      </c>
      <c r="C55" s="177"/>
    </row>
    <row r="56" spans="1:3" s="278" customFormat="1" ht="12" customHeight="1" thickBot="1">
      <c r="A56" s="14" t="s">
        <v>225</v>
      </c>
      <c r="B56" s="172" t="s">
        <v>223</v>
      </c>
      <c r="C56" s="179"/>
    </row>
    <row r="57" spans="1:3" s="278" customFormat="1" ht="12" customHeight="1" thickBot="1">
      <c r="A57" s="18" t="s">
        <v>16</v>
      </c>
      <c r="B57" s="170" t="s">
        <v>226</v>
      </c>
      <c r="C57" s="175">
        <f>SUM(C58:C60)</f>
        <v>2284511</v>
      </c>
    </row>
    <row r="58" spans="1:3" s="278" customFormat="1" ht="12" customHeight="1">
      <c r="A58" s="13" t="s">
        <v>111</v>
      </c>
      <c r="B58" s="279" t="s">
        <v>228</v>
      </c>
      <c r="C58" s="180"/>
    </row>
    <row r="59" spans="1:3" s="278" customFormat="1" ht="12" customHeight="1">
      <c r="A59" s="12" t="s">
        <v>112</v>
      </c>
      <c r="B59" s="280" t="s">
        <v>353</v>
      </c>
      <c r="C59" s="180">
        <v>2218511</v>
      </c>
    </row>
    <row r="60" spans="1:3" s="278" customFormat="1" ht="12" customHeight="1">
      <c r="A60" s="12" t="s">
        <v>155</v>
      </c>
      <c r="B60" s="280" t="s">
        <v>229</v>
      </c>
      <c r="C60" s="180">
        <v>66000</v>
      </c>
    </row>
    <row r="61" spans="1:3" s="278" customFormat="1" ht="12" customHeight="1" thickBot="1">
      <c r="A61" s="14" t="s">
        <v>227</v>
      </c>
      <c r="B61" s="172" t="s">
        <v>230</v>
      </c>
      <c r="C61" s="180"/>
    </row>
    <row r="62" spans="1:3" s="278" customFormat="1" ht="12" customHeight="1" thickBot="1">
      <c r="A62" s="339" t="s">
        <v>402</v>
      </c>
      <c r="B62" s="19" t="s">
        <v>231</v>
      </c>
      <c r="C62" s="181">
        <f>+C5+C12+C19+C26+C34+C46+C52+C57</f>
        <v>838780129</v>
      </c>
    </row>
    <row r="63" spans="1:3" s="278" customFormat="1" ht="12" customHeight="1" thickBot="1">
      <c r="A63" s="323" t="s">
        <v>232</v>
      </c>
      <c r="B63" s="170" t="s">
        <v>233</v>
      </c>
      <c r="C63" s="175">
        <f>SUM(C64:C66)</f>
        <v>0</v>
      </c>
    </row>
    <row r="64" spans="1:3" s="278" customFormat="1" ht="12" customHeight="1">
      <c r="A64" s="13" t="s">
        <v>264</v>
      </c>
      <c r="B64" s="279" t="s">
        <v>234</v>
      </c>
      <c r="C64" s="180"/>
    </row>
    <row r="65" spans="1:3" s="278" customFormat="1" ht="12" customHeight="1">
      <c r="A65" s="12" t="s">
        <v>273</v>
      </c>
      <c r="B65" s="280" t="s">
        <v>235</v>
      </c>
      <c r="C65" s="180"/>
    </row>
    <row r="66" spans="1:3" s="278" customFormat="1" ht="12" customHeight="1" thickBot="1">
      <c r="A66" s="14" t="s">
        <v>274</v>
      </c>
      <c r="B66" s="333" t="s">
        <v>387</v>
      </c>
      <c r="C66" s="180"/>
    </row>
    <row r="67" spans="1:3" s="278" customFormat="1" ht="12" customHeight="1" thickBot="1">
      <c r="A67" s="323" t="s">
        <v>237</v>
      </c>
      <c r="B67" s="170" t="s">
        <v>238</v>
      </c>
      <c r="C67" s="175">
        <f>SUM(C68:C71)</f>
        <v>0</v>
      </c>
    </row>
    <row r="68" spans="1:3" s="278" customFormat="1" ht="12" customHeight="1">
      <c r="A68" s="13" t="s">
        <v>90</v>
      </c>
      <c r="B68" s="279" t="s">
        <v>239</v>
      </c>
      <c r="C68" s="180"/>
    </row>
    <row r="69" spans="1:3" s="278" customFormat="1" ht="12" customHeight="1">
      <c r="A69" s="12" t="s">
        <v>91</v>
      </c>
      <c r="B69" s="280" t="s">
        <v>240</v>
      </c>
      <c r="C69" s="180"/>
    </row>
    <row r="70" spans="1:3" s="278" customFormat="1" ht="12" customHeight="1">
      <c r="A70" s="12" t="s">
        <v>265</v>
      </c>
      <c r="B70" s="280" t="s">
        <v>241</v>
      </c>
      <c r="C70" s="180"/>
    </row>
    <row r="71" spans="1:3" s="278" customFormat="1" ht="12" customHeight="1" thickBot="1">
      <c r="A71" s="14" t="s">
        <v>266</v>
      </c>
      <c r="B71" s="172" t="s">
        <v>242</v>
      </c>
      <c r="C71" s="180"/>
    </row>
    <row r="72" spans="1:3" s="278" customFormat="1" ht="12" customHeight="1" thickBot="1">
      <c r="A72" s="323" t="s">
        <v>243</v>
      </c>
      <c r="B72" s="170" t="s">
        <v>244</v>
      </c>
      <c r="C72" s="175">
        <f>SUM(C73:C74)</f>
        <v>218600204</v>
      </c>
    </row>
    <row r="73" spans="1:3" s="278" customFormat="1" ht="12" customHeight="1">
      <c r="A73" s="13" t="s">
        <v>267</v>
      </c>
      <c r="B73" s="279" t="s">
        <v>245</v>
      </c>
      <c r="C73" s="180">
        <v>218600204</v>
      </c>
    </row>
    <row r="74" spans="1:3" s="278" customFormat="1" ht="12" customHeight="1" thickBot="1">
      <c r="A74" s="14" t="s">
        <v>268</v>
      </c>
      <c r="B74" s="172" t="s">
        <v>246</v>
      </c>
      <c r="C74" s="180"/>
    </row>
    <row r="75" spans="1:3" s="278" customFormat="1" ht="12" customHeight="1" thickBot="1">
      <c r="A75" s="323" t="s">
        <v>247</v>
      </c>
      <c r="B75" s="170" t="s">
        <v>248</v>
      </c>
      <c r="C75" s="175">
        <f>SUM(C76:C78)</f>
        <v>0</v>
      </c>
    </row>
    <row r="76" spans="1:3" s="278" customFormat="1" ht="12" customHeight="1">
      <c r="A76" s="13" t="s">
        <v>269</v>
      </c>
      <c r="B76" s="279" t="s">
        <v>249</v>
      </c>
      <c r="C76" s="180"/>
    </row>
    <row r="77" spans="1:3" s="278" customFormat="1" ht="12" customHeight="1">
      <c r="A77" s="12" t="s">
        <v>270</v>
      </c>
      <c r="B77" s="280" t="s">
        <v>250</v>
      </c>
      <c r="C77" s="180"/>
    </row>
    <row r="78" spans="1:3" s="278" customFormat="1" ht="12" customHeight="1" thickBot="1">
      <c r="A78" s="14" t="s">
        <v>271</v>
      </c>
      <c r="B78" s="172" t="s">
        <v>251</v>
      </c>
      <c r="C78" s="180"/>
    </row>
    <row r="79" spans="1:3" s="278" customFormat="1" ht="12" customHeight="1" thickBot="1">
      <c r="A79" s="323" t="s">
        <v>252</v>
      </c>
      <c r="B79" s="170" t="s">
        <v>272</v>
      </c>
      <c r="C79" s="175">
        <f>SUM(C80:C83)</f>
        <v>0</v>
      </c>
    </row>
    <row r="80" spans="1:3" s="278" customFormat="1" ht="12" customHeight="1">
      <c r="A80" s="283" t="s">
        <v>253</v>
      </c>
      <c r="B80" s="279" t="s">
        <v>254</v>
      </c>
      <c r="C80" s="180"/>
    </row>
    <row r="81" spans="1:3" s="278" customFormat="1" ht="12" customHeight="1">
      <c r="A81" s="284" t="s">
        <v>255</v>
      </c>
      <c r="B81" s="280" t="s">
        <v>256</v>
      </c>
      <c r="C81" s="180"/>
    </row>
    <row r="82" spans="1:3" s="278" customFormat="1" ht="12" customHeight="1">
      <c r="A82" s="284" t="s">
        <v>257</v>
      </c>
      <c r="B82" s="280" t="s">
        <v>258</v>
      </c>
      <c r="C82" s="180"/>
    </row>
    <row r="83" spans="1:3" s="278" customFormat="1" ht="12" customHeight="1" thickBot="1">
      <c r="A83" s="285" t="s">
        <v>259</v>
      </c>
      <c r="B83" s="172" t="s">
        <v>260</v>
      </c>
      <c r="C83" s="180"/>
    </row>
    <row r="84" spans="1:3" s="278" customFormat="1" ht="12" customHeight="1" thickBot="1">
      <c r="A84" s="323" t="s">
        <v>261</v>
      </c>
      <c r="B84" s="170" t="s">
        <v>401</v>
      </c>
      <c r="C84" s="322"/>
    </row>
    <row r="85" spans="1:3" s="278" customFormat="1" ht="13.5" customHeight="1" thickBot="1">
      <c r="A85" s="323" t="s">
        <v>263</v>
      </c>
      <c r="B85" s="170" t="s">
        <v>262</v>
      </c>
      <c r="C85" s="322"/>
    </row>
    <row r="86" spans="1:3" s="278" customFormat="1" ht="15.75" customHeight="1" thickBot="1">
      <c r="A86" s="323" t="s">
        <v>275</v>
      </c>
      <c r="B86" s="286" t="s">
        <v>404</v>
      </c>
      <c r="C86" s="181">
        <f>+C63+C67+C72+C75+C79+C85+C84</f>
        <v>218600204</v>
      </c>
    </row>
    <row r="87" spans="1:3" s="278" customFormat="1" ht="16.5" customHeight="1" thickBot="1">
      <c r="A87" s="324" t="s">
        <v>403</v>
      </c>
      <c r="B87" s="287" t="s">
        <v>405</v>
      </c>
      <c r="C87" s="181">
        <f>+C62+C86</f>
        <v>1057380333</v>
      </c>
    </row>
    <row r="88" spans="1:3" s="278" customFormat="1" ht="83.25" customHeight="1">
      <c r="A88" s="3"/>
      <c r="B88" s="4"/>
      <c r="C88" s="182"/>
    </row>
    <row r="89" spans="1:3" ht="16.5" customHeight="1">
      <c r="A89" s="387" t="s">
        <v>37</v>
      </c>
      <c r="B89" s="387"/>
      <c r="C89" s="387"/>
    </row>
    <row r="90" spans="1:3" s="288" customFormat="1" ht="16.5" customHeight="1" thickBot="1">
      <c r="A90" s="389" t="s">
        <v>93</v>
      </c>
      <c r="B90" s="389"/>
      <c r="C90" s="72" t="str">
        <f>C2</f>
        <v>Forintban!</v>
      </c>
    </row>
    <row r="91" spans="1:3" ht="37.5" customHeight="1" thickBot="1">
      <c r="A91" s="21" t="s">
        <v>57</v>
      </c>
      <c r="B91" s="22" t="s">
        <v>38</v>
      </c>
      <c r="C91" s="30" t="str">
        <f>+C3</f>
        <v>Eredeti előirányzat</v>
      </c>
    </row>
    <row r="92" spans="1:3" s="277" customFormat="1" ht="12" customHeight="1" thickBot="1">
      <c r="A92" s="27"/>
      <c r="B92" s="28" t="s">
        <v>413</v>
      </c>
      <c r="C92" s="29" t="s">
        <v>414</v>
      </c>
    </row>
    <row r="93" spans="1:3" ht="12" customHeight="1" thickBot="1">
      <c r="A93" s="20" t="s">
        <v>9</v>
      </c>
      <c r="B93" s="26" t="s">
        <v>363</v>
      </c>
      <c r="C93" s="174">
        <f>C94+C95+C96+C97+C98+C111</f>
        <v>784414634</v>
      </c>
    </row>
    <row r="94" spans="1:3" ht="12" customHeight="1">
      <c r="A94" s="15" t="s">
        <v>69</v>
      </c>
      <c r="B94" s="8" t="s">
        <v>39</v>
      </c>
      <c r="C94" s="176">
        <v>340127945</v>
      </c>
    </row>
    <row r="95" spans="1:3" ht="12" customHeight="1">
      <c r="A95" s="12" t="s">
        <v>70</v>
      </c>
      <c r="B95" s="6" t="s">
        <v>113</v>
      </c>
      <c r="C95" s="177">
        <v>46314957</v>
      </c>
    </row>
    <row r="96" spans="1:3" ht="12" customHeight="1">
      <c r="A96" s="12" t="s">
        <v>71</v>
      </c>
      <c r="B96" s="6" t="s">
        <v>88</v>
      </c>
      <c r="C96" s="179">
        <v>218175464</v>
      </c>
    </row>
    <row r="97" spans="1:3" ht="12" customHeight="1">
      <c r="A97" s="12" t="s">
        <v>72</v>
      </c>
      <c r="B97" s="9" t="s">
        <v>114</v>
      </c>
      <c r="C97" s="179">
        <v>16418600</v>
      </c>
    </row>
    <row r="98" spans="1:3" ht="12" customHeight="1">
      <c r="A98" s="12" t="s">
        <v>80</v>
      </c>
      <c r="B98" s="17" t="s">
        <v>115</v>
      </c>
      <c r="C98" s="179">
        <v>158350357</v>
      </c>
    </row>
    <row r="99" spans="1:3" ht="12" customHeight="1">
      <c r="A99" s="12" t="s">
        <v>73</v>
      </c>
      <c r="B99" s="6" t="s">
        <v>368</v>
      </c>
      <c r="C99" s="179"/>
    </row>
    <row r="100" spans="1:3" ht="12" customHeight="1">
      <c r="A100" s="12" t="s">
        <v>74</v>
      </c>
      <c r="B100" s="76" t="s">
        <v>367</v>
      </c>
      <c r="C100" s="179"/>
    </row>
    <row r="101" spans="1:3" ht="12" customHeight="1">
      <c r="A101" s="12" t="s">
        <v>81</v>
      </c>
      <c r="B101" s="76" t="s">
        <v>366</v>
      </c>
      <c r="C101" s="179"/>
    </row>
    <row r="102" spans="1:3" ht="12" customHeight="1">
      <c r="A102" s="12" t="s">
        <v>82</v>
      </c>
      <c r="B102" s="74" t="s">
        <v>278</v>
      </c>
      <c r="C102" s="179"/>
    </row>
    <row r="103" spans="1:3" ht="12" customHeight="1">
      <c r="A103" s="12" t="s">
        <v>83</v>
      </c>
      <c r="B103" s="75" t="s">
        <v>279</v>
      </c>
      <c r="C103" s="179"/>
    </row>
    <row r="104" spans="1:3" ht="12" customHeight="1">
      <c r="A104" s="12" t="s">
        <v>84</v>
      </c>
      <c r="B104" s="75" t="s">
        <v>280</v>
      </c>
      <c r="C104" s="179"/>
    </row>
    <row r="105" spans="1:3" ht="12" customHeight="1">
      <c r="A105" s="12" t="s">
        <v>86</v>
      </c>
      <c r="B105" s="74" t="s">
        <v>281</v>
      </c>
      <c r="C105" s="179">
        <v>134916824</v>
      </c>
    </row>
    <row r="106" spans="1:3" ht="12" customHeight="1">
      <c r="A106" s="12" t="s">
        <v>116</v>
      </c>
      <c r="B106" s="74" t="s">
        <v>282</v>
      </c>
      <c r="C106" s="179"/>
    </row>
    <row r="107" spans="1:3" ht="12" customHeight="1">
      <c r="A107" s="12" t="s">
        <v>276</v>
      </c>
      <c r="B107" s="75" t="s">
        <v>283</v>
      </c>
      <c r="C107" s="179"/>
    </row>
    <row r="108" spans="1:3" ht="12" customHeight="1">
      <c r="A108" s="11" t="s">
        <v>277</v>
      </c>
      <c r="B108" s="76" t="s">
        <v>284</v>
      </c>
      <c r="C108" s="179"/>
    </row>
    <row r="109" spans="1:3" ht="12" customHeight="1">
      <c r="A109" s="12" t="s">
        <v>364</v>
      </c>
      <c r="B109" s="76" t="s">
        <v>285</v>
      </c>
      <c r="C109" s="179"/>
    </row>
    <row r="110" spans="1:3" ht="12" customHeight="1">
      <c r="A110" s="14" t="s">
        <v>365</v>
      </c>
      <c r="B110" s="76" t="s">
        <v>286</v>
      </c>
      <c r="C110" s="179">
        <v>23433533</v>
      </c>
    </row>
    <row r="111" spans="1:3" ht="12" customHeight="1">
      <c r="A111" s="12" t="s">
        <v>369</v>
      </c>
      <c r="B111" s="9" t="s">
        <v>40</v>
      </c>
      <c r="C111" s="177">
        <v>5027311</v>
      </c>
    </row>
    <row r="112" spans="1:3" ht="12" customHeight="1">
      <c r="A112" s="12" t="s">
        <v>370</v>
      </c>
      <c r="B112" s="6" t="s">
        <v>372</v>
      </c>
      <c r="C112" s="177">
        <v>3027311</v>
      </c>
    </row>
    <row r="113" spans="1:3" ht="12" customHeight="1" thickBot="1">
      <c r="A113" s="16" t="s">
        <v>371</v>
      </c>
      <c r="B113" s="337" t="s">
        <v>373</v>
      </c>
      <c r="C113" s="183">
        <v>2000000</v>
      </c>
    </row>
    <row r="114" spans="1:3" ht="12" customHeight="1" thickBot="1">
      <c r="A114" s="334" t="s">
        <v>10</v>
      </c>
      <c r="B114" s="335" t="s">
        <v>287</v>
      </c>
      <c r="C114" s="336">
        <f>+C115+C117+C119</f>
        <v>257228114</v>
      </c>
    </row>
    <row r="115" spans="1:3" ht="12" customHeight="1">
      <c r="A115" s="13" t="s">
        <v>75</v>
      </c>
      <c r="B115" s="6" t="s">
        <v>154</v>
      </c>
      <c r="C115" s="178">
        <v>151236045</v>
      </c>
    </row>
    <row r="116" spans="1:3" ht="12" customHeight="1">
      <c r="A116" s="13" t="s">
        <v>76</v>
      </c>
      <c r="B116" s="10" t="s">
        <v>291</v>
      </c>
      <c r="C116" s="178">
        <v>81410268</v>
      </c>
    </row>
    <row r="117" spans="1:3" ht="12" customHeight="1">
      <c r="A117" s="13" t="s">
        <v>77</v>
      </c>
      <c r="B117" s="10" t="s">
        <v>117</v>
      </c>
      <c r="C117" s="177">
        <v>103901201</v>
      </c>
    </row>
    <row r="118" spans="1:3" ht="12" customHeight="1">
      <c r="A118" s="13" t="s">
        <v>78</v>
      </c>
      <c r="B118" s="10" t="s">
        <v>292</v>
      </c>
      <c r="C118" s="168">
        <v>70806648</v>
      </c>
    </row>
    <row r="119" spans="1:3" ht="12" customHeight="1">
      <c r="A119" s="13" t="s">
        <v>79</v>
      </c>
      <c r="B119" s="172" t="s">
        <v>156</v>
      </c>
      <c r="C119" s="168">
        <v>2090868</v>
      </c>
    </row>
    <row r="120" spans="1:3" ht="12" customHeight="1">
      <c r="A120" s="13" t="s">
        <v>85</v>
      </c>
      <c r="B120" s="171" t="s">
        <v>354</v>
      </c>
      <c r="C120" s="168"/>
    </row>
    <row r="121" spans="1:3" ht="12" customHeight="1">
      <c r="A121" s="13" t="s">
        <v>87</v>
      </c>
      <c r="B121" s="275" t="s">
        <v>297</v>
      </c>
      <c r="C121" s="168"/>
    </row>
    <row r="122" spans="1:3" ht="15.75">
      <c r="A122" s="13" t="s">
        <v>118</v>
      </c>
      <c r="B122" s="75" t="s">
        <v>280</v>
      </c>
      <c r="C122" s="168"/>
    </row>
    <row r="123" spans="1:3" ht="12" customHeight="1">
      <c r="A123" s="13" t="s">
        <v>119</v>
      </c>
      <c r="B123" s="75" t="s">
        <v>296</v>
      </c>
      <c r="C123" s="168"/>
    </row>
    <row r="124" spans="1:3" ht="12" customHeight="1">
      <c r="A124" s="13" t="s">
        <v>120</v>
      </c>
      <c r="B124" s="75" t="s">
        <v>295</v>
      </c>
      <c r="C124" s="168"/>
    </row>
    <row r="125" spans="1:3" ht="12" customHeight="1">
      <c r="A125" s="13" t="s">
        <v>288</v>
      </c>
      <c r="B125" s="75" t="s">
        <v>283</v>
      </c>
      <c r="C125" s="168"/>
    </row>
    <row r="126" spans="1:3" ht="12" customHeight="1">
      <c r="A126" s="13" t="s">
        <v>289</v>
      </c>
      <c r="B126" s="75" t="s">
        <v>294</v>
      </c>
      <c r="C126" s="168"/>
    </row>
    <row r="127" spans="1:3" ht="16.5" thickBot="1">
      <c r="A127" s="11" t="s">
        <v>290</v>
      </c>
      <c r="B127" s="75" t="s">
        <v>293</v>
      </c>
      <c r="C127" s="169"/>
    </row>
    <row r="128" spans="1:3" ht="12" customHeight="1" thickBot="1">
      <c r="A128" s="18" t="s">
        <v>11</v>
      </c>
      <c r="B128" s="70" t="s">
        <v>374</v>
      </c>
      <c r="C128" s="175">
        <f>+C93+C114</f>
        <v>1041642748</v>
      </c>
    </row>
    <row r="129" spans="1:3" ht="12" customHeight="1" thickBot="1">
      <c r="A129" s="18" t="s">
        <v>12</v>
      </c>
      <c r="B129" s="70" t="s">
        <v>375</v>
      </c>
      <c r="C129" s="175">
        <f>+C130+C131+C132</f>
        <v>0</v>
      </c>
    </row>
    <row r="130" spans="1:3" ht="12" customHeight="1">
      <c r="A130" s="13" t="s">
        <v>192</v>
      </c>
      <c r="B130" s="10" t="s">
        <v>382</v>
      </c>
      <c r="C130" s="168"/>
    </row>
    <row r="131" spans="1:3" ht="12" customHeight="1">
      <c r="A131" s="13" t="s">
        <v>193</v>
      </c>
      <c r="B131" s="10" t="s">
        <v>383</v>
      </c>
      <c r="C131" s="168"/>
    </row>
    <row r="132" spans="1:3" ht="12" customHeight="1" thickBot="1">
      <c r="A132" s="11" t="s">
        <v>194</v>
      </c>
      <c r="B132" s="10" t="s">
        <v>384</v>
      </c>
      <c r="C132" s="168"/>
    </row>
    <row r="133" spans="1:3" ht="12" customHeight="1" thickBot="1">
      <c r="A133" s="18" t="s">
        <v>13</v>
      </c>
      <c r="B133" s="70" t="s">
        <v>376</v>
      </c>
      <c r="C133" s="175">
        <f>SUM(C134:C139)</f>
        <v>0</v>
      </c>
    </row>
    <row r="134" spans="1:3" ht="12" customHeight="1">
      <c r="A134" s="13" t="s">
        <v>62</v>
      </c>
      <c r="B134" s="7" t="s">
        <v>385</v>
      </c>
      <c r="C134" s="168"/>
    </row>
    <row r="135" spans="1:3" ht="12" customHeight="1">
      <c r="A135" s="13" t="s">
        <v>63</v>
      </c>
      <c r="B135" s="7" t="s">
        <v>377</v>
      </c>
      <c r="C135" s="168"/>
    </row>
    <row r="136" spans="1:3" ht="12" customHeight="1">
      <c r="A136" s="13" t="s">
        <v>64</v>
      </c>
      <c r="B136" s="7" t="s">
        <v>378</v>
      </c>
      <c r="C136" s="168"/>
    </row>
    <row r="137" spans="1:3" ht="12" customHeight="1">
      <c r="A137" s="13" t="s">
        <v>105</v>
      </c>
      <c r="B137" s="7" t="s">
        <v>379</v>
      </c>
      <c r="C137" s="168"/>
    </row>
    <row r="138" spans="1:3" ht="12" customHeight="1">
      <c r="A138" s="13" t="s">
        <v>106</v>
      </c>
      <c r="B138" s="7" t="s">
        <v>380</v>
      </c>
      <c r="C138" s="168"/>
    </row>
    <row r="139" spans="1:3" ht="12" customHeight="1" thickBot="1">
      <c r="A139" s="11" t="s">
        <v>107</v>
      </c>
      <c r="B139" s="7" t="s">
        <v>381</v>
      </c>
      <c r="C139" s="168"/>
    </row>
    <row r="140" spans="1:3" ht="12" customHeight="1" thickBot="1">
      <c r="A140" s="18" t="s">
        <v>14</v>
      </c>
      <c r="B140" s="70" t="s">
        <v>389</v>
      </c>
      <c r="C140" s="181">
        <f>+C141+C142+C143+C144</f>
        <v>15737585</v>
      </c>
    </row>
    <row r="141" spans="1:3" ht="12" customHeight="1">
      <c r="A141" s="13" t="s">
        <v>65</v>
      </c>
      <c r="B141" s="7" t="s">
        <v>298</v>
      </c>
      <c r="C141" s="168"/>
    </row>
    <row r="142" spans="1:3" ht="12" customHeight="1">
      <c r="A142" s="13" t="s">
        <v>66</v>
      </c>
      <c r="B142" s="7" t="s">
        <v>299</v>
      </c>
      <c r="C142" s="168">
        <v>15737585</v>
      </c>
    </row>
    <row r="143" spans="1:3" ht="12" customHeight="1">
      <c r="A143" s="13" t="s">
        <v>212</v>
      </c>
      <c r="B143" s="7" t="s">
        <v>390</v>
      </c>
      <c r="C143" s="168"/>
    </row>
    <row r="144" spans="1:3" ht="12" customHeight="1" thickBot="1">
      <c r="A144" s="11" t="s">
        <v>213</v>
      </c>
      <c r="B144" s="5" t="s">
        <v>318</v>
      </c>
      <c r="C144" s="168"/>
    </row>
    <row r="145" spans="1:3" ht="12" customHeight="1" thickBot="1">
      <c r="A145" s="18" t="s">
        <v>15</v>
      </c>
      <c r="B145" s="70" t="s">
        <v>391</v>
      </c>
      <c r="C145" s="184">
        <f>SUM(C146:C150)</f>
        <v>0</v>
      </c>
    </row>
    <row r="146" spans="1:3" ht="12" customHeight="1">
      <c r="A146" s="13" t="s">
        <v>67</v>
      </c>
      <c r="B146" s="7" t="s">
        <v>386</v>
      </c>
      <c r="C146" s="168"/>
    </row>
    <row r="147" spans="1:3" ht="12" customHeight="1">
      <c r="A147" s="13" t="s">
        <v>68</v>
      </c>
      <c r="B147" s="7" t="s">
        <v>393</v>
      </c>
      <c r="C147" s="168"/>
    </row>
    <row r="148" spans="1:3" ht="12" customHeight="1">
      <c r="A148" s="13" t="s">
        <v>224</v>
      </c>
      <c r="B148" s="7" t="s">
        <v>388</v>
      </c>
      <c r="C148" s="168"/>
    </row>
    <row r="149" spans="1:3" ht="12" customHeight="1">
      <c r="A149" s="13" t="s">
        <v>225</v>
      </c>
      <c r="B149" s="7" t="s">
        <v>394</v>
      </c>
      <c r="C149" s="168"/>
    </row>
    <row r="150" spans="1:3" ht="12" customHeight="1" thickBot="1">
      <c r="A150" s="13" t="s">
        <v>392</v>
      </c>
      <c r="B150" s="7" t="s">
        <v>395</v>
      </c>
      <c r="C150" s="168"/>
    </row>
    <row r="151" spans="1:3" ht="12" customHeight="1" thickBot="1">
      <c r="A151" s="18" t="s">
        <v>16</v>
      </c>
      <c r="B151" s="70" t="s">
        <v>396</v>
      </c>
      <c r="C151" s="338"/>
    </row>
    <row r="152" spans="1:3" ht="12" customHeight="1" thickBot="1">
      <c r="A152" s="18" t="s">
        <v>17</v>
      </c>
      <c r="B152" s="70" t="s">
        <v>397</v>
      </c>
      <c r="C152" s="338"/>
    </row>
    <row r="153" spans="1:9" ht="15" customHeight="1" thickBot="1">
      <c r="A153" s="18" t="s">
        <v>18</v>
      </c>
      <c r="B153" s="70" t="s">
        <v>399</v>
      </c>
      <c r="C153" s="289">
        <f>+C129+C133+C140+C145+C151+C152</f>
        <v>15737585</v>
      </c>
      <c r="F153" s="290"/>
      <c r="G153" s="291"/>
      <c r="H153" s="291"/>
      <c r="I153" s="291"/>
    </row>
    <row r="154" spans="1:3" s="278" customFormat="1" ht="12.75" customHeight="1" thickBot="1">
      <c r="A154" s="173" t="s">
        <v>19</v>
      </c>
      <c r="B154" s="253" t="s">
        <v>398</v>
      </c>
      <c r="C154" s="289">
        <f>+C128+C153</f>
        <v>1057380333</v>
      </c>
    </row>
    <row r="155" ht="7.5" customHeight="1"/>
    <row r="156" spans="1:3" ht="15.75">
      <c r="A156" s="390" t="s">
        <v>300</v>
      </c>
      <c r="B156" s="390"/>
      <c r="C156" s="390"/>
    </row>
    <row r="157" spans="1:3" ht="15" customHeight="1" thickBot="1">
      <c r="A157" s="388" t="s">
        <v>94</v>
      </c>
      <c r="B157" s="388"/>
      <c r="C157" s="185" t="str">
        <f>C90</f>
        <v>Forintban!</v>
      </c>
    </row>
    <row r="158" spans="1:4" ht="13.5" customHeight="1" thickBot="1">
      <c r="A158" s="18">
        <v>1</v>
      </c>
      <c r="B158" s="25" t="s">
        <v>400</v>
      </c>
      <c r="C158" s="175">
        <f>+C62-C128</f>
        <v>-202862619</v>
      </c>
      <c r="D158" s="292"/>
    </row>
    <row r="159" spans="1:3" ht="27.75" customHeight="1" thickBot="1">
      <c r="A159" s="18" t="s">
        <v>10</v>
      </c>
      <c r="B159" s="25" t="s">
        <v>406</v>
      </c>
      <c r="C159" s="175">
        <f>+C86-C153</f>
        <v>202862619</v>
      </c>
    </row>
  </sheetData>
  <sheetProtection/>
  <mergeCells count="6">
    <mergeCell ref="A1:C1"/>
    <mergeCell ref="A2:B2"/>
    <mergeCell ref="A89:C89"/>
    <mergeCell ref="A90:B90"/>
    <mergeCell ref="A156:C156"/>
    <mergeCell ref="A157:B157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Nagyhalász Város Önkormányzat
2018. ÉVI KÖLTSÉGVETÉS
KÖTELEZŐ FELADATAINAK MÉRLEGE &amp;R&amp;"Times New Roman CE,Félkövér dőlt"&amp;11 2. melléklet a 2/2018. (II.26.) önkormányzati rendelethez</oddHeader>
  </headerFooter>
  <rowBreaks count="1" manualBreakCount="1">
    <brk id="88" max="2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45" zoomScaleNormal="145" workbookViewId="0" topLeftCell="A1">
      <selection activeCell="C1" sqref="C1"/>
    </sheetView>
  </sheetViews>
  <sheetFormatPr defaultColWidth="9.00390625" defaultRowHeight="12.75"/>
  <cols>
    <col min="1" max="1" width="13.875" style="147" customWidth="1"/>
    <col min="2" max="2" width="79.125" style="148" customWidth="1"/>
    <col min="3" max="3" width="25.00390625" style="148" customWidth="1"/>
    <col min="4" max="16384" width="9.375" style="148" customWidth="1"/>
  </cols>
  <sheetData>
    <row r="1" spans="1:3" s="127" customFormat="1" ht="21" customHeight="1" thickBot="1">
      <c r="A1" s="126"/>
      <c r="B1" s="128"/>
      <c r="C1" s="359" t="s">
        <v>541</v>
      </c>
    </row>
    <row r="2" spans="1:3" s="316" customFormat="1" ht="31.5" customHeight="1">
      <c r="A2" s="269" t="s">
        <v>131</v>
      </c>
      <c r="B2" s="236" t="s">
        <v>470</v>
      </c>
      <c r="C2" s="250" t="s">
        <v>49</v>
      </c>
    </row>
    <row r="3" spans="1:3" s="316" customFormat="1" ht="24.75" thickBot="1">
      <c r="A3" s="310" t="s">
        <v>130</v>
      </c>
      <c r="B3" s="237" t="s">
        <v>326</v>
      </c>
      <c r="C3" s="251"/>
    </row>
    <row r="4" spans="1:3" s="317" customFormat="1" ht="15.75" customHeight="1" thickBot="1">
      <c r="A4" s="130"/>
      <c r="B4" s="130"/>
      <c r="C4" s="131" t="str">
        <f>'19. mell.'!C4</f>
        <v>forintban</v>
      </c>
    </row>
    <row r="5" spans="1:3" ht="13.5" thickBot="1">
      <c r="A5" s="270" t="s">
        <v>132</v>
      </c>
      <c r="B5" s="132" t="s">
        <v>462</v>
      </c>
      <c r="C5" s="133" t="s">
        <v>44</v>
      </c>
    </row>
    <row r="6" spans="1:3" s="318" customFormat="1" ht="12.75" customHeight="1" thickBot="1">
      <c r="A6" s="119"/>
      <c r="B6" s="120" t="s">
        <v>413</v>
      </c>
      <c r="C6" s="121" t="s">
        <v>414</v>
      </c>
    </row>
    <row r="7" spans="1:3" s="318" customFormat="1" ht="15.75" customHeight="1" thickBot="1">
      <c r="A7" s="134"/>
      <c r="B7" s="135" t="s">
        <v>45</v>
      </c>
      <c r="C7" s="136"/>
    </row>
    <row r="8" spans="1:3" s="252" customFormat="1" ht="12" customHeight="1" thickBot="1">
      <c r="A8" s="119" t="s">
        <v>9</v>
      </c>
      <c r="B8" s="137" t="s">
        <v>436</v>
      </c>
      <c r="C8" s="195">
        <f>SUM(C9:C19)</f>
        <v>100000</v>
      </c>
    </row>
    <row r="9" spans="1:3" s="252" customFormat="1" ht="12" customHeight="1">
      <c r="A9" s="311" t="s">
        <v>69</v>
      </c>
      <c r="B9" s="8" t="s">
        <v>201</v>
      </c>
      <c r="C9" s="241"/>
    </row>
    <row r="10" spans="1:3" s="252" customFormat="1" ht="12" customHeight="1">
      <c r="A10" s="312" t="s">
        <v>70</v>
      </c>
      <c r="B10" s="6" t="s">
        <v>202</v>
      </c>
      <c r="C10" s="193">
        <v>100000</v>
      </c>
    </row>
    <row r="11" spans="1:3" s="252" customFormat="1" ht="12" customHeight="1">
      <c r="A11" s="312" t="s">
        <v>71</v>
      </c>
      <c r="B11" s="6" t="s">
        <v>203</v>
      </c>
      <c r="C11" s="193"/>
    </row>
    <row r="12" spans="1:3" s="252" customFormat="1" ht="12" customHeight="1">
      <c r="A12" s="312" t="s">
        <v>72</v>
      </c>
      <c r="B12" s="6" t="s">
        <v>204</v>
      </c>
      <c r="C12" s="193"/>
    </row>
    <row r="13" spans="1:3" s="252" customFormat="1" ht="12" customHeight="1">
      <c r="A13" s="312" t="s">
        <v>89</v>
      </c>
      <c r="B13" s="6" t="s">
        <v>205</v>
      </c>
      <c r="C13" s="193"/>
    </row>
    <row r="14" spans="1:3" s="252" customFormat="1" ht="12" customHeight="1">
      <c r="A14" s="312" t="s">
        <v>73</v>
      </c>
      <c r="B14" s="6" t="s">
        <v>327</v>
      </c>
      <c r="C14" s="193"/>
    </row>
    <row r="15" spans="1:3" s="252" customFormat="1" ht="12" customHeight="1">
      <c r="A15" s="312" t="s">
        <v>74</v>
      </c>
      <c r="B15" s="5" t="s">
        <v>328</v>
      </c>
      <c r="C15" s="193"/>
    </row>
    <row r="16" spans="1:3" s="252" customFormat="1" ht="12" customHeight="1">
      <c r="A16" s="312" t="s">
        <v>81</v>
      </c>
      <c r="B16" s="6" t="s">
        <v>208</v>
      </c>
      <c r="C16" s="242"/>
    </row>
    <row r="17" spans="1:3" s="319" customFormat="1" ht="12" customHeight="1">
      <c r="A17" s="312" t="s">
        <v>82</v>
      </c>
      <c r="B17" s="6" t="s">
        <v>209</v>
      </c>
      <c r="C17" s="193"/>
    </row>
    <row r="18" spans="1:3" s="319" customFormat="1" ht="12" customHeight="1">
      <c r="A18" s="312" t="s">
        <v>83</v>
      </c>
      <c r="B18" s="6" t="s">
        <v>362</v>
      </c>
      <c r="C18" s="194"/>
    </row>
    <row r="19" spans="1:3" s="319" customFormat="1" ht="12" customHeight="1" thickBot="1">
      <c r="A19" s="312" t="s">
        <v>84</v>
      </c>
      <c r="B19" s="5" t="s">
        <v>210</v>
      </c>
      <c r="C19" s="194"/>
    </row>
    <row r="20" spans="1:3" s="252" customFormat="1" ht="12" customHeight="1" thickBot="1">
      <c r="A20" s="119" t="s">
        <v>10</v>
      </c>
      <c r="B20" s="137" t="s">
        <v>329</v>
      </c>
      <c r="C20" s="195">
        <f>SUM(C21:C23)</f>
        <v>4905875</v>
      </c>
    </row>
    <row r="21" spans="1:3" s="319" customFormat="1" ht="12" customHeight="1">
      <c r="A21" s="312" t="s">
        <v>75</v>
      </c>
      <c r="B21" s="7" t="s">
        <v>182</v>
      </c>
      <c r="C21" s="193"/>
    </row>
    <row r="22" spans="1:3" s="319" customFormat="1" ht="12" customHeight="1">
      <c r="A22" s="312" t="s">
        <v>76</v>
      </c>
      <c r="B22" s="6" t="s">
        <v>330</v>
      </c>
      <c r="C22" s="193"/>
    </row>
    <row r="23" spans="1:3" s="319" customFormat="1" ht="12" customHeight="1">
      <c r="A23" s="312" t="s">
        <v>77</v>
      </c>
      <c r="B23" s="6" t="s">
        <v>331</v>
      </c>
      <c r="C23" s="193">
        <v>4905875</v>
      </c>
    </row>
    <row r="24" spans="1:3" s="319" customFormat="1" ht="12" customHeight="1" thickBot="1">
      <c r="A24" s="312" t="s">
        <v>78</v>
      </c>
      <c r="B24" s="6" t="s">
        <v>441</v>
      </c>
      <c r="C24" s="193">
        <v>4905875</v>
      </c>
    </row>
    <row r="25" spans="1:3" s="319" customFormat="1" ht="12" customHeight="1" thickBot="1">
      <c r="A25" s="124" t="s">
        <v>11</v>
      </c>
      <c r="B25" s="70" t="s">
        <v>104</v>
      </c>
      <c r="C25" s="222"/>
    </row>
    <row r="26" spans="1:3" s="319" customFormat="1" ht="12" customHeight="1" thickBot="1">
      <c r="A26" s="124" t="s">
        <v>12</v>
      </c>
      <c r="B26" s="70" t="s">
        <v>332</v>
      </c>
      <c r="C26" s="195">
        <f>+C27+C28</f>
        <v>0</v>
      </c>
    </row>
    <row r="27" spans="1:3" s="319" customFormat="1" ht="12" customHeight="1">
      <c r="A27" s="313" t="s">
        <v>192</v>
      </c>
      <c r="B27" s="314" t="s">
        <v>330</v>
      </c>
      <c r="C27" s="57"/>
    </row>
    <row r="28" spans="1:3" s="319" customFormat="1" ht="12" customHeight="1">
      <c r="A28" s="313" t="s">
        <v>193</v>
      </c>
      <c r="B28" s="315" t="s">
        <v>333</v>
      </c>
      <c r="C28" s="196"/>
    </row>
    <row r="29" spans="1:3" s="319" customFormat="1" ht="12" customHeight="1" thickBot="1">
      <c r="A29" s="312" t="s">
        <v>194</v>
      </c>
      <c r="B29" s="73" t="s">
        <v>442</v>
      </c>
      <c r="C29" s="60"/>
    </row>
    <row r="30" spans="1:3" s="319" customFormat="1" ht="12" customHeight="1" thickBot="1">
      <c r="A30" s="124" t="s">
        <v>13</v>
      </c>
      <c r="B30" s="70" t="s">
        <v>334</v>
      </c>
      <c r="C30" s="195">
        <f>+C31+C32+C33</f>
        <v>0</v>
      </c>
    </row>
    <row r="31" spans="1:3" s="319" customFormat="1" ht="12" customHeight="1">
      <c r="A31" s="313" t="s">
        <v>62</v>
      </c>
      <c r="B31" s="314" t="s">
        <v>215</v>
      </c>
      <c r="C31" s="57"/>
    </row>
    <row r="32" spans="1:3" s="319" customFormat="1" ht="12" customHeight="1">
      <c r="A32" s="313" t="s">
        <v>63</v>
      </c>
      <c r="B32" s="315" t="s">
        <v>216</v>
      </c>
      <c r="C32" s="196"/>
    </row>
    <row r="33" spans="1:3" s="319" customFormat="1" ht="12" customHeight="1" thickBot="1">
      <c r="A33" s="312" t="s">
        <v>64</v>
      </c>
      <c r="B33" s="73" t="s">
        <v>217</v>
      </c>
      <c r="C33" s="60"/>
    </row>
    <row r="34" spans="1:3" s="252" customFormat="1" ht="12" customHeight="1" thickBot="1">
      <c r="A34" s="124" t="s">
        <v>14</v>
      </c>
      <c r="B34" s="70" t="s">
        <v>303</v>
      </c>
      <c r="C34" s="222"/>
    </row>
    <row r="35" spans="1:3" s="252" customFormat="1" ht="12" customHeight="1" thickBot="1">
      <c r="A35" s="124" t="s">
        <v>15</v>
      </c>
      <c r="B35" s="70" t="s">
        <v>335</v>
      </c>
      <c r="C35" s="243"/>
    </row>
    <row r="36" spans="1:3" s="252" customFormat="1" ht="12" customHeight="1" thickBot="1">
      <c r="A36" s="119" t="s">
        <v>16</v>
      </c>
      <c r="B36" s="70" t="s">
        <v>443</v>
      </c>
      <c r="C36" s="244">
        <f>+C8+C20+C25+C26+C30+C34+C35</f>
        <v>5005875</v>
      </c>
    </row>
    <row r="37" spans="1:3" s="252" customFormat="1" ht="12" customHeight="1" thickBot="1">
      <c r="A37" s="138" t="s">
        <v>17</v>
      </c>
      <c r="B37" s="70" t="s">
        <v>337</v>
      </c>
      <c r="C37" s="244">
        <f>+C38+C39+C40</f>
        <v>13322671</v>
      </c>
    </row>
    <row r="38" spans="1:3" s="252" customFormat="1" ht="12" customHeight="1">
      <c r="A38" s="313" t="s">
        <v>338</v>
      </c>
      <c r="B38" s="314" t="s">
        <v>161</v>
      </c>
      <c r="C38" s="57">
        <v>124034</v>
      </c>
    </row>
    <row r="39" spans="1:3" s="252" customFormat="1" ht="12" customHeight="1">
      <c r="A39" s="313" t="s">
        <v>339</v>
      </c>
      <c r="B39" s="315" t="s">
        <v>2</v>
      </c>
      <c r="C39" s="196"/>
    </row>
    <row r="40" spans="1:3" s="319" customFormat="1" ht="12" customHeight="1" thickBot="1">
      <c r="A40" s="312" t="s">
        <v>340</v>
      </c>
      <c r="B40" s="73" t="s">
        <v>341</v>
      </c>
      <c r="C40" s="60">
        <v>13198637</v>
      </c>
    </row>
    <row r="41" spans="1:3" s="319" customFormat="1" ht="15" customHeight="1" thickBot="1">
      <c r="A41" s="138" t="s">
        <v>18</v>
      </c>
      <c r="B41" s="139" t="s">
        <v>342</v>
      </c>
      <c r="C41" s="247">
        <f>+C36+C37</f>
        <v>18328546</v>
      </c>
    </row>
    <row r="42" spans="1:3" s="319" customFormat="1" ht="15" customHeight="1" thickBot="1">
      <c r="A42" s="140"/>
      <c r="B42" s="141"/>
      <c r="C42" s="245"/>
    </row>
    <row r="43" spans="1:3" ht="13.5" hidden="1" thickBot="1">
      <c r="A43" s="142"/>
      <c r="B43" s="143"/>
      <c r="C43" s="246"/>
    </row>
    <row r="44" spans="1:3" s="318" customFormat="1" ht="16.5" customHeight="1" thickBot="1">
      <c r="A44" s="144"/>
      <c r="B44" s="145" t="s">
        <v>46</v>
      </c>
      <c r="C44" s="247"/>
    </row>
    <row r="45" spans="1:3" s="320" customFormat="1" ht="12" customHeight="1" thickBot="1">
      <c r="A45" s="124" t="s">
        <v>9</v>
      </c>
      <c r="B45" s="70" t="s">
        <v>343</v>
      </c>
      <c r="C45" s="195">
        <f>SUM(C46:C50)</f>
        <v>17215087</v>
      </c>
    </row>
    <row r="46" spans="1:3" ht="12" customHeight="1">
      <c r="A46" s="312" t="s">
        <v>69</v>
      </c>
      <c r="B46" s="7" t="s">
        <v>39</v>
      </c>
      <c r="C46" s="57">
        <v>7820747</v>
      </c>
    </row>
    <row r="47" spans="1:3" ht="12" customHeight="1">
      <c r="A47" s="312" t="s">
        <v>70</v>
      </c>
      <c r="B47" s="6" t="s">
        <v>113</v>
      </c>
      <c r="C47" s="59">
        <v>1544544</v>
      </c>
    </row>
    <row r="48" spans="1:3" ht="12" customHeight="1">
      <c r="A48" s="312" t="s">
        <v>71</v>
      </c>
      <c r="B48" s="6" t="s">
        <v>88</v>
      </c>
      <c r="C48" s="59">
        <v>7849796</v>
      </c>
    </row>
    <row r="49" spans="1:3" ht="12" customHeight="1">
      <c r="A49" s="312" t="s">
        <v>72</v>
      </c>
      <c r="B49" s="6" t="s">
        <v>114</v>
      </c>
      <c r="C49" s="59"/>
    </row>
    <row r="50" spans="1:3" ht="12" customHeight="1" thickBot="1">
      <c r="A50" s="312" t="s">
        <v>89</v>
      </c>
      <c r="B50" s="6" t="s">
        <v>115</v>
      </c>
      <c r="C50" s="59"/>
    </row>
    <row r="51" spans="1:3" ht="12" customHeight="1" thickBot="1">
      <c r="A51" s="124" t="s">
        <v>10</v>
      </c>
      <c r="B51" s="70" t="s">
        <v>344</v>
      </c>
      <c r="C51" s="195">
        <f>SUM(C52:C54)</f>
        <v>1113459</v>
      </c>
    </row>
    <row r="52" spans="1:3" s="320" customFormat="1" ht="12" customHeight="1">
      <c r="A52" s="312" t="s">
        <v>75</v>
      </c>
      <c r="B52" s="7" t="s">
        <v>154</v>
      </c>
      <c r="C52" s="57">
        <v>1113459</v>
      </c>
    </row>
    <row r="53" spans="1:3" ht="12" customHeight="1">
      <c r="A53" s="312" t="s">
        <v>76</v>
      </c>
      <c r="B53" s="6" t="s">
        <v>117</v>
      </c>
      <c r="C53" s="59"/>
    </row>
    <row r="54" spans="1:3" ht="12" customHeight="1">
      <c r="A54" s="312" t="s">
        <v>77</v>
      </c>
      <c r="B54" s="6" t="s">
        <v>47</v>
      </c>
      <c r="C54" s="59"/>
    </row>
    <row r="55" spans="1:3" ht="12" customHeight="1" thickBot="1">
      <c r="A55" s="312" t="s">
        <v>78</v>
      </c>
      <c r="B55" s="6" t="s">
        <v>440</v>
      </c>
      <c r="C55" s="59"/>
    </row>
    <row r="56" spans="1:3" ht="15" customHeight="1" thickBot="1">
      <c r="A56" s="124" t="s">
        <v>11</v>
      </c>
      <c r="B56" s="70" t="s">
        <v>5</v>
      </c>
      <c r="C56" s="222"/>
    </row>
    <row r="57" spans="1:3" ht="13.5" thickBot="1">
      <c r="A57" s="124" t="s">
        <v>12</v>
      </c>
      <c r="B57" s="146" t="s">
        <v>445</v>
      </c>
      <c r="C57" s="248">
        <f>+C45+C51+C56</f>
        <v>18328546</v>
      </c>
    </row>
    <row r="58" ht="15" customHeight="1" thickBot="1">
      <c r="C58" s="249"/>
    </row>
    <row r="59" spans="1:3" ht="14.25" customHeight="1" thickBot="1">
      <c r="A59" s="149" t="s">
        <v>435</v>
      </c>
      <c r="B59" s="150"/>
      <c r="C59" s="68">
        <v>2</v>
      </c>
    </row>
    <row r="60" spans="1:3" ht="13.5" thickBot="1">
      <c r="A60" s="149" t="s">
        <v>133</v>
      </c>
      <c r="B60" s="150"/>
      <c r="C60" s="68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45" zoomScaleNormal="145" workbookViewId="0" topLeftCell="A1">
      <selection activeCell="C1" sqref="C1"/>
    </sheetView>
  </sheetViews>
  <sheetFormatPr defaultColWidth="9.00390625" defaultRowHeight="12.75"/>
  <cols>
    <col min="1" max="1" width="13.875" style="147" customWidth="1"/>
    <col min="2" max="2" width="79.125" style="148" customWidth="1"/>
    <col min="3" max="3" width="25.00390625" style="148" customWidth="1"/>
    <col min="4" max="16384" width="9.375" style="148" customWidth="1"/>
  </cols>
  <sheetData>
    <row r="1" spans="1:3" s="127" customFormat="1" ht="21" customHeight="1" thickBot="1">
      <c r="A1" s="126"/>
      <c r="B1" s="128"/>
      <c r="C1" s="359" t="s">
        <v>542</v>
      </c>
    </row>
    <row r="2" spans="1:3" s="316" customFormat="1" ht="33" customHeight="1">
      <c r="A2" s="269" t="s">
        <v>131</v>
      </c>
      <c r="B2" s="236" t="s">
        <v>468</v>
      </c>
      <c r="C2" s="250" t="s">
        <v>49</v>
      </c>
    </row>
    <row r="3" spans="1:3" s="316" customFormat="1" ht="24.75" thickBot="1">
      <c r="A3" s="310" t="s">
        <v>130</v>
      </c>
      <c r="B3" s="237" t="s">
        <v>345</v>
      </c>
      <c r="C3" s="251" t="s">
        <v>43</v>
      </c>
    </row>
    <row r="4" spans="1:3" s="317" customFormat="1" ht="15.75" customHeight="1" thickBot="1">
      <c r="A4" s="130"/>
      <c r="B4" s="130"/>
      <c r="C4" s="131" t="str">
        <f>'20. mell.'!C4</f>
        <v>forintban</v>
      </c>
    </row>
    <row r="5" spans="1:3" ht="13.5" thickBot="1">
      <c r="A5" s="270" t="s">
        <v>132</v>
      </c>
      <c r="B5" s="132" t="s">
        <v>462</v>
      </c>
      <c r="C5" s="133" t="s">
        <v>44</v>
      </c>
    </row>
    <row r="6" spans="1:3" s="318" customFormat="1" ht="12.75" customHeight="1" thickBot="1">
      <c r="A6" s="119"/>
      <c r="B6" s="120" t="s">
        <v>413</v>
      </c>
      <c r="C6" s="121" t="s">
        <v>414</v>
      </c>
    </row>
    <row r="7" spans="1:3" s="318" customFormat="1" ht="15.75" customHeight="1" thickBot="1">
      <c r="A7" s="134"/>
      <c r="B7" s="135" t="s">
        <v>45</v>
      </c>
      <c r="C7" s="136"/>
    </row>
    <row r="8" spans="1:3" s="252" customFormat="1" ht="12" customHeight="1" thickBot="1">
      <c r="A8" s="119" t="s">
        <v>9</v>
      </c>
      <c r="B8" s="137" t="s">
        <v>436</v>
      </c>
      <c r="C8" s="195">
        <f>SUM(C9:C19)</f>
        <v>100000</v>
      </c>
    </row>
    <row r="9" spans="1:3" s="252" customFormat="1" ht="12" customHeight="1">
      <c r="A9" s="311" t="s">
        <v>69</v>
      </c>
      <c r="B9" s="8" t="s">
        <v>201</v>
      </c>
      <c r="C9" s="241"/>
    </row>
    <row r="10" spans="1:3" s="252" customFormat="1" ht="12" customHeight="1">
      <c r="A10" s="312" t="s">
        <v>70</v>
      </c>
      <c r="B10" s="6" t="s">
        <v>202</v>
      </c>
      <c r="C10" s="193">
        <v>100000</v>
      </c>
    </row>
    <row r="11" spans="1:3" s="252" customFormat="1" ht="12" customHeight="1">
      <c r="A11" s="312" t="s">
        <v>71</v>
      </c>
      <c r="B11" s="6" t="s">
        <v>203</v>
      </c>
      <c r="C11" s="193"/>
    </row>
    <row r="12" spans="1:3" s="252" customFormat="1" ht="12" customHeight="1">
      <c r="A12" s="312" t="s">
        <v>72</v>
      </c>
      <c r="B12" s="6" t="s">
        <v>204</v>
      </c>
      <c r="C12" s="193"/>
    </row>
    <row r="13" spans="1:3" s="252" customFormat="1" ht="12" customHeight="1">
      <c r="A13" s="312" t="s">
        <v>89</v>
      </c>
      <c r="B13" s="6" t="s">
        <v>205</v>
      </c>
      <c r="C13" s="193"/>
    </row>
    <row r="14" spans="1:3" s="252" customFormat="1" ht="12" customHeight="1">
      <c r="A14" s="312" t="s">
        <v>73</v>
      </c>
      <c r="B14" s="6" t="s">
        <v>327</v>
      </c>
      <c r="C14" s="193"/>
    </row>
    <row r="15" spans="1:3" s="252" customFormat="1" ht="12" customHeight="1">
      <c r="A15" s="312" t="s">
        <v>74</v>
      </c>
      <c r="B15" s="5" t="s">
        <v>328</v>
      </c>
      <c r="C15" s="193"/>
    </row>
    <row r="16" spans="1:3" s="252" customFormat="1" ht="12" customHeight="1">
      <c r="A16" s="312" t="s">
        <v>81</v>
      </c>
      <c r="B16" s="6" t="s">
        <v>208</v>
      </c>
      <c r="C16" s="242"/>
    </row>
    <row r="17" spans="1:3" s="319" customFormat="1" ht="12" customHeight="1">
      <c r="A17" s="312" t="s">
        <v>82</v>
      </c>
      <c r="B17" s="6" t="s">
        <v>209</v>
      </c>
      <c r="C17" s="193"/>
    </row>
    <row r="18" spans="1:3" s="319" customFormat="1" ht="12" customHeight="1">
      <c r="A18" s="312" t="s">
        <v>83</v>
      </c>
      <c r="B18" s="6" t="s">
        <v>362</v>
      </c>
      <c r="C18" s="194"/>
    </row>
    <row r="19" spans="1:3" s="319" customFormat="1" ht="12" customHeight="1" thickBot="1">
      <c r="A19" s="312" t="s">
        <v>84</v>
      </c>
      <c r="B19" s="5" t="s">
        <v>210</v>
      </c>
      <c r="C19" s="194"/>
    </row>
    <row r="20" spans="1:3" s="252" customFormat="1" ht="12" customHeight="1" thickBot="1">
      <c r="A20" s="119" t="s">
        <v>10</v>
      </c>
      <c r="B20" s="137" t="s">
        <v>329</v>
      </c>
      <c r="C20" s="195">
        <f>SUM(C21:C23)</f>
        <v>0</v>
      </c>
    </row>
    <row r="21" spans="1:3" s="319" customFormat="1" ht="12" customHeight="1">
      <c r="A21" s="312" t="s">
        <v>75</v>
      </c>
      <c r="B21" s="7" t="s">
        <v>182</v>
      </c>
      <c r="C21" s="193"/>
    </row>
    <row r="22" spans="1:3" s="319" customFormat="1" ht="12" customHeight="1">
      <c r="A22" s="312" t="s">
        <v>76</v>
      </c>
      <c r="B22" s="6" t="s">
        <v>330</v>
      </c>
      <c r="C22" s="193"/>
    </row>
    <row r="23" spans="1:3" s="319" customFormat="1" ht="12" customHeight="1">
      <c r="A23" s="312" t="s">
        <v>77</v>
      </c>
      <c r="B23" s="6" t="s">
        <v>331</v>
      </c>
      <c r="C23" s="193"/>
    </row>
    <row r="24" spans="1:3" s="319" customFormat="1" ht="12" customHeight="1" thickBot="1">
      <c r="A24" s="312" t="s">
        <v>78</v>
      </c>
      <c r="B24" s="6" t="s">
        <v>441</v>
      </c>
      <c r="C24" s="193"/>
    </row>
    <row r="25" spans="1:3" s="319" customFormat="1" ht="12" customHeight="1" thickBot="1">
      <c r="A25" s="124" t="s">
        <v>11</v>
      </c>
      <c r="B25" s="70" t="s">
        <v>104</v>
      </c>
      <c r="C25" s="222"/>
    </row>
    <row r="26" spans="1:3" s="319" customFormat="1" ht="12" customHeight="1" thickBot="1">
      <c r="A26" s="124" t="s">
        <v>12</v>
      </c>
      <c r="B26" s="70" t="s">
        <v>332</v>
      </c>
      <c r="C26" s="195">
        <f>+C27+C28</f>
        <v>0</v>
      </c>
    </row>
    <row r="27" spans="1:3" s="319" customFormat="1" ht="12" customHeight="1">
      <c r="A27" s="313" t="s">
        <v>192</v>
      </c>
      <c r="B27" s="314" t="s">
        <v>330</v>
      </c>
      <c r="C27" s="57"/>
    </row>
    <row r="28" spans="1:3" s="319" customFormat="1" ht="12" customHeight="1">
      <c r="A28" s="313" t="s">
        <v>193</v>
      </c>
      <c r="B28" s="315" t="s">
        <v>333</v>
      </c>
      <c r="C28" s="196"/>
    </row>
    <row r="29" spans="1:3" s="319" customFormat="1" ht="12" customHeight="1" thickBot="1">
      <c r="A29" s="312" t="s">
        <v>194</v>
      </c>
      <c r="B29" s="73" t="s">
        <v>442</v>
      </c>
      <c r="C29" s="60"/>
    </row>
    <row r="30" spans="1:3" s="319" customFormat="1" ht="12" customHeight="1" thickBot="1">
      <c r="A30" s="124" t="s">
        <v>13</v>
      </c>
      <c r="B30" s="70" t="s">
        <v>334</v>
      </c>
      <c r="C30" s="195">
        <f>+C31+C32+C33</f>
        <v>0</v>
      </c>
    </row>
    <row r="31" spans="1:3" s="319" customFormat="1" ht="12" customHeight="1">
      <c r="A31" s="313" t="s">
        <v>62</v>
      </c>
      <c r="B31" s="314" t="s">
        <v>215</v>
      </c>
      <c r="C31" s="57"/>
    </row>
    <row r="32" spans="1:3" s="319" customFormat="1" ht="12" customHeight="1">
      <c r="A32" s="313" t="s">
        <v>63</v>
      </c>
      <c r="B32" s="315" t="s">
        <v>216</v>
      </c>
      <c r="C32" s="196"/>
    </row>
    <row r="33" spans="1:3" s="319" customFormat="1" ht="12" customHeight="1" thickBot="1">
      <c r="A33" s="312" t="s">
        <v>64</v>
      </c>
      <c r="B33" s="73" t="s">
        <v>217</v>
      </c>
      <c r="C33" s="60"/>
    </row>
    <row r="34" spans="1:3" s="252" customFormat="1" ht="12" customHeight="1" thickBot="1">
      <c r="A34" s="124" t="s">
        <v>14</v>
      </c>
      <c r="B34" s="70" t="s">
        <v>303</v>
      </c>
      <c r="C34" s="222"/>
    </row>
    <row r="35" spans="1:3" s="252" customFormat="1" ht="12" customHeight="1" thickBot="1">
      <c r="A35" s="124" t="s">
        <v>15</v>
      </c>
      <c r="B35" s="70" t="s">
        <v>335</v>
      </c>
      <c r="C35" s="243"/>
    </row>
    <row r="36" spans="1:3" s="252" customFormat="1" ht="12" customHeight="1" thickBot="1">
      <c r="A36" s="119" t="s">
        <v>16</v>
      </c>
      <c r="B36" s="70" t="s">
        <v>443</v>
      </c>
      <c r="C36" s="244">
        <f>+C8+C20+C25+C26+C30+C34+C35</f>
        <v>100000</v>
      </c>
    </row>
    <row r="37" spans="1:3" s="252" customFormat="1" ht="12" customHeight="1" thickBot="1">
      <c r="A37" s="138" t="s">
        <v>17</v>
      </c>
      <c r="B37" s="70" t="s">
        <v>337</v>
      </c>
      <c r="C37" s="244">
        <f>+C38+C39+C40</f>
        <v>13322671</v>
      </c>
    </row>
    <row r="38" spans="1:3" s="252" customFormat="1" ht="12" customHeight="1">
      <c r="A38" s="313" t="s">
        <v>338</v>
      </c>
      <c r="B38" s="314" t="s">
        <v>161</v>
      </c>
      <c r="C38" s="57">
        <v>124034</v>
      </c>
    </row>
    <row r="39" spans="1:3" s="252" customFormat="1" ht="12" customHeight="1">
      <c r="A39" s="313" t="s">
        <v>339</v>
      </c>
      <c r="B39" s="315" t="s">
        <v>2</v>
      </c>
      <c r="C39" s="196"/>
    </row>
    <row r="40" spans="1:3" s="319" customFormat="1" ht="12" customHeight="1" thickBot="1">
      <c r="A40" s="312" t="s">
        <v>340</v>
      </c>
      <c r="B40" s="73" t="s">
        <v>341</v>
      </c>
      <c r="C40" s="60">
        <v>13198637</v>
      </c>
    </row>
    <row r="41" spans="1:3" s="319" customFormat="1" ht="15" customHeight="1" thickBot="1">
      <c r="A41" s="138" t="s">
        <v>18</v>
      </c>
      <c r="B41" s="139" t="s">
        <v>342</v>
      </c>
      <c r="C41" s="247">
        <f>+C36+C37</f>
        <v>13422671</v>
      </c>
    </row>
    <row r="42" spans="1:3" s="319" customFormat="1" ht="15" customHeight="1">
      <c r="A42" s="140"/>
      <c r="B42" s="141"/>
      <c r="C42" s="245"/>
    </row>
    <row r="43" spans="1:3" ht="1.5" customHeight="1" thickBot="1">
      <c r="A43" s="142"/>
      <c r="B43" s="143"/>
      <c r="C43" s="246"/>
    </row>
    <row r="44" spans="1:3" s="318" customFormat="1" ht="16.5" customHeight="1" thickBot="1">
      <c r="A44" s="144"/>
      <c r="B44" s="145" t="s">
        <v>46</v>
      </c>
      <c r="C44" s="247"/>
    </row>
    <row r="45" spans="1:3" s="320" customFormat="1" ht="12" customHeight="1" thickBot="1">
      <c r="A45" s="124" t="s">
        <v>9</v>
      </c>
      <c r="B45" s="70" t="s">
        <v>343</v>
      </c>
      <c r="C45" s="195">
        <f>SUM(C46:C50)</f>
        <v>13422671</v>
      </c>
    </row>
    <row r="46" spans="1:3" ht="12" customHeight="1">
      <c r="A46" s="312" t="s">
        <v>69</v>
      </c>
      <c r="B46" s="7" t="s">
        <v>39</v>
      </c>
      <c r="C46" s="57">
        <v>6661400</v>
      </c>
    </row>
    <row r="47" spans="1:3" ht="12" customHeight="1">
      <c r="A47" s="312" t="s">
        <v>70</v>
      </c>
      <c r="B47" s="6" t="s">
        <v>113</v>
      </c>
      <c r="C47" s="59">
        <v>1318471</v>
      </c>
    </row>
    <row r="48" spans="1:3" ht="12" customHeight="1">
      <c r="A48" s="312" t="s">
        <v>71</v>
      </c>
      <c r="B48" s="6" t="s">
        <v>88</v>
      </c>
      <c r="C48" s="59">
        <v>5442800</v>
      </c>
    </row>
    <row r="49" spans="1:3" ht="12" customHeight="1">
      <c r="A49" s="312" t="s">
        <v>72</v>
      </c>
      <c r="B49" s="6" t="s">
        <v>114</v>
      </c>
      <c r="C49" s="59"/>
    </row>
    <row r="50" spans="1:3" ht="12" customHeight="1" thickBot="1">
      <c r="A50" s="312" t="s">
        <v>89</v>
      </c>
      <c r="B50" s="6" t="s">
        <v>115</v>
      </c>
      <c r="C50" s="59"/>
    </row>
    <row r="51" spans="1:3" ht="12" customHeight="1" thickBot="1">
      <c r="A51" s="124" t="s">
        <v>10</v>
      </c>
      <c r="B51" s="70" t="s">
        <v>344</v>
      </c>
      <c r="C51" s="195">
        <f>SUM(C52:C54)</f>
        <v>0</v>
      </c>
    </row>
    <row r="52" spans="1:3" s="320" customFormat="1" ht="12" customHeight="1">
      <c r="A52" s="312" t="s">
        <v>75</v>
      </c>
      <c r="B52" s="7" t="s">
        <v>154</v>
      </c>
      <c r="C52" s="57"/>
    </row>
    <row r="53" spans="1:3" ht="12" customHeight="1">
      <c r="A53" s="312" t="s">
        <v>76</v>
      </c>
      <c r="B53" s="6" t="s">
        <v>117</v>
      </c>
      <c r="C53" s="59"/>
    </row>
    <row r="54" spans="1:3" ht="12" customHeight="1">
      <c r="A54" s="312" t="s">
        <v>77</v>
      </c>
      <c r="B54" s="6" t="s">
        <v>47</v>
      </c>
      <c r="C54" s="59"/>
    </row>
    <row r="55" spans="1:3" ht="12" customHeight="1" thickBot="1">
      <c r="A55" s="312" t="s">
        <v>78</v>
      </c>
      <c r="B55" s="6" t="s">
        <v>440</v>
      </c>
      <c r="C55" s="59"/>
    </row>
    <row r="56" spans="1:3" ht="15" customHeight="1" thickBot="1">
      <c r="A56" s="124" t="s">
        <v>11</v>
      </c>
      <c r="B56" s="70" t="s">
        <v>5</v>
      </c>
      <c r="C56" s="222"/>
    </row>
    <row r="57" spans="1:3" ht="13.5" thickBot="1">
      <c r="A57" s="124" t="s">
        <v>12</v>
      </c>
      <c r="B57" s="146" t="s">
        <v>445</v>
      </c>
      <c r="C57" s="248">
        <f>+C45+C51+C56</f>
        <v>13422671</v>
      </c>
    </row>
    <row r="58" ht="15" customHeight="1" thickBot="1">
      <c r="C58" s="249"/>
    </row>
    <row r="59" spans="1:3" ht="14.25" customHeight="1" thickBot="1">
      <c r="A59" s="149" t="s">
        <v>435</v>
      </c>
      <c r="B59" s="150"/>
      <c r="C59" s="68">
        <v>2</v>
      </c>
    </row>
    <row r="60" spans="1:3" ht="13.5" thickBot="1">
      <c r="A60" s="149" t="s">
        <v>133</v>
      </c>
      <c r="B60" s="150"/>
      <c r="C60" s="68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45" zoomScaleNormal="145" workbookViewId="0" topLeftCell="A1">
      <selection activeCell="C1" sqref="C1"/>
    </sheetView>
  </sheetViews>
  <sheetFormatPr defaultColWidth="9.00390625" defaultRowHeight="12.75"/>
  <cols>
    <col min="1" max="1" width="13.875" style="147" customWidth="1"/>
    <col min="2" max="2" width="79.125" style="148" customWidth="1"/>
    <col min="3" max="3" width="25.00390625" style="148" customWidth="1"/>
    <col min="4" max="16384" width="9.375" style="148" customWidth="1"/>
  </cols>
  <sheetData>
    <row r="1" spans="1:3" s="127" customFormat="1" ht="21" customHeight="1" thickBot="1">
      <c r="A1" s="126"/>
      <c r="B1" s="128"/>
      <c r="C1" s="359" t="s">
        <v>543</v>
      </c>
    </row>
    <row r="2" spans="1:3" s="316" customFormat="1" ht="34.5" customHeight="1">
      <c r="A2" s="269" t="s">
        <v>131</v>
      </c>
      <c r="B2" s="236" t="s">
        <v>468</v>
      </c>
      <c r="C2" s="250" t="s">
        <v>49</v>
      </c>
    </row>
    <row r="3" spans="1:3" s="316" customFormat="1" ht="24.75" thickBot="1">
      <c r="A3" s="310" t="s">
        <v>130</v>
      </c>
      <c r="B3" s="237" t="s">
        <v>346</v>
      </c>
      <c r="C3" s="251" t="s">
        <v>48</v>
      </c>
    </row>
    <row r="4" spans="1:3" s="317" customFormat="1" ht="15.75" customHeight="1" thickBot="1">
      <c r="A4" s="130"/>
      <c r="B4" s="130"/>
      <c r="C4" s="131" t="str">
        <f>'21.mell'!C4</f>
        <v>forintban</v>
      </c>
    </row>
    <row r="5" spans="1:3" ht="13.5" thickBot="1">
      <c r="A5" s="270" t="s">
        <v>132</v>
      </c>
      <c r="B5" s="132" t="s">
        <v>462</v>
      </c>
      <c r="C5" s="133" t="s">
        <v>44</v>
      </c>
    </row>
    <row r="6" spans="1:3" s="318" customFormat="1" ht="12.75" customHeight="1" thickBot="1">
      <c r="A6" s="119"/>
      <c r="B6" s="120" t="s">
        <v>413</v>
      </c>
      <c r="C6" s="121" t="s">
        <v>414</v>
      </c>
    </row>
    <row r="7" spans="1:3" s="318" customFormat="1" ht="15.75" customHeight="1" thickBot="1">
      <c r="A7" s="134"/>
      <c r="B7" s="135" t="s">
        <v>45</v>
      </c>
      <c r="C7" s="136"/>
    </row>
    <row r="8" spans="1:3" s="252" customFormat="1" ht="12" customHeight="1" thickBot="1">
      <c r="A8" s="119" t="s">
        <v>9</v>
      </c>
      <c r="B8" s="137" t="s">
        <v>436</v>
      </c>
      <c r="C8" s="195">
        <f>SUM(C9:C19)</f>
        <v>0</v>
      </c>
    </row>
    <row r="9" spans="1:3" s="252" customFormat="1" ht="12" customHeight="1">
      <c r="A9" s="311" t="s">
        <v>69</v>
      </c>
      <c r="B9" s="8" t="s">
        <v>201</v>
      </c>
      <c r="C9" s="241"/>
    </row>
    <row r="10" spans="1:3" s="252" customFormat="1" ht="12" customHeight="1">
      <c r="A10" s="312" t="s">
        <v>70</v>
      </c>
      <c r="B10" s="6" t="s">
        <v>202</v>
      </c>
      <c r="C10" s="193"/>
    </row>
    <row r="11" spans="1:3" s="252" customFormat="1" ht="12" customHeight="1">
      <c r="A11" s="312" t="s">
        <v>71</v>
      </c>
      <c r="B11" s="6" t="s">
        <v>203</v>
      </c>
      <c r="C11" s="193"/>
    </row>
    <row r="12" spans="1:3" s="252" customFormat="1" ht="12" customHeight="1">
      <c r="A12" s="312" t="s">
        <v>72</v>
      </c>
      <c r="B12" s="6" t="s">
        <v>204</v>
      </c>
      <c r="C12" s="193"/>
    </row>
    <row r="13" spans="1:3" s="252" customFormat="1" ht="12" customHeight="1">
      <c r="A13" s="312" t="s">
        <v>89</v>
      </c>
      <c r="B13" s="6" t="s">
        <v>205</v>
      </c>
      <c r="C13" s="193"/>
    </row>
    <row r="14" spans="1:3" s="252" customFormat="1" ht="12" customHeight="1">
      <c r="A14" s="312" t="s">
        <v>73</v>
      </c>
      <c r="B14" s="6" t="s">
        <v>327</v>
      </c>
      <c r="C14" s="193"/>
    </row>
    <row r="15" spans="1:3" s="252" customFormat="1" ht="12" customHeight="1">
      <c r="A15" s="312" t="s">
        <v>74</v>
      </c>
      <c r="B15" s="5" t="s">
        <v>328</v>
      </c>
      <c r="C15" s="193"/>
    </row>
    <row r="16" spans="1:3" s="252" customFormat="1" ht="12" customHeight="1">
      <c r="A16" s="312" t="s">
        <v>81</v>
      </c>
      <c r="B16" s="6" t="s">
        <v>208</v>
      </c>
      <c r="C16" s="242"/>
    </row>
    <row r="17" spans="1:3" s="319" customFormat="1" ht="12" customHeight="1">
      <c r="A17" s="312" t="s">
        <v>82</v>
      </c>
      <c r="B17" s="6" t="s">
        <v>209</v>
      </c>
      <c r="C17" s="193"/>
    </row>
    <row r="18" spans="1:3" s="319" customFormat="1" ht="12" customHeight="1">
      <c r="A18" s="312" t="s">
        <v>83</v>
      </c>
      <c r="B18" s="6" t="s">
        <v>362</v>
      </c>
      <c r="C18" s="194"/>
    </row>
    <row r="19" spans="1:3" s="319" customFormat="1" ht="12" customHeight="1" thickBot="1">
      <c r="A19" s="312" t="s">
        <v>84</v>
      </c>
      <c r="B19" s="5" t="s">
        <v>210</v>
      </c>
      <c r="C19" s="194"/>
    </row>
    <row r="20" spans="1:3" s="252" customFormat="1" ht="12" customHeight="1" thickBot="1">
      <c r="A20" s="119" t="s">
        <v>10</v>
      </c>
      <c r="B20" s="137" t="s">
        <v>329</v>
      </c>
      <c r="C20" s="195">
        <f>SUM(C21:C23)</f>
        <v>4905875</v>
      </c>
    </row>
    <row r="21" spans="1:3" s="319" customFormat="1" ht="12" customHeight="1">
      <c r="A21" s="312" t="s">
        <v>75</v>
      </c>
      <c r="B21" s="7" t="s">
        <v>182</v>
      </c>
      <c r="C21" s="193"/>
    </row>
    <row r="22" spans="1:3" s="319" customFormat="1" ht="12" customHeight="1">
      <c r="A22" s="312" t="s">
        <v>76</v>
      </c>
      <c r="B22" s="6" t="s">
        <v>330</v>
      </c>
      <c r="C22" s="193"/>
    </row>
    <row r="23" spans="1:3" s="319" customFormat="1" ht="12" customHeight="1">
      <c r="A23" s="312" t="s">
        <v>77</v>
      </c>
      <c r="B23" s="6" t="s">
        <v>331</v>
      </c>
      <c r="C23" s="193">
        <v>4905875</v>
      </c>
    </row>
    <row r="24" spans="1:3" s="319" customFormat="1" ht="12" customHeight="1" thickBot="1">
      <c r="A24" s="312" t="s">
        <v>78</v>
      </c>
      <c r="B24" s="6" t="s">
        <v>441</v>
      </c>
      <c r="C24" s="193">
        <v>4905875</v>
      </c>
    </row>
    <row r="25" spans="1:3" s="319" customFormat="1" ht="12" customHeight="1" thickBot="1">
      <c r="A25" s="124" t="s">
        <v>11</v>
      </c>
      <c r="B25" s="70" t="s">
        <v>104</v>
      </c>
      <c r="C25" s="222"/>
    </row>
    <row r="26" spans="1:3" s="319" customFormat="1" ht="12" customHeight="1" thickBot="1">
      <c r="A26" s="124" t="s">
        <v>12</v>
      </c>
      <c r="B26" s="70" t="s">
        <v>332</v>
      </c>
      <c r="C26" s="195">
        <f>+C27+C28</f>
        <v>0</v>
      </c>
    </row>
    <row r="27" spans="1:3" s="319" customFormat="1" ht="12" customHeight="1">
      <c r="A27" s="313" t="s">
        <v>192</v>
      </c>
      <c r="B27" s="314" t="s">
        <v>330</v>
      </c>
      <c r="C27" s="57"/>
    </row>
    <row r="28" spans="1:3" s="319" customFormat="1" ht="12" customHeight="1">
      <c r="A28" s="313" t="s">
        <v>193</v>
      </c>
      <c r="B28" s="315" t="s">
        <v>333</v>
      </c>
      <c r="C28" s="196"/>
    </row>
    <row r="29" spans="1:3" s="319" customFormat="1" ht="12" customHeight="1" thickBot="1">
      <c r="A29" s="312" t="s">
        <v>194</v>
      </c>
      <c r="B29" s="73" t="s">
        <v>442</v>
      </c>
      <c r="C29" s="60"/>
    </row>
    <row r="30" spans="1:3" s="319" customFormat="1" ht="12" customHeight="1" thickBot="1">
      <c r="A30" s="124" t="s">
        <v>13</v>
      </c>
      <c r="B30" s="70" t="s">
        <v>334</v>
      </c>
      <c r="C30" s="195">
        <f>+C31+C32+C33</f>
        <v>0</v>
      </c>
    </row>
    <row r="31" spans="1:3" s="319" customFormat="1" ht="12" customHeight="1">
      <c r="A31" s="313" t="s">
        <v>62</v>
      </c>
      <c r="B31" s="314" t="s">
        <v>215</v>
      </c>
      <c r="C31" s="57"/>
    </row>
    <row r="32" spans="1:3" s="319" customFormat="1" ht="12" customHeight="1">
      <c r="A32" s="313" t="s">
        <v>63</v>
      </c>
      <c r="B32" s="315" t="s">
        <v>216</v>
      </c>
      <c r="C32" s="196"/>
    </row>
    <row r="33" spans="1:3" s="319" customFormat="1" ht="12" customHeight="1" thickBot="1">
      <c r="A33" s="312" t="s">
        <v>64</v>
      </c>
      <c r="B33" s="73" t="s">
        <v>217</v>
      </c>
      <c r="C33" s="60"/>
    </row>
    <row r="34" spans="1:3" s="252" customFormat="1" ht="12" customHeight="1" thickBot="1">
      <c r="A34" s="124" t="s">
        <v>14</v>
      </c>
      <c r="B34" s="70" t="s">
        <v>303</v>
      </c>
      <c r="C34" s="222"/>
    </row>
    <row r="35" spans="1:3" s="252" customFormat="1" ht="12" customHeight="1" thickBot="1">
      <c r="A35" s="124" t="s">
        <v>15</v>
      </c>
      <c r="B35" s="70" t="s">
        <v>335</v>
      </c>
      <c r="C35" s="243"/>
    </row>
    <row r="36" spans="1:3" s="252" customFormat="1" ht="12" customHeight="1" thickBot="1">
      <c r="A36" s="119" t="s">
        <v>16</v>
      </c>
      <c r="B36" s="70" t="s">
        <v>443</v>
      </c>
      <c r="C36" s="244">
        <f>+C8+C20+C25+C26+C30+C34+C35</f>
        <v>4905875</v>
      </c>
    </row>
    <row r="37" spans="1:3" s="252" customFormat="1" ht="12" customHeight="1" thickBot="1">
      <c r="A37" s="138" t="s">
        <v>17</v>
      </c>
      <c r="B37" s="70" t="s">
        <v>337</v>
      </c>
      <c r="C37" s="244">
        <f>+C38+C39+C40</f>
        <v>0</v>
      </c>
    </row>
    <row r="38" spans="1:3" s="252" customFormat="1" ht="12" customHeight="1">
      <c r="A38" s="313" t="s">
        <v>338</v>
      </c>
      <c r="B38" s="314" t="s">
        <v>161</v>
      </c>
      <c r="C38" s="57"/>
    </row>
    <row r="39" spans="1:3" s="252" customFormat="1" ht="12" customHeight="1">
      <c r="A39" s="313" t="s">
        <v>339</v>
      </c>
      <c r="B39" s="315" t="s">
        <v>2</v>
      </c>
      <c r="C39" s="196"/>
    </row>
    <row r="40" spans="1:3" s="319" customFormat="1" ht="12" customHeight="1" thickBot="1">
      <c r="A40" s="312" t="s">
        <v>340</v>
      </c>
      <c r="B40" s="73" t="s">
        <v>341</v>
      </c>
      <c r="C40" s="60"/>
    </row>
    <row r="41" spans="1:3" s="319" customFormat="1" ht="15" customHeight="1" thickBot="1">
      <c r="A41" s="138" t="s">
        <v>18</v>
      </c>
      <c r="B41" s="139" t="s">
        <v>342</v>
      </c>
      <c r="C41" s="247">
        <f>+C36+C37</f>
        <v>4905875</v>
      </c>
    </row>
    <row r="42" spans="1:3" s="319" customFormat="1" ht="15" customHeight="1">
      <c r="A42" s="140"/>
      <c r="B42" s="141"/>
      <c r="C42" s="245"/>
    </row>
    <row r="43" spans="1:3" ht="1.5" customHeight="1" thickBot="1">
      <c r="A43" s="142"/>
      <c r="B43" s="143"/>
      <c r="C43" s="246"/>
    </row>
    <row r="44" spans="1:3" s="318" customFormat="1" ht="16.5" customHeight="1" thickBot="1">
      <c r="A44" s="144"/>
      <c r="B44" s="145" t="s">
        <v>46</v>
      </c>
      <c r="C44" s="247"/>
    </row>
    <row r="45" spans="1:3" s="320" customFormat="1" ht="12" customHeight="1" thickBot="1">
      <c r="A45" s="124" t="s">
        <v>9</v>
      </c>
      <c r="B45" s="70" t="s">
        <v>343</v>
      </c>
      <c r="C45" s="195">
        <f>SUM(C46:C50)</f>
        <v>3792416</v>
      </c>
    </row>
    <row r="46" spans="1:3" ht="12" customHeight="1">
      <c r="A46" s="312" t="s">
        <v>69</v>
      </c>
      <c r="B46" s="7" t="s">
        <v>39</v>
      </c>
      <c r="C46" s="57">
        <v>1159347</v>
      </c>
    </row>
    <row r="47" spans="1:3" ht="12" customHeight="1">
      <c r="A47" s="312" t="s">
        <v>70</v>
      </c>
      <c r="B47" s="6" t="s">
        <v>113</v>
      </c>
      <c r="C47" s="59">
        <v>226073</v>
      </c>
    </row>
    <row r="48" spans="1:3" ht="12" customHeight="1">
      <c r="A48" s="312" t="s">
        <v>71</v>
      </c>
      <c r="B48" s="6" t="s">
        <v>88</v>
      </c>
      <c r="C48" s="59">
        <v>2406996</v>
      </c>
    </row>
    <row r="49" spans="1:3" ht="12" customHeight="1">
      <c r="A49" s="312" t="s">
        <v>72</v>
      </c>
      <c r="B49" s="6" t="s">
        <v>114</v>
      </c>
      <c r="C49" s="59"/>
    </row>
    <row r="50" spans="1:3" ht="12" customHeight="1" thickBot="1">
      <c r="A50" s="312" t="s">
        <v>89</v>
      </c>
      <c r="B50" s="6" t="s">
        <v>115</v>
      </c>
      <c r="C50" s="59"/>
    </row>
    <row r="51" spans="1:3" ht="12" customHeight="1" thickBot="1">
      <c r="A51" s="124" t="s">
        <v>10</v>
      </c>
      <c r="B51" s="70" t="s">
        <v>344</v>
      </c>
      <c r="C51" s="195">
        <f>SUM(C52:C54)</f>
        <v>1113459</v>
      </c>
    </row>
    <row r="52" spans="1:3" s="320" customFormat="1" ht="12" customHeight="1">
      <c r="A52" s="312" t="s">
        <v>75</v>
      </c>
      <c r="B52" s="7" t="s">
        <v>154</v>
      </c>
      <c r="C52" s="57">
        <v>1113459</v>
      </c>
    </row>
    <row r="53" spans="1:3" ht="12" customHeight="1">
      <c r="A53" s="312" t="s">
        <v>76</v>
      </c>
      <c r="B53" s="6" t="s">
        <v>117</v>
      </c>
      <c r="C53" s="59"/>
    </row>
    <row r="54" spans="1:3" ht="12" customHeight="1">
      <c r="A54" s="312" t="s">
        <v>77</v>
      </c>
      <c r="B54" s="6" t="s">
        <v>47</v>
      </c>
      <c r="C54" s="59"/>
    </row>
    <row r="55" spans="1:3" ht="12" customHeight="1" thickBot="1">
      <c r="A55" s="312" t="s">
        <v>78</v>
      </c>
      <c r="B55" s="6" t="s">
        <v>440</v>
      </c>
      <c r="C55" s="59"/>
    </row>
    <row r="56" spans="1:3" ht="15" customHeight="1" thickBot="1">
      <c r="A56" s="124" t="s">
        <v>11</v>
      </c>
      <c r="B56" s="70" t="s">
        <v>5</v>
      </c>
      <c r="C56" s="222"/>
    </row>
    <row r="57" spans="1:3" ht="13.5" thickBot="1">
      <c r="A57" s="124" t="s">
        <v>12</v>
      </c>
      <c r="B57" s="146" t="s">
        <v>445</v>
      </c>
      <c r="C57" s="248">
        <f>+C45+C51+C56</f>
        <v>4905875</v>
      </c>
    </row>
    <row r="58" ht="15" customHeight="1" thickBot="1">
      <c r="C58" s="249"/>
    </row>
    <row r="59" spans="1:3" ht="14.25" customHeight="1" thickBot="1">
      <c r="A59" s="149" t="s">
        <v>435</v>
      </c>
      <c r="B59" s="150"/>
      <c r="C59" s="68"/>
    </row>
    <row r="60" spans="1:3" ht="13.5" thickBot="1">
      <c r="A60" s="149" t="s">
        <v>133</v>
      </c>
      <c r="B60" s="150"/>
      <c r="C60" s="68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45" zoomScaleNormal="145" workbookViewId="0" topLeftCell="A1">
      <selection activeCell="C1" sqref="C1"/>
    </sheetView>
  </sheetViews>
  <sheetFormatPr defaultColWidth="9.00390625" defaultRowHeight="12.75"/>
  <cols>
    <col min="1" max="1" width="13.875" style="147" customWidth="1"/>
    <col min="2" max="2" width="79.125" style="148" customWidth="1"/>
    <col min="3" max="3" width="25.00390625" style="148" customWidth="1"/>
    <col min="4" max="16384" width="9.375" style="148" customWidth="1"/>
  </cols>
  <sheetData>
    <row r="1" spans="1:3" s="127" customFormat="1" ht="21" customHeight="1" thickBot="1">
      <c r="A1" s="126"/>
      <c r="B1" s="128"/>
      <c r="C1" s="359" t="s">
        <v>544</v>
      </c>
    </row>
    <row r="2" spans="1:3" s="316" customFormat="1" ht="36" customHeight="1">
      <c r="A2" s="269" t="s">
        <v>131</v>
      </c>
      <c r="B2" s="236" t="s">
        <v>469</v>
      </c>
      <c r="C2" s="250" t="s">
        <v>49</v>
      </c>
    </row>
    <row r="3" spans="1:3" s="316" customFormat="1" ht="24.75" thickBot="1">
      <c r="A3" s="310" t="s">
        <v>130</v>
      </c>
      <c r="B3" s="237" t="s">
        <v>446</v>
      </c>
      <c r="C3" s="251" t="s">
        <v>49</v>
      </c>
    </row>
    <row r="4" spans="1:3" s="317" customFormat="1" ht="12" customHeight="1" thickBot="1">
      <c r="A4" s="130"/>
      <c r="B4" s="130"/>
      <c r="C4" s="131" t="str">
        <f>'22. mell'!C4</f>
        <v>forintban</v>
      </c>
    </row>
    <row r="5" spans="1:3" ht="13.5" thickBot="1">
      <c r="A5" s="270" t="s">
        <v>132</v>
      </c>
      <c r="B5" s="132" t="s">
        <v>462</v>
      </c>
      <c r="C5" s="360" t="s">
        <v>44</v>
      </c>
    </row>
    <row r="6" spans="1:3" s="318" customFormat="1" ht="9.75" customHeight="1" thickBot="1">
      <c r="A6" s="119"/>
      <c r="B6" s="120" t="s">
        <v>413</v>
      </c>
      <c r="C6" s="121" t="s">
        <v>414</v>
      </c>
    </row>
    <row r="7" spans="1:3" s="318" customFormat="1" ht="15.75" customHeight="1" thickBot="1">
      <c r="A7" s="134"/>
      <c r="B7" s="135" t="s">
        <v>45</v>
      </c>
      <c r="C7" s="136"/>
    </row>
    <row r="8" spans="1:3" s="252" customFormat="1" ht="12" customHeight="1" thickBot="1">
      <c r="A8" s="119" t="s">
        <v>9</v>
      </c>
      <c r="B8" s="137" t="s">
        <v>436</v>
      </c>
      <c r="C8" s="195">
        <f>SUM(C9:C19)</f>
        <v>0</v>
      </c>
    </row>
    <row r="9" spans="1:3" s="252" customFormat="1" ht="12" customHeight="1">
      <c r="A9" s="311" t="s">
        <v>69</v>
      </c>
      <c r="B9" s="8" t="s">
        <v>201</v>
      </c>
      <c r="C9" s="241"/>
    </row>
    <row r="10" spans="1:3" s="252" customFormat="1" ht="12" customHeight="1">
      <c r="A10" s="312" t="s">
        <v>70</v>
      </c>
      <c r="B10" s="6" t="s">
        <v>202</v>
      </c>
      <c r="C10" s="193"/>
    </row>
    <row r="11" spans="1:3" s="252" customFormat="1" ht="12" customHeight="1">
      <c r="A11" s="312" t="s">
        <v>71</v>
      </c>
      <c r="B11" s="6" t="s">
        <v>203</v>
      </c>
      <c r="C11" s="193"/>
    </row>
    <row r="12" spans="1:3" s="252" customFormat="1" ht="12" customHeight="1">
      <c r="A12" s="312" t="s">
        <v>72</v>
      </c>
      <c r="B12" s="6" t="s">
        <v>204</v>
      </c>
      <c r="C12" s="193"/>
    </row>
    <row r="13" spans="1:3" s="252" customFormat="1" ht="12" customHeight="1">
      <c r="A13" s="312" t="s">
        <v>89</v>
      </c>
      <c r="B13" s="6" t="s">
        <v>205</v>
      </c>
      <c r="C13" s="193"/>
    </row>
    <row r="14" spans="1:3" s="252" customFormat="1" ht="12" customHeight="1">
      <c r="A14" s="312" t="s">
        <v>73</v>
      </c>
      <c r="B14" s="6" t="s">
        <v>327</v>
      </c>
      <c r="C14" s="193"/>
    </row>
    <row r="15" spans="1:3" s="252" customFormat="1" ht="12" customHeight="1">
      <c r="A15" s="312" t="s">
        <v>74</v>
      </c>
      <c r="B15" s="5" t="s">
        <v>328</v>
      </c>
      <c r="C15" s="193"/>
    </row>
    <row r="16" spans="1:3" s="252" customFormat="1" ht="12" customHeight="1">
      <c r="A16" s="312" t="s">
        <v>81</v>
      </c>
      <c r="B16" s="6" t="s">
        <v>208</v>
      </c>
      <c r="C16" s="242"/>
    </row>
    <row r="17" spans="1:3" s="319" customFormat="1" ht="12" customHeight="1">
      <c r="A17" s="312" t="s">
        <v>82</v>
      </c>
      <c r="B17" s="6" t="s">
        <v>209</v>
      </c>
      <c r="C17" s="193"/>
    </row>
    <row r="18" spans="1:3" s="319" customFormat="1" ht="12" customHeight="1">
      <c r="A18" s="312" t="s">
        <v>83</v>
      </c>
      <c r="B18" s="6" t="s">
        <v>362</v>
      </c>
      <c r="C18" s="194"/>
    </row>
    <row r="19" spans="1:3" s="319" customFormat="1" ht="12" customHeight="1" thickBot="1">
      <c r="A19" s="312" t="s">
        <v>84</v>
      </c>
      <c r="B19" s="5" t="s">
        <v>210</v>
      </c>
      <c r="C19" s="194"/>
    </row>
    <row r="20" spans="1:3" s="252" customFormat="1" ht="12" customHeight="1" thickBot="1">
      <c r="A20" s="119" t="s">
        <v>10</v>
      </c>
      <c r="B20" s="137" t="s">
        <v>329</v>
      </c>
      <c r="C20" s="195">
        <f>SUM(C21:C23)</f>
        <v>0</v>
      </c>
    </row>
    <row r="21" spans="1:3" s="319" customFormat="1" ht="12" customHeight="1">
      <c r="A21" s="312" t="s">
        <v>75</v>
      </c>
      <c r="B21" s="7" t="s">
        <v>182</v>
      </c>
      <c r="C21" s="193"/>
    </row>
    <row r="22" spans="1:3" s="319" customFormat="1" ht="12" customHeight="1">
      <c r="A22" s="312" t="s">
        <v>76</v>
      </c>
      <c r="B22" s="6" t="s">
        <v>330</v>
      </c>
      <c r="C22" s="193"/>
    </row>
    <row r="23" spans="1:3" s="319" customFormat="1" ht="12" customHeight="1">
      <c r="A23" s="312" t="s">
        <v>77</v>
      </c>
      <c r="B23" s="6" t="s">
        <v>331</v>
      </c>
      <c r="C23" s="193"/>
    </row>
    <row r="24" spans="1:3" s="319" customFormat="1" ht="12" customHeight="1" thickBot="1">
      <c r="A24" s="312" t="s">
        <v>78</v>
      </c>
      <c r="B24" s="6" t="s">
        <v>441</v>
      </c>
      <c r="C24" s="193"/>
    </row>
    <row r="25" spans="1:3" s="319" customFormat="1" ht="12" customHeight="1" thickBot="1">
      <c r="A25" s="124" t="s">
        <v>11</v>
      </c>
      <c r="B25" s="70" t="s">
        <v>104</v>
      </c>
      <c r="C25" s="222"/>
    </row>
    <row r="26" spans="1:3" s="319" customFormat="1" ht="12" customHeight="1" thickBot="1">
      <c r="A26" s="124" t="s">
        <v>12</v>
      </c>
      <c r="B26" s="70" t="s">
        <v>332</v>
      </c>
      <c r="C26" s="195">
        <f>+C27+C28</f>
        <v>0</v>
      </c>
    </row>
    <row r="27" spans="1:3" s="319" customFormat="1" ht="12" customHeight="1">
      <c r="A27" s="313" t="s">
        <v>192</v>
      </c>
      <c r="B27" s="314" t="s">
        <v>330</v>
      </c>
      <c r="C27" s="57"/>
    </row>
    <row r="28" spans="1:3" s="319" customFormat="1" ht="12" customHeight="1">
      <c r="A28" s="313" t="s">
        <v>193</v>
      </c>
      <c r="B28" s="315" t="s">
        <v>333</v>
      </c>
      <c r="C28" s="196"/>
    </row>
    <row r="29" spans="1:3" s="319" customFormat="1" ht="12" customHeight="1" thickBot="1">
      <c r="A29" s="312" t="s">
        <v>194</v>
      </c>
      <c r="B29" s="73" t="s">
        <v>442</v>
      </c>
      <c r="C29" s="60"/>
    </row>
    <row r="30" spans="1:3" s="319" customFormat="1" ht="12" customHeight="1" thickBot="1">
      <c r="A30" s="124" t="s">
        <v>13</v>
      </c>
      <c r="B30" s="70" t="s">
        <v>334</v>
      </c>
      <c r="C30" s="195">
        <f>+C31+C32+C33</f>
        <v>0</v>
      </c>
    </row>
    <row r="31" spans="1:3" s="319" customFormat="1" ht="12" customHeight="1">
      <c r="A31" s="313" t="s">
        <v>62</v>
      </c>
      <c r="B31" s="314" t="s">
        <v>215</v>
      </c>
      <c r="C31" s="57"/>
    </row>
    <row r="32" spans="1:3" s="319" customFormat="1" ht="12" customHeight="1">
      <c r="A32" s="313" t="s">
        <v>63</v>
      </c>
      <c r="B32" s="315" t="s">
        <v>216</v>
      </c>
      <c r="C32" s="196"/>
    </row>
    <row r="33" spans="1:3" s="319" customFormat="1" ht="12" customHeight="1" thickBot="1">
      <c r="A33" s="312" t="s">
        <v>64</v>
      </c>
      <c r="B33" s="73" t="s">
        <v>217</v>
      </c>
      <c r="C33" s="60"/>
    </row>
    <row r="34" spans="1:3" s="252" customFormat="1" ht="12" customHeight="1" thickBot="1">
      <c r="A34" s="124" t="s">
        <v>14</v>
      </c>
      <c r="B34" s="70" t="s">
        <v>303</v>
      </c>
      <c r="C34" s="222"/>
    </row>
    <row r="35" spans="1:3" s="252" customFormat="1" ht="12" customHeight="1" thickBot="1">
      <c r="A35" s="124" t="s">
        <v>15</v>
      </c>
      <c r="B35" s="70" t="s">
        <v>335</v>
      </c>
      <c r="C35" s="243"/>
    </row>
    <row r="36" spans="1:3" s="252" customFormat="1" ht="12" customHeight="1" thickBot="1">
      <c r="A36" s="119" t="s">
        <v>16</v>
      </c>
      <c r="B36" s="70" t="s">
        <v>443</v>
      </c>
      <c r="C36" s="244">
        <f>+C8+C20+C25+C26+C30+C34+C35</f>
        <v>0</v>
      </c>
    </row>
    <row r="37" spans="1:3" s="252" customFormat="1" ht="12" customHeight="1" thickBot="1">
      <c r="A37" s="138" t="s">
        <v>17</v>
      </c>
      <c r="B37" s="70" t="s">
        <v>337</v>
      </c>
      <c r="C37" s="244">
        <f>+C38+C39+C40</f>
        <v>0</v>
      </c>
    </row>
    <row r="38" spans="1:3" s="252" customFormat="1" ht="12" customHeight="1">
      <c r="A38" s="313" t="s">
        <v>338</v>
      </c>
      <c r="B38" s="314" t="s">
        <v>161</v>
      </c>
      <c r="C38" s="57"/>
    </row>
    <row r="39" spans="1:3" s="252" customFormat="1" ht="12" customHeight="1">
      <c r="A39" s="313" t="s">
        <v>339</v>
      </c>
      <c r="B39" s="315" t="s">
        <v>2</v>
      </c>
      <c r="C39" s="196"/>
    </row>
    <row r="40" spans="1:3" s="319" customFormat="1" ht="12" customHeight="1" thickBot="1">
      <c r="A40" s="312" t="s">
        <v>340</v>
      </c>
      <c r="B40" s="73" t="s">
        <v>341</v>
      </c>
      <c r="C40" s="60"/>
    </row>
    <row r="41" spans="1:3" s="319" customFormat="1" ht="15" customHeight="1" thickBot="1">
      <c r="A41" s="138" t="s">
        <v>18</v>
      </c>
      <c r="B41" s="139" t="s">
        <v>342</v>
      </c>
      <c r="C41" s="247">
        <f>+C36+C37</f>
        <v>0</v>
      </c>
    </row>
    <row r="42" spans="1:3" s="319" customFormat="1" ht="15" customHeight="1">
      <c r="A42" s="140"/>
      <c r="B42" s="141"/>
      <c r="C42" s="245"/>
    </row>
    <row r="43" spans="1:3" ht="2.25" customHeight="1" thickBot="1">
      <c r="A43" s="142"/>
      <c r="B43" s="143"/>
      <c r="C43" s="246"/>
    </row>
    <row r="44" spans="1:3" s="318" customFormat="1" ht="16.5" customHeight="1" thickBot="1">
      <c r="A44" s="144"/>
      <c r="B44" s="145" t="s">
        <v>46</v>
      </c>
      <c r="C44" s="247"/>
    </row>
    <row r="45" spans="1:3" s="320" customFormat="1" ht="12" customHeight="1" thickBot="1">
      <c r="A45" s="124" t="s">
        <v>9</v>
      </c>
      <c r="B45" s="70" t="s">
        <v>343</v>
      </c>
      <c r="C45" s="195">
        <f>SUM(C46:C50)</f>
        <v>0</v>
      </c>
    </row>
    <row r="46" spans="1:3" ht="12" customHeight="1">
      <c r="A46" s="312" t="s">
        <v>69</v>
      </c>
      <c r="B46" s="7" t="s">
        <v>39</v>
      </c>
      <c r="C46" s="57"/>
    </row>
    <row r="47" spans="1:3" ht="12" customHeight="1">
      <c r="A47" s="312" t="s">
        <v>70</v>
      </c>
      <c r="B47" s="6" t="s">
        <v>113</v>
      </c>
      <c r="C47" s="59"/>
    </row>
    <row r="48" spans="1:3" ht="12" customHeight="1">
      <c r="A48" s="312" t="s">
        <v>71</v>
      </c>
      <c r="B48" s="6" t="s">
        <v>88</v>
      </c>
      <c r="C48" s="59"/>
    </row>
    <row r="49" spans="1:3" ht="12" customHeight="1">
      <c r="A49" s="312" t="s">
        <v>72</v>
      </c>
      <c r="B49" s="6" t="s">
        <v>114</v>
      </c>
      <c r="C49" s="59"/>
    </row>
    <row r="50" spans="1:3" ht="12" customHeight="1" thickBot="1">
      <c r="A50" s="312" t="s">
        <v>89</v>
      </c>
      <c r="B50" s="6" t="s">
        <v>115</v>
      </c>
      <c r="C50" s="59"/>
    </row>
    <row r="51" spans="1:3" ht="12" customHeight="1" thickBot="1">
      <c r="A51" s="124" t="s">
        <v>10</v>
      </c>
      <c r="B51" s="70" t="s">
        <v>344</v>
      </c>
      <c r="C51" s="195">
        <f>SUM(C52:C54)</f>
        <v>0</v>
      </c>
    </row>
    <row r="52" spans="1:3" s="320" customFormat="1" ht="12" customHeight="1">
      <c r="A52" s="312" t="s">
        <v>75</v>
      </c>
      <c r="B52" s="7" t="s">
        <v>154</v>
      </c>
      <c r="C52" s="57"/>
    </row>
    <row r="53" spans="1:3" ht="12" customHeight="1">
      <c r="A53" s="312" t="s">
        <v>76</v>
      </c>
      <c r="B53" s="6" t="s">
        <v>117</v>
      </c>
      <c r="C53" s="59"/>
    </row>
    <row r="54" spans="1:3" ht="12" customHeight="1">
      <c r="A54" s="312" t="s">
        <v>77</v>
      </c>
      <c r="B54" s="6" t="s">
        <v>47</v>
      </c>
      <c r="C54" s="59"/>
    </row>
    <row r="55" spans="1:3" ht="12" customHeight="1" thickBot="1">
      <c r="A55" s="312" t="s">
        <v>78</v>
      </c>
      <c r="B55" s="6" t="s">
        <v>440</v>
      </c>
      <c r="C55" s="59"/>
    </row>
    <row r="56" spans="1:3" ht="15" customHeight="1" thickBot="1">
      <c r="A56" s="124" t="s">
        <v>11</v>
      </c>
      <c r="B56" s="70" t="s">
        <v>5</v>
      </c>
      <c r="C56" s="222"/>
    </row>
    <row r="57" spans="1:3" ht="13.5" thickBot="1">
      <c r="A57" s="124" t="s">
        <v>12</v>
      </c>
      <c r="B57" s="146" t="s">
        <v>445</v>
      </c>
      <c r="C57" s="248">
        <f>+C45+C51+C56</f>
        <v>0</v>
      </c>
    </row>
    <row r="58" ht="15" customHeight="1" thickBot="1">
      <c r="C58" s="249"/>
    </row>
    <row r="59" spans="1:3" ht="14.25" customHeight="1" thickBot="1">
      <c r="A59" s="149" t="s">
        <v>435</v>
      </c>
      <c r="B59" s="150"/>
      <c r="C59" s="68"/>
    </row>
    <row r="60" spans="1:3" ht="13.5" thickBot="1">
      <c r="A60" s="149" t="s">
        <v>133</v>
      </c>
      <c r="B60" s="150"/>
      <c r="C60" s="68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45" zoomScaleNormal="145" workbookViewId="0" topLeftCell="A1">
      <selection activeCell="C1" sqref="C1"/>
    </sheetView>
  </sheetViews>
  <sheetFormatPr defaultColWidth="9.00390625" defaultRowHeight="12.75"/>
  <cols>
    <col min="1" max="1" width="13.875" style="147" customWidth="1"/>
    <col min="2" max="2" width="79.125" style="148" customWidth="1"/>
    <col min="3" max="3" width="25.00390625" style="148" customWidth="1"/>
    <col min="4" max="16384" width="9.375" style="148" customWidth="1"/>
  </cols>
  <sheetData>
    <row r="1" spans="1:3" s="127" customFormat="1" ht="21" customHeight="1" thickBot="1">
      <c r="A1" s="126"/>
      <c r="B1" s="128"/>
      <c r="C1" s="359" t="s">
        <v>545</v>
      </c>
    </row>
    <row r="2" spans="1:3" s="316" customFormat="1" ht="34.5" customHeight="1">
      <c r="A2" s="269" t="s">
        <v>131</v>
      </c>
      <c r="B2" s="236" t="s">
        <v>467</v>
      </c>
      <c r="C2" s="250" t="s">
        <v>49</v>
      </c>
    </row>
    <row r="3" spans="1:3" s="316" customFormat="1" ht="24.75" thickBot="1">
      <c r="A3" s="310" t="s">
        <v>130</v>
      </c>
      <c r="B3" s="237" t="s">
        <v>326</v>
      </c>
      <c r="C3" s="251"/>
    </row>
    <row r="4" spans="1:3" s="317" customFormat="1" ht="15.75" customHeight="1" thickBot="1">
      <c r="A4" s="130"/>
      <c r="B4" s="130"/>
      <c r="C4" s="131" t="str">
        <f>'19. mell.'!C4</f>
        <v>forintban</v>
      </c>
    </row>
    <row r="5" spans="1:3" ht="13.5" thickBot="1">
      <c r="A5" s="270" t="s">
        <v>132</v>
      </c>
      <c r="B5" s="132" t="s">
        <v>462</v>
      </c>
      <c r="C5" s="133" t="s">
        <v>44</v>
      </c>
    </row>
    <row r="6" spans="1:3" s="318" customFormat="1" ht="12.75" customHeight="1" thickBot="1">
      <c r="A6" s="119"/>
      <c r="B6" s="120" t="s">
        <v>413</v>
      </c>
      <c r="C6" s="121" t="s">
        <v>414</v>
      </c>
    </row>
    <row r="7" spans="1:3" s="318" customFormat="1" ht="15.75" customHeight="1" thickBot="1">
      <c r="A7" s="134"/>
      <c r="B7" s="135" t="s">
        <v>45</v>
      </c>
      <c r="C7" s="136"/>
    </row>
    <row r="8" spans="1:3" s="252" customFormat="1" ht="12" customHeight="1" thickBot="1">
      <c r="A8" s="119" t="s">
        <v>9</v>
      </c>
      <c r="B8" s="137" t="s">
        <v>436</v>
      </c>
      <c r="C8" s="195">
        <f>SUM(C9:C19)</f>
        <v>500000</v>
      </c>
    </row>
    <row r="9" spans="1:3" s="252" customFormat="1" ht="12" customHeight="1">
      <c r="A9" s="311" t="s">
        <v>69</v>
      </c>
      <c r="B9" s="8" t="s">
        <v>201</v>
      </c>
      <c r="C9" s="241"/>
    </row>
    <row r="10" spans="1:3" s="252" customFormat="1" ht="12" customHeight="1">
      <c r="A10" s="312" t="s">
        <v>70</v>
      </c>
      <c r="B10" s="6" t="s">
        <v>202</v>
      </c>
      <c r="C10" s="193">
        <v>500000</v>
      </c>
    </row>
    <row r="11" spans="1:3" s="252" customFormat="1" ht="12" customHeight="1">
      <c r="A11" s="312" t="s">
        <v>71</v>
      </c>
      <c r="B11" s="6" t="s">
        <v>203</v>
      </c>
      <c r="C11" s="193"/>
    </row>
    <row r="12" spans="1:3" s="252" customFormat="1" ht="12" customHeight="1">
      <c r="A12" s="312" t="s">
        <v>72</v>
      </c>
      <c r="B12" s="6" t="s">
        <v>204</v>
      </c>
      <c r="C12" s="193"/>
    </row>
    <row r="13" spans="1:3" s="252" customFormat="1" ht="12" customHeight="1">
      <c r="A13" s="312" t="s">
        <v>89</v>
      </c>
      <c r="B13" s="6" t="s">
        <v>205</v>
      </c>
      <c r="C13" s="193"/>
    </row>
    <row r="14" spans="1:3" s="252" customFormat="1" ht="12" customHeight="1">
      <c r="A14" s="312" t="s">
        <v>73</v>
      </c>
      <c r="B14" s="6" t="s">
        <v>327</v>
      </c>
      <c r="C14" s="193"/>
    </row>
    <row r="15" spans="1:3" s="252" customFormat="1" ht="12" customHeight="1">
      <c r="A15" s="312" t="s">
        <v>74</v>
      </c>
      <c r="B15" s="5" t="s">
        <v>328</v>
      </c>
      <c r="C15" s="193"/>
    </row>
    <row r="16" spans="1:3" s="252" customFormat="1" ht="12" customHeight="1">
      <c r="A16" s="312" t="s">
        <v>81</v>
      </c>
      <c r="B16" s="6" t="s">
        <v>208</v>
      </c>
      <c r="C16" s="242"/>
    </row>
    <row r="17" spans="1:3" s="319" customFormat="1" ht="12" customHeight="1">
      <c r="A17" s="312" t="s">
        <v>82</v>
      </c>
      <c r="B17" s="6" t="s">
        <v>209</v>
      </c>
      <c r="C17" s="193"/>
    </row>
    <row r="18" spans="1:3" s="319" customFormat="1" ht="12" customHeight="1">
      <c r="A18" s="312" t="s">
        <v>83</v>
      </c>
      <c r="B18" s="6" t="s">
        <v>362</v>
      </c>
      <c r="C18" s="194"/>
    </row>
    <row r="19" spans="1:3" s="319" customFormat="1" ht="12" customHeight="1" thickBot="1">
      <c r="A19" s="312" t="s">
        <v>84</v>
      </c>
      <c r="B19" s="5" t="s">
        <v>210</v>
      </c>
      <c r="C19" s="194"/>
    </row>
    <row r="20" spans="1:3" s="252" customFormat="1" ht="12" customHeight="1" thickBot="1">
      <c r="A20" s="119" t="s">
        <v>10</v>
      </c>
      <c r="B20" s="137" t="s">
        <v>329</v>
      </c>
      <c r="C20" s="195">
        <f>SUM(C21:C23)</f>
        <v>10723272</v>
      </c>
    </row>
    <row r="21" spans="1:3" s="319" customFormat="1" ht="12" customHeight="1">
      <c r="A21" s="312" t="s">
        <v>75</v>
      </c>
      <c r="B21" s="7" t="s">
        <v>182</v>
      </c>
      <c r="C21" s="193"/>
    </row>
    <row r="22" spans="1:3" s="319" customFormat="1" ht="12" customHeight="1">
      <c r="A22" s="312" t="s">
        <v>76</v>
      </c>
      <c r="B22" s="6" t="s">
        <v>330</v>
      </c>
      <c r="C22" s="193"/>
    </row>
    <row r="23" spans="1:3" s="319" customFormat="1" ht="12" customHeight="1">
      <c r="A23" s="312" t="s">
        <v>77</v>
      </c>
      <c r="B23" s="6" t="s">
        <v>331</v>
      </c>
      <c r="C23" s="193">
        <v>10723272</v>
      </c>
    </row>
    <row r="24" spans="1:3" s="319" customFormat="1" ht="12" customHeight="1" thickBot="1">
      <c r="A24" s="312" t="s">
        <v>78</v>
      </c>
      <c r="B24" s="6" t="s">
        <v>441</v>
      </c>
      <c r="C24" s="193">
        <v>10723272</v>
      </c>
    </row>
    <row r="25" spans="1:3" s="319" customFormat="1" ht="12" customHeight="1" thickBot="1">
      <c r="A25" s="124" t="s">
        <v>11</v>
      </c>
      <c r="B25" s="70" t="s">
        <v>104</v>
      </c>
      <c r="C25" s="222"/>
    </row>
    <row r="26" spans="1:3" s="319" customFormat="1" ht="12" customHeight="1" thickBot="1">
      <c r="A26" s="124" t="s">
        <v>12</v>
      </c>
      <c r="B26" s="70" t="s">
        <v>332</v>
      </c>
      <c r="C26" s="195">
        <f>+C27+C28</f>
        <v>0</v>
      </c>
    </row>
    <row r="27" spans="1:3" s="319" customFormat="1" ht="12" customHeight="1">
      <c r="A27" s="313" t="s">
        <v>192</v>
      </c>
      <c r="B27" s="314" t="s">
        <v>330</v>
      </c>
      <c r="C27" s="57"/>
    </row>
    <row r="28" spans="1:3" s="319" customFormat="1" ht="12" customHeight="1">
      <c r="A28" s="313" t="s">
        <v>193</v>
      </c>
      <c r="B28" s="315" t="s">
        <v>333</v>
      </c>
      <c r="C28" s="196"/>
    </row>
    <row r="29" spans="1:3" s="319" customFormat="1" ht="12" customHeight="1" thickBot="1">
      <c r="A29" s="312" t="s">
        <v>194</v>
      </c>
      <c r="B29" s="73" t="s">
        <v>442</v>
      </c>
      <c r="C29" s="60"/>
    </row>
    <row r="30" spans="1:3" s="319" customFormat="1" ht="12" customHeight="1" thickBot="1">
      <c r="A30" s="124" t="s">
        <v>13</v>
      </c>
      <c r="B30" s="70" t="s">
        <v>334</v>
      </c>
      <c r="C30" s="195">
        <f>+C31+C32+C33</f>
        <v>0</v>
      </c>
    </row>
    <row r="31" spans="1:3" s="319" customFormat="1" ht="12" customHeight="1">
      <c r="A31" s="313" t="s">
        <v>62</v>
      </c>
      <c r="B31" s="314" t="s">
        <v>215</v>
      </c>
      <c r="C31" s="57"/>
    </row>
    <row r="32" spans="1:3" s="319" customFormat="1" ht="12" customHeight="1">
      <c r="A32" s="313" t="s">
        <v>63</v>
      </c>
      <c r="B32" s="315" t="s">
        <v>216</v>
      </c>
      <c r="C32" s="196"/>
    </row>
    <row r="33" spans="1:3" s="319" customFormat="1" ht="12" customHeight="1" thickBot="1">
      <c r="A33" s="312" t="s">
        <v>64</v>
      </c>
      <c r="B33" s="73" t="s">
        <v>217</v>
      </c>
      <c r="C33" s="60"/>
    </row>
    <row r="34" spans="1:3" s="252" customFormat="1" ht="12" customHeight="1" thickBot="1">
      <c r="A34" s="124" t="s">
        <v>14</v>
      </c>
      <c r="B34" s="70" t="s">
        <v>303</v>
      </c>
      <c r="C34" s="222"/>
    </row>
    <row r="35" spans="1:3" s="252" customFormat="1" ht="12" customHeight="1" thickBot="1">
      <c r="A35" s="124" t="s">
        <v>15</v>
      </c>
      <c r="B35" s="70" t="s">
        <v>335</v>
      </c>
      <c r="C35" s="243"/>
    </row>
    <row r="36" spans="1:3" s="252" customFormat="1" ht="12" customHeight="1" thickBot="1">
      <c r="A36" s="119" t="s">
        <v>16</v>
      </c>
      <c r="B36" s="70" t="s">
        <v>443</v>
      </c>
      <c r="C36" s="244">
        <f>+C8+C20+C25+C26+C30+C34+C35</f>
        <v>11223272</v>
      </c>
    </row>
    <row r="37" spans="1:3" s="252" customFormat="1" ht="12" customHeight="1" thickBot="1">
      <c r="A37" s="138" t="s">
        <v>17</v>
      </c>
      <c r="B37" s="70" t="s">
        <v>337</v>
      </c>
      <c r="C37" s="244">
        <f>+C38+C39+C40</f>
        <v>14491827</v>
      </c>
    </row>
    <row r="38" spans="1:3" s="252" customFormat="1" ht="12" customHeight="1">
      <c r="A38" s="313" t="s">
        <v>338</v>
      </c>
      <c r="B38" s="314" t="s">
        <v>161</v>
      </c>
      <c r="C38" s="57">
        <v>101240</v>
      </c>
    </row>
    <row r="39" spans="1:3" s="252" customFormat="1" ht="12" customHeight="1">
      <c r="A39" s="313" t="s">
        <v>339</v>
      </c>
      <c r="B39" s="315" t="s">
        <v>2</v>
      </c>
      <c r="C39" s="196"/>
    </row>
    <row r="40" spans="1:3" s="319" customFormat="1" ht="12" customHeight="1" thickBot="1">
      <c r="A40" s="312" t="s">
        <v>340</v>
      </c>
      <c r="B40" s="73" t="s">
        <v>341</v>
      </c>
      <c r="C40" s="60">
        <v>14390587</v>
      </c>
    </row>
    <row r="41" spans="1:3" s="319" customFormat="1" ht="15" customHeight="1" thickBot="1">
      <c r="A41" s="138" t="s">
        <v>18</v>
      </c>
      <c r="B41" s="139" t="s">
        <v>342</v>
      </c>
      <c r="C41" s="247">
        <f>+C36+C37</f>
        <v>25715099</v>
      </c>
    </row>
    <row r="42" spans="1:3" s="319" customFormat="1" ht="15" customHeight="1" thickBot="1">
      <c r="A42" s="140"/>
      <c r="B42" s="141"/>
      <c r="C42" s="245"/>
    </row>
    <row r="43" spans="1:3" ht="13.5" hidden="1" thickBot="1">
      <c r="A43" s="142"/>
      <c r="B43" s="143"/>
      <c r="C43" s="246"/>
    </row>
    <row r="44" spans="1:3" s="318" customFormat="1" ht="16.5" customHeight="1" thickBot="1">
      <c r="A44" s="144"/>
      <c r="B44" s="145" t="s">
        <v>46</v>
      </c>
      <c r="C44" s="247"/>
    </row>
    <row r="45" spans="1:3" s="320" customFormat="1" ht="12" customHeight="1" thickBot="1">
      <c r="A45" s="124" t="s">
        <v>9</v>
      </c>
      <c r="B45" s="70" t="s">
        <v>343</v>
      </c>
      <c r="C45" s="195">
        <f>SUM(C46:C50)</f>
        <v>23215737</v>
      </c>
    </row>
    <row r="46" spans="1:3" ht="12" customHeight="1">
      <c r="A46" s="312" t="s">
        <v>69</v>
      </c>
      <c r="B46" s="7" t="s">
        <v>39</v>
      </c>
      <c r="C46" s="57">
        <v>10792972</v>
      </c>
    </row>
    <row r="47" spans="1:3" ht="12" customHeight="1">
      <c r="A47" s="312" t="s">
        <v>70</v>
      </c>
      <c r="B47" s="6" t="s">
        <v>113</v>
      </c>
      <c r="C47" s="59">
        <v>2124285</v>
      </c>
    </row>
    <row r="48" spans="1:3" ht="12" customHeight="1">
      <c r="A48" s="312" t="s">
        <v>71</v>
      </c>
      <c r="B48" s="6" t="s">
        <v>88</v>
      </c>
      <c r="C48" s="59">
        <v>10298480</v>
      </c>
    </row>
    <row r="49" spans="1:3" ht="12" customHeight="1">
      <c r="A49" s="312" t="s">
        <v>72</v>
      </c>
      <c r="B49" s="6" t="s">
        <v>114</v>
      </c>
      <c r="C49" s="59"/>
    </row>
    <row r="50" spans="1:3" ht="12" customHeight="1" thickBot="1">
      <c r="A50" s="312" t="s">
        <v>89</v>
      </c>
      <c r="B50" s="6" t="s">
        <v>115</v>
      </c>
      <c r="C50" s="59"/>
    </row>
    <row r="51" spans="1:3" ht="12" customHeight="1" thickBot="1">
      <c r="A51" s="124" t="s">
        <v>10</v>
      </c>
      <c r="B51" s="70" t="s">
        <v>344</v>
      </c>
      <c r="C51" s="195">
        <f>SUM(C52:C54)</f>
        <v>2499362</v>
      </c>
    </row>
    <row r="52" spans="1:3" s="320" customFormat="1" ht="12" customHeight="1">
      <c r="A52" s="312" t="s">
        <v>75</v>
      </c>
      <c r="B52" s="7" t="s">
        <v>154</v>
      </c>
      <c r="C52" s="57">
        <v>2499362</v>
      </c>
    </row>
    <row r="53" spans="1:3" ht="12" customHeight="1">
      <c r="A53" s="312" t="s">
        <v>76</v>
      </c>
      <c r="B53" s="6" t="s">
        <v>117</v>
      </c>
      <c r="C53" s="59"/>
    </row>
    <row r="54" spans="1:3" ht="12" customHeight="1">
      <c r="A54" s="312" t="s">
        <v>77</v>
      </c>
      <c r="B54" s="6" t="s">
        <v>47</v>
      </c>
      <c r="C54" s="59"/>
    </row>
    <row r="55" spans="1:3" ht="12" customHeight="1" thickBot="1">
      <c r="A55" s="312" t="s">
        <v>78</v>
      </c>
      <c r="B55" s="6" t="s">
        <v>440</v>
      </c>
      <c r="C55" s="59"/>
    </row>
    <row r="56" spans="1:3" ht="15" customHeight="1" thickBot="1">
      <c r="A56" s="124" t="s">
        <v>11</v>
      </c>
      <c r="B56" s="70" t="s">
        <v>5</v>
      </c>
      <c r="C56" s="222"/>
    </row>
    <row r="57" spans="1:3" ht="13.5" thickBot="1">
      <c r="A57" s="124" t="s">
        <v>12</v>
      </c>
      <c r="B57" s="146" t="s">
        <v>445</v>
      </c>
      <c r="C57" s="248">
        <f>+C45+C51+C56</f>
        <v>25715099</v>
      </c>
    </row>
    <row r="58" ht="15" customHeight="1" thickBot="1">
      <c r="C58" s="249"/>
    </row>
    <row r="59" spans="1:3" ht="14.25" customHeight="1" thickBot="1">
      <c r="A59" s="149" t="s">
        <v>435</v>
      </c>
      <c r="B59" s="150"/>
      <c r="C59" s="68">
        <v>2</v>
      </c>
    </row>
    <row r="60" spans="1:3" ht="13.5" thickBot="1">
      <c r="A60" s="149" t="s">
        <v>133</v>
      </c>
      <c r="B60" s="150"/>
      <c r="C60" s="68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45" zoomScaleNormal="145" workbookViewId="0" topLeftCell="A1">
      <selection activeCell="C1" sqref="C1"/>
    </sheetView>
  </sheetViews>
  <sheetFormatPr defaultColWidth="9.00390625" defaultRowHeight="12.75"/>
  <cols>
    <col min="1" max="1" width="13.875" style="147" customWidth="1"/>
    <col min="2" max="2" width="79.125" style="148" customWidth="1"/>
    <col min="3" max="3" width="25.00390625" style="148" customWidth="1"/>
    <col min="4" max="16384" width="9.375" style="148" customWidth="1"/>
  </cols>
  <sheetData>
    <row r="1" spans="1:3" s="127" customFormat="1" ht="21" customHeight="1" thickBot="1">
      <c r="A1" s="126"/>
      <c r="B1" s="128"/>
      <c r="C1" s="359" t="s">
        <v>546</v>
      </c>
    </row>
    <row r="2" spans="1:3" s="316" customFormat="1" ht="31.5" customHeight="1">
      <c r="A2" s="269" t="s">
        <v>131</v>
      </c>
      <c r="B2" s="236" t="s">
        <v>467</v>
      </c>
      <c r="C2" s="250" t="s">
        <v>49</v>
      </c>
    </row>
    <row r="3" spans="1:3" s="316" customFormat="1" ht="24.75" thickBot="1">
      <c r="A3" s="310" t="s">
        <v>130</v>
      </c>
      <c r="B3" s="237" t="s">
        <v>345</v>
      </c>
      <c r="C3" s="251" t="s">
        <v>43</v>
      </c>
    </row>
    <row r="4" spans="1:3" s="317" customFormat="1" ht="15.75" customHeight="1" thickBot="1">
      <c r="A4" s="130"/>
      <c r="B4" s="130"/>
      <c r="C4" s="131" t="str">
        <f>'20. mell.'!C4</f>
        <v>forintban</v>
      </c>
    </row>
    <row r="5" spans="1:3" ht="13.5" thickBot="1">
      <c r="A5" s="270" t="s">
        <v>132</v>
      </c>
      <c r="B5" s="132" t="s">
        <v>462</v>
      </c>
      <c r="C5" s="133" t="s">
        <v>44</v>
      </c>
    </row>
    <row r="6" spans="1:3" s="318" customFormat="1" ht="12.75" customHeight="1" thickBot="1">
      <c r="A6" s="119"/>
      <c r="B6" s="120" t="s">
        <v>413</v>
      </c>
      <c r="C6" s="121" t="s">
        <v>414</v>
      </c>
    </row>
    <row r="7" spans="1:3" s="318" customFormat="1" ht="15.75" customHeight="1" thickBot="1">
      <c r="A7" s="134"/>
      <c r="B7" s="135" t="s">
        <v>45</v>
      </c>
      <c r="C7" s="136"/>
    </row>
    <row r="8" spans="1:3" s="252" customFormat="1" ht="12" customHeight="1" thickBot="1">
      <c r="A8" s="119" t="s">
        <v>9</v>
      </c>
      <c r="B8" s="137" t="s">
        <v>436</v>
      </c>
      <c r="C8" s="195">
        <f>SUM(C9:C19)</f>
        <v>500000</v>
      </c>
    </row>
    <row r="9" spans="1:3" s="252" customFormat="1" ht="12" customHeight="1">
      <c r="A9" s="311" t="s">
        <v>69</v>
      </c>
      <c r="B9" s="8" t="s">
        <v>201</v>
      </c>
      <c r="C9" s="241"/>
    </row>
    <row r="10" spans="1:3" s="252" customFormat="1" ht="12" customHeight="1">
      <c r="A10" s="312" t="s">
        <v>70</v>
      </c>
      <c r="B10" s="6" t="s">
        <v>202</v>
      </c>
      <c r="C10" s="193">
        <v>500000</v>
      </c>
    </row>
    <row r="11" spans="1:3" s="252" customFormat="1" ht="12" customHeight="1">
      <c r="A11" s="312" t="s">
        <v>71</v>
      </c>
      <c r="B11" s="6" t="s">
        <v>203</v>
      </c>
      <c r="C11" s="193"/>
    </row>
    <row r="12" spans="1:3" s="252" customFormat="1" ht="12" customHeight="1">
      <c r="A12" s="312" t="s">
        <v>72</v>
      </c>
      <c r="B12" s="6" t="s">
        <v>204</v>
      </c>
      <c r="C12" s="193"/>
    </row>
    <row r="13" spans="1:3" s="252" customFormat="1" ht="12" customHeight="1">
      <c r="A13" s="312" t="s">
        <v>89</v>
      </c>
      <c r="B13" s="6" t="s">
        <v>205</v>
      </c>
      <c r="C13" s="193"/>
    </row>
    <row r="14" spans="1:3" s="252" customFormat="1" ht="12" customHeight="1">
      <c r="A14" s="312" t="s">
        <v>73</v>
      </c>
      <c r="B14" s="6" t="s">
        <v>327</v>
      </c>
      <c r="C14" s="193"/>
    </row>
    <row r="15" spans="1:3" s="252" customFormat="1" ht="12" customHeight="1">
      <c r="A15" s="312" t="s">
        <v>74</v>
      </c>
      <c r="B15" s="5" t="s">
        <v>328</v>
      </c>
      <c r="C15" s="193"/>
    </row>
    <row r="16" spans="1:3" s="252" customFormat="1" ht="12" customHeight="1">
      <c r="A16" s="312" t="s">
        <v>81</v>
      </c>
      <c r="B16" s="6" t="s">
        <v>208</v>
      </c>
      <c r="C16" s="242"/>
    </row>
    <row r="17" spans="1:3" s="319" customFormat="1" ht="12" customHeight="1">
      <c r="A17" s="312" t="s">
        <v>82</v>
      </c>
      <c r="B17" s="6" t="s">
        <v>209</v>
      </c>
      <c r="C17" s="193"/>
    </row>
    <row r="18" spans="1:3" s="319" customFormat="1" ht="12" customHeight="1">
      <c r="A18" s="312" t="s">
        <v>83</v>
      </c>
      <c r="B18" s="6" t="s">
        <v>362</v>
      </c>
      <c r="C18" s="194"/>
    </row>
    <row r="19" spans="1:3" s="319" customFormat="1" ht="12" customHeight="1" thickBot="1">
      <c r="A19" s="312" t="s">
        <v>84</v>
      </c>
      <c r="B19" s="5" t="s">
        <v>210</v>
      </c>
      <c r="C19" s="194"/>
    </row>
    <row r="20" spans="1:3" s="252" customFormat="1" ht="12" customHeight="1" thickBot="1">
      <c r="A20" s="119" t="s">
        <v>10</v>
      </c>
      <c r="B20" s="137" t="s">
        <v>329</v>
      </c>
      <c r="C20" s="195">
        <f>SUM(C21:C23)</f>
        <v>0</v>
      </c>
    </row>
    <row r="21" spans="1:3" s="319" customFormat="1" ht="12" customHeight="1">
      <c r="A21" s="312" t="s">
        <v>75</v>
      </c>
      <c r="B21" s="7" t="s">
        <v>182</v>
      </c>
      <c r="C21" s="193"/>
    </row>
    <row r="22" spans="1:3" s="319" customFormat="1" ht="12" customHeight="1">
      <c r="A22" s="312" t="s">
        <v>76</v>
      </c>
      <c r="B22" s="6" t="s">
        <v>330</v>
      </c>
      <c r="C22" s="193"/>
    </row>
    <row r="23" spans="1:3" s="319" customFormat="1" ht="12" customHeight="1">
      <c r="A23" s="312" t="s">
        <v>77</v>
      </c>
      <c r="B23" s="6" t="s">
        <v>331</v>
      </c>
      <c r="C23" s="193"/>
    </row>
    <row r="24" spans="1:3" s="319" customFormat="1" ht="12" customHeight="1" thickBot="1">
      <c r="A24" s="312" t="s">
        <v>78</v>
      </c>
      <c r="B24" s="6" t="s">
        <v>441</v>
      </c>
      <c r="C24" s="193"/>
    </row>
    <row r="25" spans="1:3" s="319" customFormat="1" ht="12" customHeight="1" thickBot="1">
      <c r="A25" s="124" t="s">
        <v>11</v>
      </c>
      <c r="B25" s="70" t="s">
        <v>104</v>
      </c>
      <c r="C25" s="222"/>
    </row>
    <row r="26" spans="1:3" s="319" customFormat="1" ht="12" customHeight="1" thickBot="1">
      <c r="A26" s="124" t="s">
        <v>12</v>
      </c>
      <c r="B26" s="70" t="s">
        <v>332</v>
      </c>
      <c r="C26" s="195">
        <f>+C27+C28</f>
        <v>0</v>
      </c>
    </row>
    <row r="27" spans="1:3" s="319" customFormat="1" ht="12" customHeight="1">
      <c r="A27" s="313" t="s">
        <v>192</v>
      </c>
      <c r="B27" s="314" t="s">
        <v>330</v>
      </c>
      <c r="C27" s="57"/>
    </row>
    <row r="28" spans="1:3" s="319" customFormat="1" ht="12" customHeight="1">
      <c r="A28" s="313" t="s">
        <v>193</v>
      </c>
      <c r="B28" s="315" t="s">
        <v>333</v>
      </c>
      <c r="C28" s="196"/>
    </row>
    <row r="29" spans="1:3" s="319" customFormat="1" ht="12" customHeight="1" thickBot="1">
      <c r="A29" s="312" t="s">
        <v>194</v>
      </c>
      <c r="B29" s="73" t="s">
        <v>442</v>
      </c>
      <c r="C29" s="60"/>
    </row>
    <row r="30" spans="1:3" s="319" customFormat="1" ht="12" customHeight="1" thickBot="1">
      <c r="A30" s="124" t="s">
        <v>13</v>
      </c>
      <c r="B30" s="70" t="s">
        <v>334</v>
      </c>
      <c r="C30" s="195">
        <f>+C31+C32+C33</f>
        <v>0</v>
      </c>
    </row>
    <row r="31" spans="1:3" s="319" customFormat="1" ht="12" customHeight="1">
      <c r="A31" s="313" t="s">
        <v>62</v>
      </c>
      <c r="B31" s="314" t="s">
        <v>215</v>
      </c>
      <c r="C31" s="57"/>
    </row>
    <row r="32" spans="1:3" s="319" customFormat="1" ht="12" customHeight="1">
      <c r="A32" s="313" t="s">
        <v>63</v>
      </c>
      <c r="B32" s="315" t="s">
        <v>216</v>
      </c>
      <c r="C32" s="196"/>
    </row>
    <row r="33" spans="1:3" s="319" customFormat="1" ht="12" customHeight="1" thickBot="1">
      <c r="A33" s="312" t="s">
        <v>64</v>
      </c>
      <c r="B33" s="73" t="s">
        <v>217</v>
      </c>
      <c r="C33" s="60"/>
    </row>
    <row r="34" spans="1:3" s="252" customFormat="1" ht="12" customHeight="1" thickBot="1">
      <c r="A34" s="124" t="s">
        <v>14</v>
      </c>
      <c r="B34" s="70" t="s">
        <v>303</v>
      </c>
      <c r="C34" s="222"/>
    </row>
    <row r="35" spans="1:3" s="252" customFormat="1" ht="12" customHeight="1" thickBot="1">
      <c r="A35" s="124" t="s">
        <v>15</v>
      </c>
      <c r="B35" s="70" t="s">
        <v>335</v>
      </c>
      <c r="C35" s="243"/>
    </row>
    <row r="36" spans="1:3" s="252" customFormat="1" ht="12" customHeight="1" thickBot="1">
      <c r="A36" s="119" t="s">
        <v>16</v>
      </c>
      <c r="B36" s="70" t="s">
        <v>443</v>
      </c>
      <c r="C36" s="244">
        <f>+C8+C20+C25+C26+C30+C34+C35</f>
        <v>500000</v>
      </c>
    </row>
    <row r="37" spans="1:3" s="252" customFormat="1" ht="12" customHeight="1" thickBot="1">
      <c r="A37" s="138" t="s">
        <v>17</v>
      </c>
      <c r="B37" s="70" t="s">
        <v>337</v>
      </c>
      <c r="C37" s="244">
        <f>+C38+C39+C40</f>
        <v>14491827</v>
      </c>
    </row>
    <row r="38" spans="1:3" s="252" customFormat="1" ht="12" customHeight="1">
      <c r="A38" s="313" t="s">
        <v>338</v>
      </c>
      <c r="B38" s="314" t="s">
        <v>161</v>
      </c>
      <c r="C38" s="57">
        <v>101240</v>
      </c>
    </row>
    <row r="39" spans="1:3" s="252" customFormat="1" ht="12" customHeight="1">
      <c r="A39" s="313" t="s">
        <v>339</v>
      </c>
      <c r="B39" s="315" t="s">
        <v>2</v>
      </c>
      <c r="C39" s="196"/>
    </row>
    <row r="40" spans="1:3" s="319" customFormat="1" ht="12" customHeight="1" thickBot="1">
      <c r="A40" s="312" t="s">
        <v>340</v>
      </c>
      <c r="B40" s="73" t="s">
        <v>341</v>
      </c>
      <c r="C40" s="60">
        <v>14390587</v>
      </c>
    </row>
    <row r="41" spans="1:3" s="319" customFormat="1" ht="15" customHeight="1" thickBot="1">
      <c r="A41" s="138" t="s">
        <v>18</v>
      </c>
      <c r="B41" s="139" t="s">
        <v>342</v>
      </c>
      <c r="C41" s="247">
        <f>+C36+C37</f>
        <v>14991827</v>
      </c>
    </row>
    <row r="42" spans="1:3" s="319" customFormat="1" ht="15" customHeight="1">
      <c r="A42" s="140"/>
      <c r="B42" s="141"/>
      <c r="C42" s="245"/>
    </row>
    <row r="43" spans="1:3" ht="0.75" customHeight="1" thickBot="1">
      <c r="A43" s="142"/>
      <c r="B43" s="143"/>
      <c r="C43" s="246"/>
    </row>
    <row r="44" spans="1:3" s="318" customFormat="1" ht="16.5" customHeight="1" thickBot="1">
      <c r="A44" s="144"/>
      <c r="B44" s="145" t="s">
        <v>46</v>
      </c>
      <c r="C44" s="247"/>
    </row>
    <row r="45" spans="1:3" s="320" customFormat="1" ht="12" customHeight="1" thickBot="1">
      <c r="A45" s="124" t="s">
        <v>9</v>
      </c>
      <c r="B45" s="70" t="s">
        <v>343</v>
      </c>
      <c r="C45" s="195">
        <f>SUM(C46:C50)</f>
        <v>14991827</v>
      </c>
    </row>
    <row r="46" spans="1:3" ht="12" customHeight="1">
      <c r="A46" s="312" t="s">
        <v>69</v>
      </c>
      <c r="B46" s="7" t="s">
        <v>39</v>
      </c>
      <c r="C46" s="57">
        <v>7245667</v>
      </c>
    </row>
    <row r="47" spans="1:3" ht="12" customHeight="1">
      <c r="A47" s="312" t="s">
        <v>70</v>
      </c>
      <c r="B47" s="6" t="s">
        <v>113</v>
      </c>
      <c r="C47" s="59">
        <v>1432560</v>
      </c>
    </row>
    <row r="48" spans="1:3" ht="12" customHeight="1">
      <c r="A48" s="312" t="s">
        <v>71</v>
      </c>
      <c r="B48" s="6" t="s">
        <v>88</v>
      </c>
      <c r="C48" s="59">
        <v>6313600</v>
      </c>
    </row>
    <row r="49" spans="1:3" ht="12" customHeight="1">
      <c r="A49" s="312" t="s">
        <v>72</v>
      </c>
      <c r="B49" s="6" t="s">
        <v>114</v>
      </c>
      <c r="C49" s="59"/>
    </row>
    <row r="50" spans="1:3" ht="12" customHeight="1" thickBot="1">
      <c r="A50" s="312" t="s">
        <v>89</v>
      </c>
      <c r="B50" s="6" t="s">
        <v>115</v>
      </c>
      <c r="C50" s="59"/>
    </row>
    <row r="51" spans="1:3" ht="12" customHeight="1" thickBot="1">
      <c r="A51" s="124" t="s">
        <v>10</v>
      </c>
      <c r="B51" s="70" t="s">
        <v>344</v>
      </c>
      <c r="C51" s="195">
        <f>SUM(C52:C54)</f>
        <v>0</v>
      </c>
    </row>
    <row r="52" spans="1:3" s="320" customFormat="1" ht="12" customHeight="1">
      <c r="A52" s="312" t="s">
        <v>75</v>
      </c>
      <c r="B52" s="7" t="s">
        <v>154</v>
      </c>
      <c r="C52" s="57"/>
    </row>
    <row r="53" spans="1:3" ht="12" customHeight="1">
      <c r="A53" s="312" t="s">
        <v>76</v>
      </c>
      <c r="B53" s="6" t="s">
        <v>117</v>
      </c>
      <c r="C53" s="59"/>
    </row>
    <row r="54" spans="1:3" ht="12" customHeight="1">
      <c r="A54" s="312" t="s">
        <v>77</v>
      </c>
      <c r="B54" s="6" t="s">
        <v>47</v>
      </c>
      <c r="C54" s="59"/>
    </row>
    <row r="55" spans="1:3" ht="12" customHeight="1" thickBot="1">
      <c r="A55" s="312" t="s">
        <v>78</v>
      </c>
      <c r="B55" s="6" t="s">
        <v>440</v>
      </c>
      <c r="C55" s="59"/>
    </row>
    <row r="56" spans="1:3" ht="15" customHeight="1" thickBot="1">
      <c r="A56" s="124" t="s">
        <v>11</v>
      </c>
      <c r="B56" s="70" t="s">
        <v>5</v>
      </c>
      <c r="C56" s="222"/>
    </row>
    <row r="57" spans="1:3" ht="13.5" thickBot="1">
      <c r="A57" s="124" t="s">
        <v>12</v>
      </c>
      <c r="B57" s="146" t="s">
        <v>445</v>
      </c>
      <c r="C57" s="248">
        <f>+C45+C51+C56</f>
        <v>14991827</v>
      </c>
    </row>
    <row r="58" ht="15" customHeight="1" thickBot="1">
      <c r="C58" s="249"/>
    </row>
    <row r="59" spans="1:3" ht="14.25" customHeight="1" thickBot="1">
      <c r="A59" s="149" t="s">
        <v>435</v>
      </c>
      <c r="B59" s="150"/>
      <c r="C59" s="68">
        <v>2</v>
      </c>
    </row>
    <row r="60" spans="1:3" ht="13.5" thickBot="1">
      <c r="A60" s="149" t="s">
        <v>133</v>
      </c>
      <c r="B60" s="150"/>
      <c r="C60" s="68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45" zoomScaleNormal="145" workbookViewId="0" topLeftCell="A1">
      <selection activeCell="C1" sqref="C1"/>
    </sheetView>
  </sheetViews>
  <sheetFormatPr defaultColWidth="9.00390625" defaultRowHeight="12.75"/>
  <cols>
    <col min="1" max="1" width="13.875" style="147" customWidth="1"/>
    <col min="2" max="2" width="79.125" style="148" customWidth="1"/>
    <col min="3" max="3" width="25.00390625" style="148" customWidth="1"/>
    <col min="4" max="16384" width="9.375" style="148" customWidth="1"/>
  </cols>
  <sheetData>
    <row r="1" spans="1:3" s="127" customFormat="1" ht="21" customHeight="1" thickBot="1">
      <c r="A1" s="126"/>
      <c r="B1" s="128"/>
      <c r="C1" s="359" t="s">
        <v>547</v>
      </c>
    </row>
    <row r="2" spans="1:3" s="316" customFormat="1" ht="33" customHeight="1">
      <c r="A2" s="269" t="s">
        <v>131</v>
      </c>
      <c r="B2" s="236" t="s">
        <v>467</v>
      </c>
      <c r="C2" s="250" t="s">
        <v>49</v>
      </c>
    </row>
    <row r="3" spans="1:3" s="316" customFormat="1" ht="24.75" thickBot="1">
      <c r="A3" s="310" t="s">
        <v>130</v>
      </c>
      <c r="B3" s="237" t="s">
        <v>346</v>
      </c>
      <c r="C3" s="251" t="s">
        <v>48</v>
      </c>
    </row>
    <row r="4" spans="1:3" s="317" customFormat="1" ht="15.75" customHeight="1" thickBot="1">
      <c r="A4" s="130"/>
      <c r="B4" s="130"/>
      <c r="C4" s="131" t="str">
        <f>'21.mell'!C4</f>
        <v>forintban</v>
      </c>
    </row>
    <row r="5" spans="1:3" ht="13.5" thickBot="1">
      <c r="A5" s="270" t="s">
        <v>132</v>
      </c>
      <c r="B5" s="132" t="s">
        <v>462</v>
      </c>
      <c r="C5" s="133" t="s">
        <v>44</v>
      </c>
    </row>
    <row r="6" spans="1:3" s="318" customFormat="1" ht="12.75" customHeight="1" thickBot="1">
      <c r="A6" s="119"/>
      <c r="B6" s="120" t="s">
        <v>413</v>
      </c>
      <c r="C6" s="121" t="s">
        <v>414</v>
      </c>
    </row>
    <row r="7" spans="1:3" s="318" customFormat="1" ht="15.75" customHeight="1" thickBot="1">
      <c r="A7" s="134"/>
      <c r="B7" s="135" t="s">
        <v>45</v>
      </c>
      <c r="C7" s="136"/>
    </row>
    <row r="8" spans="1:3" s="252" customFormat="1" ht="12" customHeight="1" thickBot="1">
      <c r="A8" s="119" t="s">
        <v>9</v>
      </c>
      <c r="B8" s="137" t="s">
        <v>436</v>
      </c>
      <c r="C8" s="195">
        <f>SUM(C9:C19)</f>
        <v>0</v>
      </c>
    </row>
    <row r="9" spans="1:3" s="252" customFormat="1" ht="12" customHeight="1">
      <c r="A9" s="311" t="s">
        <v>69</v>
      </c>
      <c r="B9" s="8" t="s">
        <v>201</v>
      </c>
      <c r="C9" s="241"/>
    </row>
    <row r="10" spans="1:3" s="252" customFormat="1" ht="12" customHeight="1">
      <c r="A10" s="312" t="s">
        <v>70</v>
      </c>
      <c r="B10" s="6" t="s">
        <v>202</v>
      </c>
      <c r="C10" s="193"/>
    </row>
    <row r="11" spans="1:3" s="252" customFormat="1" ht="12" customHeight="1">
      <c r="A11" s="312" t="s">
        <v>71</v>
      </c>
      <c r="B11" s="6" t="s">
        <v>203</v>
      </c>
      <c r="C11" s="193"/>
    </row>
    <row r="12" spans="1:3" s="252" customFormat="1" ht="12" customHeight="1">
      <c r="A12" s="312" t="s">
        <v>72</v>
      </c>
      <c r="B12" s="6" t="s">
        <v>204</v>
      </c>
      <c r="C12" s="193"/>
    </row>
    <row r="13" spans="1:3" s="252" customFormat="1" ht="12" customHeight="1">
      <c r="A13" s="312" t="s">
        <v>89</v>
      </c>
      <c r="B13" s="6" t="s">
        <v>205</v>
      </c>
      <c r="C13" s="193"/>
    </row>
    <row r="14" spans="1:3" s="252" customFormat="1" ht="12" customHeight="1">
      <c r="A14" s="312" t="s">
        <v>73</v>
      </c>
      <c r="B14" s="6" t="s">
        <v>327</v>
      </c>
      <c r="C14" s="193"/>
    </row>
    <row r="15" spans="1:3" s="252" customFormat="1" ht="12" customHeight="1">
      <c r="A15" s="312" t="s">
        <v>74</v>
      </c>
      <c r="B15" s="5" t="s">
        <v>328</v>
      </c>
      <c r="C15" s="193"/>
    </row>
    <row r="16" spans="1:3" s="252" customFormat="1" ht="12" customHeight="1">
      <c r="A16" s="312" t="s">
        <v>81</v>
      </c>
      <c r="B16" s="6" t="s">
        <v>208</v>
      </c>
      <c r="C16" s="242"/>
    </row>
    <row r="17" spans="1:3" s="319" customFormat="1" ht="12" customHeight="1">
      <c r="A17" s="312" t="s">
        <v>82</v>
      </c>
      <c r="B17" s="6" t="s">
        <v>209</v>
      </c>
      <c r="C17" s="193"/>
    </row>
    <row r="18" spans="1:3" s="319" customFormat="1" ht="12" customHeight="1">
      <c r="A18" s="312" t="s">
        <v>83</v>
      </c>
      <c r="B18" s="6" t="s">
        <v>362</v>
      </c>
      <c r="C18" s="194"/>
    </row>
    <row r="19" spans="1:3" s="319" customFormat="1" ht="12" customHeight="1" thickBot="1">
      <c r="A19" s="312" t="s">
        <v>84</v>
      </c>
      <c r="B19" s="5" t="s">
        <v>210</v>
      </c>
      <c r="C19" s="194"/>
    </row>
    <row r="20" spans="1:3" s="252" customFormat="1" ht="12" customHeight="1" thickBot="1">
      <c r="A20" s="119" t="s">
        <v>10</v>
      </c>
      <c r="B20" s="137" t="s">
        <v>329</v>
      </c>
      <c r="C20" s="195">
        <f>SUM(C21:C23)</f>
        <v>10723272</v>
      </c>
    </row>
    <row r="21" spans="1:3" s="319" customFormat="1" ht="12" customHeight="1">
      <c r="A21" s="312" t="s">
        <v>75</v>
      </c>
      <c r="B21" s="7" t="s">
        <v>182</v>
      </c>
      <c r="C21" s="193"/>
    </row>
    <row r="22" spans="1:3" s="319" customFormat="1" ht="12" customHeight="1">
      <c r="A22" s="312" t="s">
        <v>76</v>
      </c>
      <c r="B22" s="6" t="s">
        <v>330</v>
      </c>
      <c r="C22" s="193"/>
    </row>
    <row r="23" spans="1:3" s="319" customFormat="1" ht="12" customHeight="1">
      <c r="A23" s="312" t="s">
        <v>77</v>
      </c>
      <c r="B23" s="6" t="s">
        <v>331</v>
      </c>
      <c r="C23" s="193">
        <v>10723272</v>
      </c>
    </row>
    <row r="24" spans="1:3" s="319" customFormat="1" ht="12" customHeight="1" thickBot="1">
      <c r="A24" s="312" t="s">
        <v>78</v>
      </c>
      <c r="B24" s="6" t="s">
        <v>441</v>
      </c>
      <c r="C24" s="193"/>
    </row>
    <row r="25" spans="1:3" s="319" customFormat="1" ht="12" customHeight="1" thickBot="1">
      <c r="A25" s="124" t="s">
        <v>11</v>
      </c>
      <c r="B25" s="70" t="s">
        <v>104</v>
      </c>
      <c r="C25" s="222"/>
    </row>
    <row r="26" spans="1:3" s="319" customFormat="1" ht="12" customHeight="1" thickBot="1">
      <c r="A26" s="124" t="s">
        <v>12</v>
      </c>
      <c r="B26" s="70" t="s">
        <v>332</v>
      </c>
      <c r="C26" s="195">
        <f>+C27+C28</f>
        <v>0</v>
      </c>
    </row>
    <row r="27" spans="1:3" s="319" customFormat="1" ht="12" customHeight="1">
      <c r="A27" s="313" t="s">
        <v>192</v>
      </c>
      <c r="B27" s="314" t="s">
        <v>330</v>
      </c>
      <c r="C27" s="57"/>
    </row>
    <row r="28" spans="1:3" s="319" customFormat="1" ht="12" customHeight="1">
      <c r="A28" s="313" t="s">
        <v>193</v>
      </c>
      <c r="B28" s="315" t="s">
        <v>333</v>
      </c>
      <c r="C28" s="196"/>
    </row>
    <row r="29" spans="1:3" s="319" customFormat="1" ht="12" customHeight="1" thickBot="1">
      <c r="A29" s="312" t="s">
        <v>194</v>
      </c>
      <c r="B29" s="73" t="s">
        <v>442</v>
      </c>
      <c r="C29" s="60"/>
    </row>
    <row r="30" spans="1:3" s="319" customFormat="1" ht="12" customHeight="1" thickBot="1">
      <c r="A30" s="124" t="s">
        <v>13</v>
      </c>
      <c r="B30" s="70" t="s">
        <v>334</v>
      </c>
      <c r="C30" s="195">
        <f>+C31+C32+C33</f>
        <v>0</v>
      </c>
    </row>
    <row r="31" spans="1:3" s="319" customFormat="1" ht="12" customHeight="1">
      <c r="A31" s="313" t="s">
        <v>62</v>
      </c>
      <c r="B31" s="314" t="s">
        <v>215</v>
      </c>
      <c r="C31" s="57"/>
    </row>
    <row r="32" spans="1:3" s="319" customFormat="1" ht="12" customHeight="1">
      <c r="A32" s="313" t="s">
        <v>63</v>
      </c>
      <c r="B32" s="315" t="s">
        <v>216</v>
      </c>
      <c r="C32" s="196"/>
    </row>
    <row r="33" spans="1:3" s="319" customFormat="1" ht="12" customHeight="1" thickBot="1">
      <c r="A33" s="312" t="s">
        <v>64</v>
      </c>
      <c r="B33" s="73" t="s">
        <v>217</v>
      </c>
      <c r="C33" s="60"/>
    </row>
    <row r="34" spans="1:3" s="252" customFormat="1" ht="12" customHeight="1" thickBot="1">
      <c r="A34" s="124" t="s">
        <v>14</v>
      </c>
      <c r="B34" s="70" t="s">
        <v>303</v>
      </c>
      <c r="C34" s="222"/>
    </row>
    <row r="35" spans="1:3" s="252" customFormat="1" ht="12" customHeight="1" thickBot="1">
      <c r="A35" s="124" t="s">
        <v>15</v>
      </c>
      <c r="B35" s="70" t="s">
        <v>335</v>
      </c>
      <c r="C35" s="243"/>
    </row>
    <row r="36" spans="1:3" s="252" customFormat="1" ht="12" customHeight="1" thickBot="1">
      <c r="A36" s="119" t="s">
        <v>16</v>
      </c>
      <c r="B36" s="70" t="s">
        <v>443</v>
      </c>
      <c r="C36" s="244">
        <f>+C8+C20+C25+C26+C30+C34+C35</f>
        <v>10723272</v>
      </c>
    </row>
    <row r="37" spans="1:3" s="252" customFormat="1" ht="12" customHeight="1" thickBot="1">
      <c r="A37" s="138" t="s">
        <v>17</v>
      </c>
      <c r="B37" s="70" t="s">
        <v>337</v>
      </c>
      <c r="C37" s="244">
        <f>+C38+C39+C40</f>
        <v>0</v>
      </c>
    </row>
    <row r="38" spans="1:3" s="252" customFormat="1" ht="12" customHeight="1">
      <c r="A38" s="313" t="s">
        <v>338</v>
      </c>
      <c r="B38" s="314" t="s">
        <v>161</v>
      </c>
      <c r="C38" s="57"/>
    </row>
    <row r="39" spans="1:3" s="252" customFormat="1" ht="12" customHeight="1">
      <c r="A39" s="313" t="s">
        <v>339</v>
      </c>
      <c r="B39" s="315" t="s">
        <v>2</v>
      </c>
      <c r="C39" s="196"/>
    </row>
    <row r="40" spans="1:3" s="319" customFormat="1" ht="12" customHeight="1" thickBot="1">
      <c r="A40" s="312" t="s">
        <v>340</v>
      </c>
      <c r="B40" s="73" t="s">
        <v>341</v>
      </c>
      <c r="C40" s="60"/>
    </row>
    <row r="41" spans="1:3" s="319" customFormat="1" ht="15" customHeight="1" thickBot="1">
      <c r="A41" s="138" t="s">
        <v>18</v>
      </c>
      <c r="B41" s="139" t="s">
        <v>342</v>
      </c>
      <c r="C41" s="247">
        <f>+C36+C37</f>
        <v>10723272</v>
      </c>
    </row>
    <row r="42" spans="1:3" s="319" customFormat="1" ht="14.25" customHeight="1" thickBot="1">
      <c r="A42" s="140"/>
      <c r="B42" s="141"/>
      <c r="C42" s="245"/>
    </row>
    <row r="43" spans="1:3" ht="13.5" hidden="1" thickBot="1">
      <c r="A43" s="142"/>
      <c r="B43" s="143"/>
      <c r="C43" s="246"/>
    </row>
    <row r="44" spans="1:3" s="318" customFormat="1" ht="16.5" customHeight="1" thickBot="1">
      <c r="A44" s="144"/>
      <c r="B44" s="145" t="s">
        <v>46</v>
      </c>
      <c r="C44" s="247"/>
    </row>
    <row r="45" spans="1:3" s="320" customFormat="1" ht="12" customHeight="1" thickBot="1">
      <c r="A45" s="124" t="s">
        <v>9</v>
      </c>
      <c r="B45" s="70" t="s">
        <v>343</v>
      </c>
      <c r="C45" s="195">
        <f>SUM(C46:C50)</f>
        <v>8223910</v>
      </c>
    </row>
    <row r="46" spans="1:3" ht="12" customHeight="1">
      <c r="A46" s="312" t="s">
        <v>69</v>
      </c>
      <c r="B46" s="7" t="s">
        <v>39</v>
      </c>
      <c r="C46" s="57">
        <v>3547305</v>
      </c>
    </row>
    <row r="47" spans="1:3" ht="12" customHeight="1">
      <c r="A47" s="312" t="s">
        <v>70</v>
      </c>
      <c r="B47" s="6" t="s">
        <v>113</v>
      </c>
      <c r="C47" s="59">
        <v>691725</v>
      </c>
    </row>
    <row r="48" spans="1:3" ht="12" customHeight="1">
      <c r="A48" s="312" t="s">
        <v>71</v>
      </c>
      <c r="B48" s="6" t="s">
        <v>88</v>
      </c>
      <c r="C48" s="59">
        <v>3984880</v>
      </c>
    </row>
    <row r="49" spans="1:3" ht="12" customHeight="1">
      <c r="A49" s="312" t="s">
        <v>72</v>
      </c>
      <c r="B49" s="6" t="s">
        <v>114</v>
      </c>
      <c r="C49" s="59"/>
    </row>
    <row r="50" spans="1:3" ht="12" customHeight="1" thickBot="1">
      <c r="A50" s="312" t="s">
        <v>89</v>
      </c>
      <c r="B50" s="6" t="s">
        <v>115</v>
      </c>
      <c r="C50" s="59"/>
    </row>
    <row r="51" spans="1:3" ht="12" customHeight="1" thickBot="1">
      <c r="A51" s="124" t="s">
        <v>10</v>
      </c>
      <c r="B51" s="70" t="s">
        <v>344</v>
      </c>
      <c r="C51" s="195">
        <f>SUM(C52:C54)</f>
        <v>2499362</v>
      </c>
    </row>
    <row r="52" spans="1:3" s="320" customFormat="1" ht="12" customHeight="1">
      <c r="A52" s="312" t="s">
        <v>75</v>
      </c>
      <c r="B52" s="7" t="s">
        <v>154</v>
      </c>
      <c r="C52" s="57">
        <v>2499362</v>
      </c>
    </row>
    <row r="53" spans="1:3" ht="12" customHeight="1">
      <c r="A53" s="312" t="s">
        <v>76</v>
      </c>
      <c r="B53" s="6" t="s">
        <v>117</v>
      </c>
      <c r="C53" s="59"/>
    </row>
    <row r="54" spans="1:3" ht="12" customHeight="1">
      <c r="A54" s="312" t="s">
        <v>77</v>
      </c>
      <c r="B54" s="6" t="s">
        <v>47</v>
      </c>
      <c r="C54" s="59"/>
    </row>
    <row r="55" spans="1:3" ht="12" customHeight="1" thickBot="1">
      <c r="A55" s="312" t="s">
        <v>78</v>
      </c>
      <c r="B55" s="6" t="s">
        <v>440</v>
      </c>
      <c r="C55" s="59"/>
    </row>
    <row r="56" spans="1:3" ht="15" customHeight="1" thickBot="1">
      <c r="A56" s="124" t="s">
        <v>11</v>
      </c>
      <c r="B56" s="70" t="s">
        <v>5</v>
      </c>
      <c r="C56" s="222"/>
    </row>
    <row r="57" spans="1:3" ht="13.5" thickBot="1">
      <c r="A57" s="124" t="s">
        <v>12</v>
      </c>
      <c r="B57" s="146" t="s">
        <v>445</v>
      </c>
      <c r="C57" s="248">
        <f>+C45+C51+C56</f>
        <v>10723272</v>
      </c>
    </row>
    <row r="58" ht="15" customHeight="1" thickBot="1">
      <c r="C58" s="249"/>
    </row>
    <row r="59" spans="1:3" ht="14.25" customHeight="1" thickBot="1">
      <c r="A59" s="149" t="s">
        <v>435</v>
      </c>
      <c r="B59" s="150"/>
      <c r="C59" s="68"/>
    </row>
    <row r="60" spans="1:3" ht="13.5" thickBot="1">
      <c r="A60" s="149" t="s">
        <v>133</v>
      </c>
      <c r="B60" s="150"/>
      <c r="C60" s="68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45" zoomScaleNormal="145" workbookViewId="0" topLeftCell="A1">
      <selection activeCell="C1" sqref="C1"/>
    </sheetView>
  </sheetViews>
  <sheetFormatPr defaultColWidth="9.00390625" defaultRowHeight="12.75"/>
  <cols>
    <col min="1" max="1" width="13.875" style="147" customWidth="1"/>
    <col min="2" max="2" width="79.125" style="148" customWidth="1"/>
    <col min="3" max="3" width="25.00390625" style="148" customWidth="1"/>
    <col min="4" max="16384" width="9.375" style="148" customWidth="1"/>
  </cols>
  <sheetData>
    <row r="1" spans="1:3" s="127" customFormat="1" ht="21" customHeight="1" thickBot="1">
      <c r="A1" s="126"/>
      <c r="B1" s="128"/>
      <c r="C1" s="359" t="s">
        <v>548</v>
      </c>
    </row>
    <row r="2" spans="1:3" s="316" customFormat="1" ht="34.5" customHeight="1">
      <c r="A2" s="269" t="s">
        <v>131</v>
      </c>
      <c r="B2" s="236" t="s">
        <v>467</v>
      </c>
      <c r="C2" s="250" t="s">
        <v>49</v>
      </c>
    </row>
    <row r="3" spans="1:3" s="316" customFormat="1" ht="24.75" thickBot="1">
      <c r="A3" s="310" t="s">
        <v>130</v>
      </c>
      <c r="B3" s="237" t="s">
        <v>446</v>
      </c>
      <c r="C3" s="251" t="s">
        <v>49</v>
      </c>
    </row>
    <row r="4" spans="1:3" s="317" customFormat="1" ht="15.75" customHeight="1" thickBot="1">
      <c r="A4" s="130"/>
      <c r="B4" s="130"/>
      <c r="C4" s="131" t="str">
        <f>'22. mell'!C4</f>
        <v>forintban</v>
      </c>
    </row>
    <row r="5" spans="1:3" ht="13.5" thickBot="1">
      <c r="A5" s="270" t="s">
        <v>132</v>
      </c>
      <c r="B5" s="132" t="s">
        <v>462</v>
      </c>
      <c r="C5" s="360" t="s">
        <v>44</v>
      </c>
    </row>
    <row r="6" spans="1:3" s="318" customFormat="1" ht="12.75" customHeight="1" thickBot="1">
      <c r="A6" s="119"/>
      <c r="B6" s="120" t="s">
        <v>413</v>
      </c>
      <c r="C6" s="121" t="s">
        <v>414</v>
      </c>
    </row>
    <row r="7" spans="1:3" s="318" customFormat="1" ht="15.75" customHeight="1" thickBot="1">
      <c r="A7" s="134"/>
      <c r="B7" s="135" t="s">
        <v>45</v>
      </c>
      <c r="C7" s="136"/>
    </row>
    <row r="8" spans="1:3" s="252" customFormat="1" ht="12" customHeight="1" thickBot="1">
      <c r="A8" s="119" t="s">
        <v>9</v>
      </c>
      <c r="B8" s="137" t="s">
        <v>436</v>
      </c>
      <c r="C8" s="195">
        <f>SUM(C9:C19)</f>
        <v>0</v>
      </c>
    </row>
    <row r="9" spans="1:3" s="252" customFormat="1" ht="12" customHeight="1">
      <c r="A9" s="311" t="s">
        <v>69</v>
      </c>
      <c r="B9" s="8" t="s">
        <v>201</v>
      </c>
      <c r="C9" s="241"/>
    </row>
    <row r="10" spans="1:3" s="252" customFormat="1" ht="12" customHeight="1">
      <c r="A10" s="312" t="s">
        <v>70</v>
      </c>
      <c r="B10" s="6" t="s">
        <v>202</v>
      </c>
      <c r="C10" s="193"/>
    </row>
    <row r="11" spans="1:3" s="252" customFormat="1" ht="12" customHeight="1">
      <c r="A11" s="312" t="s">
        <v>71</v>
      </c>
      <c r="B11" s="6" t="s">
        <v>203</v>
      </c>
      <c r="C11" s="193"/>
    </row>
    <row r="12" spans="1:3" s="252" customFormat="1" ht="12" customHeight="1">
      <c r="A12" s="312" t="s">
        <v>72</v>
      </c>
      <c r="B12" s="6" t="s">
        <v>204</v>
      </c>
      <c r="C12" s="193"/>
    </row>
    <row r="13" spans="1:3" s="252" customFormat="1" ht="12" customHeight="1">
      <c r="A13" s="312" t="s">
        <v>89</v>
      </c>
      <c r="B13" s="6" t="s">
        <v>205</v>
      </c>
      <c r="C13" s="193"/>
    </row>
    <row r="14" spans="1:3" s="252" customFormat="1" ht="12" customHeight="1">
      <c r="A14" s="312" t="s">
        <v>73</v>
      </c>
      <c r="B14" s="6" t="s">
        <v>327</v>
      </c>
      <c r="C14" s="193"/>
    </row>
    <row r="15" spans="1:3" s="252" customFormat="1" ht="12" customHeight="1">
      <c r="A15" s="312" t="s">
        <v>74</v>
      </c>
      <c r="B15" s="5" t="s">
        <v>328</v>
      </c>
      <c r="C15" s="193"/>
    </row>
    <row r="16" spans="1:3" s="252" customFormat="1" ht="12" customHeight="1">
      <c r="A16" s="312" t="s">
        <v>81</v>
      </c>
      <c r="B16" s="6" t="s">
        <v>208</v>
      </c>
      <c r="C16" s="242"/>
    </row>
    <row r="17" spans="1:3" s="319" customFormat="1" ht="12" customHeight="1">
      <c r="A17" s="312" t="s">
        <v>82</v>
      </c>
      <c r="B17" s="6" t="s">
        <v>209</v>
      </c>
      <c r="C17" s="193"/>
    </row>
    <row r="18" spans="1:3" s="319" customFormat="1" ht="12" customHeight="1">
      <c r="A18" s="312" t="s">
        <v>83</v>
      </c>
      <c r="B18" s="6" t="s">
        <v>362</v>
      </c>
      <c r="C18" s="194"/>
    </row>
    <row r="19" spans="1:3" s="319" customFormat="1" ht="12" customHeight="1" thickBot="1">
      <c r="A19" s="312" t="s">
        <v>84</v>
      </c>
      <c r="B19" s="5" t="s">
        <v>210</v>
      </c>
      <c r="C19" s="194"/>
    </row>
    <row r="20" spans="1:3" s="252" customFormat="1" ht="12" customHeight="1" thickBot="1">
      <c r="A20" s="119" t="s">
        <v>10</v>
      </c>
      <c r="B20" s="137" t="s">
        <v>329</v>
      </c>
      <c r="C20" s="195">
        <f>SUM(C21:C23)</f>
        <v>0</v>
      </c>
    </row>
    <row r="21" spans="1:3" s="319" customFormat="1" ht="12" customHeight="1">
      <c r="A21" s="312" t="s">
        <v>75</v>
      </c>
      <c r="B21" s="7" t="s">
        <v>182</v>
      </c>
      <c r="C21" s="193"/>
    </row>
    <row r="22" spans="1:3" s="319" customFormat="1" ht="12" customHeight="1">
      <c r="A22" s="312" t="s">
        <v>76</v>
      </c>
      <c r="B22" s="6" t="s">
        <v>330</v>
      </c>
      <c r="C22" s="193"/>
    </row>
    <row r="23" spans="1:3" s="319" customFormat="1" ht="12" customHeight="1">
      <c r="A23" s="312" t="s">
        <v>77</v>
      </c>
      <c r="B23" s="6" t="s">
        <v>331</v>
      </c>
      <c r="C23" s="193"/>
    </row>
    <row r="24" spans="1:3" s="319" customFormat="1" ht="12" customHeight="1" thickBot="1">
      <c r="A24" s="312" t="s">
        <v>78</v>
      </c>
      <c r="B24" s="6" t="s">
        <v>441</v>
      </c>
      <c r="C24" s="193"/>
    </row>
    <row r="25" spans="1:3" s="319" customFormat="1" ht="12" customHeight="1" thickBot="1">
      <c r="A25" s="124" t="s">
        <v>11</v>
      </c>
      <c r="B25" s="70" t="s">
        <v>104</v>
      </c>
      <c r="C25" s="222"/>
    </row>
    <row r="26" spans="1:3" s="319" customFormat="1" ht="12" customHeight="1" thickBot="1">
      <c r="A26" s="124" t="s">
        <v>12</v>
      </c>
      <c r="B26" s="70" t="s">
        <v>332</v>
      </c>
      <c r="C26" s="195">
        <f>+C27+C28</f>
        <v>0</v>
      </c>
    </row>
    <row r="27" spans="1:3" s="319" customFormat="1" ht="12" customHeight="1">
      <c r="A27" s="313" t="s">
        <v>192</v>
      </c>
      <c r="B27" s="314" t="s">
        <v>330</v>
      </c>
      <c r="C27" s="57"/>
    </row>
    <row r="28" spans="1:3" s="319" customFormat="1" ht="12" customHeight="1">
      <c r="A28" s="313" t="s">
        <v>193</v>
      </c>
      <c r="B28" s="315" t="s">
        <v>333</v>
      </c>
      <c r="C28" s="196"/>
    </row>
    <row r="29" spans="1:3" s="319" customFormat="1" ht="12" customHeight="1" thickBot="1">
      <c r="A29" s="312" t="s">
        <v>194</v>
      </c>
      <c r="B29" s="73" t="s">
        <v>442</v>
      </c>
      <c r="C29" s="60"/>
    </row>
    <row r="30" spans="1:3" s="319" customFormat="1" ht="12" customHeight="1" thickBot="1">
      <c r="A30" s="124" t="s">
        <v>13</v>
      </c>
      <c r="B30" s="70" t="s">
        <v>334</v>
      </c>
      <c r="C30" s="195">
        <f>+C31+C32+C33</f>
        <v>0</v>
      </c>
    </row>
    <row r="31" spans="1:3" s="319" customFormat="1" ht="12" customHeight="1">
      <c r="A31" s="313" t="s">
        <v>62</v>
      </c>
      <c r="B31" s="314" t="s">
        <v>215</v>
      </c>
      <c r="C31" s="57"/>
    </row>
    <row r="32" spans="1:3" s="319" customFormat="1" ht="12" customHeight="1">
      <c r="A32" s="313" t="s">
        <v>63</v>
      </c>
      <c r="B32" s="315" t="s">
        <v>216</v>
      </c>
      <c r="C32" s="196"/>
    </row>
    <row r="33" spans="1:3" s="319" customFormat="1" ht="12" customHeight="1" thickBot="1">
      <c r="A33" s="312" t="s">
        <v>64</v>
      </c>
      <c r="B33" s="73" t="s">
        <v>217</v>
      </c>
      <c r="C33" s="60"/>
    </row>
    <row r="34" spans="1:3" s="252" customFormat="1" ht="12" customHeight="1" thickBot="1">
      <c r="A34" s="124" t="s">
        <v>14</v>
      </c>
      <c r="B34" s="70" t="s">
        <v>303</v>
      </c>
      <c r="C34" s="222"/>
    </row>
    <row r="35" spans="1:3" s="252" customFormat="1" ht="12" customHeight="1" thickBot="1">
      <c r="A35" s="124" t="s">
        <v>15</v>
      </c>
      <c r="B35" s="70" t="s">
        <v>335</v>
      </c>
      <c r="C35" s="243"/>
    </row>
    <row r="36" spans="1:3" s="252" customFormat="1" ht="12" customHeight="1" thickBot="1">
      <c r="A36" s="119" t="s">
        <v>16</v>
      </c>
      <c r="B36" s="70" t="s">
        <v>443</v>
      </c>
      <c r="C36" s="244">
        <f>+C8+C20+C25+C26+C30+C34+C35</f>
        <v>0</v>
      </c>
    </row>
    <row r="37" spans="1:3" s="252" customFormat="1" ht="12" customHeight="1" thickBot="1">
      <c r="A37" s="138" t="s">
        <v>17</v>
      </c>
      <c r="B37" s="70" t="s">
        <v>337</v>
      </c>
      <c r="C37" s="244">
        <f>+C38+C39+C40</f>
        <v>0</v>
      </c>
    </row>
    <row r="38" spans="1:3" s="252" customFormat="1" ht="12" customHeight="1">
      <c r="A38" s="313" t="s">
        <v>338</v>
      </c>
      <c r="B38" s="314" t="s">
        <v>161</v>
      </c>
      <c r="C38" s="57"/>
    </row>
    <row r="39" spans="1:3" s="252" customFormat="1" ht="12" customHeight="1">
      <c r="A39" s="313" t="s">
        <v>339</v>
      </c>
      <c r="B39" s="315" t="s">
        <v>2</v>
      </c>
      <c r="C39" s="196"/>
    </row>
    <row r="40" spans="1:3" s="319" customFormat="1" ht="12" customHeight="1" thickBot="1">
      <c r="A40" s="312" t="s">
        <v>340</v>
      </c>
      <c r="B40" s="73" t="s">
        <v>341</v>
      </c>
      <c r="C40" s="60"/>
    </row>
    <row r="41" spans="1:3" s="319" customFormat="1" ht="15" customHeight="1" thickBot="1">
      <c r="A41" s="138" t="s">
        <v>18</v>
      </c>
      <c r="B41" s="139" t="s">
        <v>342</v>
      </c>
      <c r="C41" s="247">
        <f>+C36+C37</f>
        <v>0</v>
      </c>
    </row>
    <row r="42" spans="1:3" s="319" customFormat="1" ht="13.5" customHeight="1" thickBot="1">
      <c r="A42" s="140"/>
      <c r="B42" s="141"/>
      <c r="C42" s="245"/>
    </row>
    <row r="43" spans="1:3" ht="13.5" hidden="1" thickBot="1">
      <c r="A43" s="142"/>
      <c r="B43" s="143"/>
      <c r="C43" s="246"/>
    </row>
    <row r="44" spans="1:3" s="318" customFormat="1" ht="16.5" customHeight="1" thickBot="1">
      <c r="A44" s="144"/>
      <c r="B44" s="145" t="s">
        <v>46</v>
      </c>
      <c r="C44" s="247"/>
    </row>
    <row r="45" spans="1:3" s="320" customFormat="1" ht="12" customHeight="1" thickBot="1">
      <c r="A45" s="124" t="s">
        <v>9</v>
      </c>
      <c r="B45" s="70" t="s">
        <v>343</v>
      </c>
      <c r="C45" s="195">
        <f>SUM(C46:C50)</f>
        <v>0</v>
      </c>
    </row>
    <row r="46" spans="1:3" ht="12" customHeight="1">
      <c r="A46" s="312" t="s">
        <v>69</v>
      </c>
      <c r="B46" s="7" t="s">
        <v>39</v>
      </c>
      <c r="C46" s="57"/>
    </row>
    <row r="47" spans="1:3" ht="12" customHeight="1">
      <c r="A47" s="312" t="s">
        <v>70</v>
      </c>
      <c r="B47" s="6" t="s">
        <v>113</v>
      </c>
      <c r="C47" s="59"/>
    </row>
    <row r="48" spans="1:3" ht="12" customHeight="1">
      <c r="A48" s="312" t="s">
        <v>71</v>
      </c>
      <c r="B48" s="6" t="s">
        <v>88</v>
      </c>
      <c r="C48" s="59"/>
    </row>
    <row r="49" spans="1:3" ht="12" customHeight="1">
      <c r="A49" s="312" t="s">
        <v>72</v>
      </c>
      <c r="B49" s="6" t="s">
        <v>114</v>
      </c>
      <c r="C49" s="59"/>
    </row>
    <row r="50" spans="1:3" ht="12" customHeight="1" thickBot="1">
      <c r="A50" s="312" t="s">
        <v>89</v>
      </c>
      <c r="B50" s="6" t="s">
        <v>115</v>
      </c>
      <c r="C50" s="59"/>
    </row>
    <row r="51" spans="1:3" ht="12" customHeight="1" thickBot="1">
      <c r="A51" s="124" t="s">
        <v>10</v>
      </c>
      <c r="B51" s="70" t="s">
        <v>344</v>
      </c>
      <c r="C51" s="195">
        <f>SUM(C52:C54)</f>
        <v>0</v>
      </c>
    </row>
    <row r="52" spans="1:3" s="320" customFormat="1" ht="12" customHeight="1">
      <c r="A52" s="312" t="s">
        <v>75</v>
      </c>
      <c r="B52" s="7" t="s">
        <v>154</v>
      </c>
      <c r="C52" s="57"/>
    </row>
    <row r="53" spans="1:3" ht="12" customHeight="1">
      <c r="A53" s="312" t="s">
        <v>76</v>
      </c>
      <c r="B53" s="6" t="s">
        <v>117</v>
      </c>
      <c r="C53" s="59"/>
    </row>
    <row r="54" spans="1:3" ht="12" customHeight="1">
      <c r="A54" s="312" t="s">
        <v>77</v>
      </c>
      <c r="B54" s="6" t="s">
        <v>47</v>
      </c>
      <c r="C54" s="59"/>
    </row>
    <row r="55" spans="1:3" ht="12" customHeight="1" thickBot="1">
      <c r="A55" s="312" t="s">
        <v>78</v>
      </c>
      <c r="B55" s="6" t="s">
        <v>440</v>
      </c>
      <c r="C55" s="59"/>
    </row>
    <row r="56" spans="1:3" ht="15" customHeight="1" thickBot="1">
      <c r="A56" s="124" t="s">
        <v>11</v>
      </c>
      <c r="B56" s="70" t="s">
        <v>5</v>
      </c>
      <c r="C56" s="222"/>
    </row>
    <row r="57" spans="1:3" ht="13.5" thickBot="1">
      <c r="A57" s="124" t="s">
        <v>12</v>
      </c>
      <c r="B57" s="146" t="s">
        <v>445</v>
      </c>
      <c r="C57" s="248">
        <f>+C45+C51+C56</f>
        <v>0</v>
      </c>
    </row>
    <row r="58" ht="15" customHeight="1" thickBot="1">
      <c r="C58" s="249"/>
    </row>
    <row r="59" spans="1:3" ht="14.25" customHeight="1" thickBot="1">
      <c r="A59" s="149" t="s">
        <v>435</v>
      </c>
      <c r="B59" s="150"/>
      <c r="C59" s="68"/>
    </row>
    <row r="60" spans="1:3" ht="13.5" thickBot="1">
      <c r="A60" s="149" t="s">
        <v>133</v>
      </c>
      <c r="B60" s="150"/>
      <c r="C60" s="68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92D050"/>
  </sheetPr>
  <dimension ref="A1:G26"/>
  <sheetViews>
    <sheetView view="pageLayout" zoomScaleNormal="130" workbookViewId="0" topLeftCell="A1">
      <selection activeCell="C5" sqref="C5:F5"/>
    </sheetView>
  </sheetViews>
  <sheetFormatPr defaultColWidth="9.00390625" defaultRowHeight="12.75"/>
  <cols>
    <col min="1" max="1" width="5.50390625" style="35" customWidth="1"/>
    <col min="2" max="2" width="33.125" style="35" customWidth="1"/>
    <col min="3" max="3" width="12.375" style="35" customWidth="1"/>
    <col min="4" max="4" width="11.50390625" style="35" customWidth="1"/>
    <col min="5" max="5" width="11.375" style="35" customWidth="1"/>
    <col min="6" max="6" width="11.00390625" style="35" customWidth="1"/>
    <col min="7" max="7" width="14.375" style="35" customWidth="1"/>
    <col min="8" max="16384" width="9.375" style="35" customWidth="1"/>
  </cols>
  <sheetData>
    <row r="1" spans="1:7" ht="43.5" customHeight="1">
      <c r="A1" s="413" t="s">
        <v>3</v>
      </c>
      <c r="B1" s="413"/>
      <c r="C1" s="413"/>
      <c r="D1" s="413"/>
      <c r="E1" s="413"/>
      <c r="F1" s="413"/>
      <c r="G1" s="413"/>
    </row>
    <row r="3" spans="1:7" s="91" customFormat="1" ht="27" customHeight="1">
      <c r="A3" s="89" t="s">
        <v>134</v>
      </c>
      <c r="B3" s="90"/>
      <c r="C3" s="412" t="s">
        <v>135</v>
      </c>
      <c r="D3" s="412"/>
      <c r="E3" s="412"/>
      <c r="F3" s="412"/>
      <c r="G3" s="412"/>
    </row>
    <row r="4" spans="1:7" s="91" customFormat="1" ht="15.75">
      <c r="A4" s="90"/>
      <c r="B4" s="90"/>
      <c r="C4" s="90"/>
      <c r="D4" s="90"/>
      <c r="E4" s="90"/>
      <c r="F4" s="90"/>
      <c r="G4" s="90"/>
    </row>
    <row r="5" spans="1:7" s="91" customFormat="1" ht="24.75" customHeight="1">
      <c r="A5" s="89" t="s">
        <v>136</v>
      </c>
      <c r="B5" s="90"/>
      <c r="C5" s="412" t="s">
        <v>135</v>
      </c>
      <c r="D5" s="412"/>
      <c r="E5" s="412"/>
      <c r="F5" s="412"/>
      <c r="G5" s="90"/>
    </row>
    <row r="6" spans="1:7" s="92" customFormat="1" ht="12.75">
      <c r="A6" s="125"/>
      <c r="B6" s="125"/>
      <c r="C6" s="125"/>
      <c r="D6" s="125"/>
      <c r="E6" s="125"/>
      <c r="F6" s="125"/>
      <c r="G6" s="125"/>
    </row>
    <row r="7" spans="1:7" s="93" customFormat="1" ht="15" customHeight="1">
      <c r="A7" s="167" t="s">
        <v>464</v>
      </c>
      <c r="B7" s="166"/>
      <c r="C7" s="166"/>
      <c r="D7" s="152"/>
      <c r="E7" s="152"/>
      <c r="F7" s="152"/>
      <c r="G7" s="152"/>
    </row>
    <row r="8" spans="1:7" s="93" customFormat="1" ht="15" customHeight="1" thickBot="1">
      <c r="A8" s="167" t="s">
        <v>137</v>
      </c>
      <c r="B8" s="152"/>
      <c r="C8" s="152"/>
      <c r="D8" s="152"/>
      <c r="E8" s="152"/>
      <c r="F8" s="152"/>
      <c r="G8" s="350" t="str">
        <f>'23. mell'!C4</f>
        <v>forintban</v>
      </c>
    </row>
    <row r="9" spans="1:7" s="56" customFormat="1" ht="42" customHeight="1" thickBot="1">
      <c r="A9" s="116" t="s">
        <v>7</v>
      </c>
      <c r="B9" s="117" t="s">
        <v>138</v>
      </c>
      <c r="C9" s="117" t="s">
        <v>139</v>
      </c>
      <c r="D9" s="117" t="s">
        <v>140</v>
      </c>
      <c r="E9" s="117" t="s">
        <v>141</v>
      </c>
      <c r="F9" s="117" t="s">
        <v>142</v>
      </c>
      <c r="G9" s="118" t="s">
        <v>42</v>
      </c>
    </row>
    <row r="10" spans="1:7" ht="24" customHeight="1">
      <c r="A10" s="153" t="s">
        <v>9</v>
      </c>
      <c r="B10" s="122" t="s">
        <v>143</v>
      </c>
      <c r="C10" s="94"/>
      <c r="D10" s="94"/>
      <c r="E10" s="94"/>
      <c r="F10" s="94"/>
      <c r="G10" s="154">
        <f>SUM(C10:F10)</f>
        <v>0</v>
      </c>
    </row>
    <row r="11" spans="1:7" ht="24" customHeight="1">
      <c r="A11" s="155" t="s">
        <v>10</v>
      </c>
      <c r="B11" s="123" t="s">
        <v>144</v>
      </c>
      <c r="C11" s="95"/>
      <c r="D11" s="95"/>
      <c r="E11" s="95"/>
      <c r="F11" s="95"/>
      <c r="G11" s="156">
        <f aca="true" t="shared" si="0" ref="G11:G16">SUM(C11:F11)</f>
        <v>0</v>
      </c>
    </row>
    <row r="12" spans="1:7" ht="24" customHeight="1">
      <c r="A12" s="155" t="s">
        <v>11</v>
      </c>
      <c r="B12" s="123" t="s">
        <v>145</v>
      </c>
      <c r="C12" s="95"/>
      <c r="D12" s="95"/>
      <c r="E12" s="95"/>
      <c r="F12" s="95"/>
      <c r="G12" s="156">
        <f t="shared" si="0"/>
        <v>0</v>
      </c>
    </row>
    <row r="13" spans="1:7" ht="24" customHeight="1">
      <c r="A13" s="155" t="s">
        <v>12</v>
      </c>
      <c r="B13" s="123" t="s">
        <v>146</v>
      </c>
      <c r="C13" s="95"/>
      <c r="D13" s="95"/>
      <c r="E13" s="95"/>
      <c r="F13" s="95"/>
      <c r="G13" s="156">
        <f t="shared" si="0"/>
        <v>0</v>
      </c>
    </row>
    <row r="14" spans="1:7" ht="24" customHeight="1">
      <c r="A14" s="155" t="s">
        <v>13</v>
      </c>
      <c r="B14" s="123" t="s">
        <v>147</v>
      </c>
      <c r="C14" s="95"/>
      <c r="D14" s="95"/>
      <c r="E14" s="95"/>
      <c r="F14" s="95"/>
      <c r="G14" s="156">
        <f t="shared" si="0"/>
        <v>0</v>
      </c>
    </row>
    <row r="15" spans="1:7" ht="24" customHeight="1" thickBot="1">
      <c r="A15" s="157" t="s">
        <v>14</v>
      </c>
      <c r="B15" s="158" t="s">
        <v>148</v>
      </c>
      <c r="C15" s="96"/>
      <c r="D15" s="96"/>
      <c r="E15" s="96"/>
      <c r="F15" s="96"/>
      <c r="G15" s="159">
        <f t="shared" si="0"/>
        <v>0</v>
      </c>
    </row>
    <row r="16" spans="1:7" s="97" customFormat="1" ht="24" customHeight="1" thickBot="1">
      <c r="A16" s="160" t="s">
        <v>15</v>
      </c>
      <c r="B16" s="161" t="s">
        <v>42</v>
      </c>
      <c r="C16" s="162">
        <f>SUM(C10:C15)</f>
        <v>0</v>
      </c>
      <c r="D16" s="162">
        <f>SUM(D10:D15)</f>
        <v>0</v>
      </c>
      <c r="E16" s="162">
        <f>SUM(E10:E15)</f>
        <v>0</v>
      </c>
      <c r="F16" s="162">
        <f>SUM(F10:F15)</f>
        <v>0</v>
      </c>
      <c r="G16" s="163">
        <f t="shared" si="0"/>
        <v>0</v>
      </c>
    </row>
    <row r="17" spans="1:7" s="92" customFormat="1" ht="12.75">
      <c r="A17" s="125"/>
      <c r="B17" s="125"/>
      <c r="C17" s="125"/>
      <c r="D17" s="125"/>
      <c r="E17" s="125"/>
      <c r="F17" s="125"/>
      <c r="G17" s="125"/>
    </row>
    <row r="18" spans="1:7" s="92" customFormat="1" ht="12.75">
      <c r="A18" s="125"/>
      <c r="B18" s="125"/>
      <c r="C18" s="125"/>
      <c r="D18" s="125"/>
      <c r="E18" s="125"/>
      <c r="F18" s="125"/>
      <c r="G18" s="125"/>
    </row>
    <row r="19" spans="1:7" s="92" customFormat="1" ht="12.75">
      <c r="A19" s="125"/>
      <c r="B19" s="125"/>
      <c r="C19" s="125"/>
      <c r="D19" s="125"/>
      <c r="E19" s="125"/>
      <c r="F19" s="125"/>
      <c r="G19" s="125"/>
    </row>
    <row r="20" spans="1:7" s="92" customFormat="1" ht="15.75">
      <c r="A20" s="91" t="e">
        <f>+CONCATENATE("......................, ",LEFT(#REF!,4),". .......................... hó ..... nap")</f>
        <v>#REF!</v>
      </c>
      <c r="B20" s="125"/>
      <c r="C20" s="125"/>
      <c r="D20" s="125"/>
      <c r="E20" s="125"/>
      <c r="F20" s="125"/>
      <c r="G20" s="125"/>
    </row>
    <row r="21" spans="1:7" s="92" customFormat="1" ht="12.75">
      <c r="A21" s="125"/>
      <c r="B21" s="125"/>
      <c r="C21" s="125"/>
      <c r="D21" s="125"/>
      <c r="E21" s="125"/>
      <c r="F21" s="125"/>
      <c r="G21" s="125"/>
    </row>
    <row r="22" spans="1:7" ht="12.75">
      <c r="A22" s="125"/>
      <c r="B22" s="125"/>
      <c r="C22" s="125"/>
      <c r="D22" s="125"/>
      <c r="E22" s="125"/>
      <c r="F22" s="125"/>
      <c r="G22" s="125"/>
    </row>
    <row r="23" spans="1:7" ht="12.75">
      <c r="A23" s="125"/>
      <c r="B23" s="125"/>
      <c r="C23" s="92"/>
      <c r="D23" s="92"/>
      <c r="E23" s="92"/>
      <c r="F23" s="92"/>
      <c r="G23" s="125"/>
    </row>
    <row r="24" spans="1:7" ht="13.5">
      <c r="A24" s="125"/>
      <c r="B24" s="125"/>
      <c r="C24" s="164"/>
      <c r="D24" s="165" t="s">
        <v>149</v>
      </c>
      <c r="E24" s="165"/>
      <c r="F24" s="164"/>
      <c r="G24" s="125"/>
    </row>
    <row r="25" spans="3:6" ht="13.5">
      <c r="C25" s="98"/>
      <c r="D25" s="99"/>
      <c r="E25" s="99"/>
      <c r="F25" s="98"/>
    </row>
    <row r="26" spans="3:6" ht="13.5">
      <c r="C26" s="98"/>
      <c r="D26" s="99"/>
      <c r="E26" s="99"/>
      <c r="F26" s="98"/>
    </row>
  </sheetData>
  <sheetProtection sheet="1"/>
  <mergeCells count="3">
    <mergeCell ref="C3:G3"/>
    <mergeCell ref="C5:F5"/>
    <mergeCell ref="A1:G1"/>
  </mergeCells>
  <printOptions horizontalCentered="1"/>
  <pageMargins left="0.7874015748031497" right="0.7874015748031497" top="1.141732283464567" bottom="0.984251968503937" header="0.7874015748031497" footer="0.7874015748031497"/>
  <pageSetup horizontalDpi="300" verticalDpi="300" orientation="portrait" paperSize="9" scale="95" r:id="rId1"/>
  <headerFooter alignWithMargins="0">
    <oddHeader>&amp;C&amp;"Times New Roman CE,Félkövér"&amp;12
&amp;R&amp;"Times New Roman CE,Félkövér dőlt"&amp;11 28. melléklet a 2/2018. (II.26.) önkormányzati rendelethez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B13" sqref="B13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9"/>
  <sheetViews>
    <sheetView view="pageLayout" zoomScaleNormal="130" zoomScaleSheetLayoutView="100" workbookViewId="0" topLeftCell="A148">
      <selection activeCell="B9" sqref="B9"/>
    </sheetView>
  </sheetViews>
  <sheetFormatPr defaultColWidth="9.00390625" defaultRowHeight="12.75"/>
  <cols>
    <col min="1" max="1" width="9.50390625" style="254" customWidth="1"/>
    <col min="2" max="2" width="91.625" style="254" customWidth="1"/>
    <col min="3" max="3" width="21.625" style="255" customWidth="1"/>
    <col min="4" max="4" width="9.00390625" style="276" customWidth="1"/>
    <col min="5" max="16384" width="9.375" style="276" customWidth="1"/>
  </cols>
  <sheetData>
    <row r="1" spans="1:3" ht="15.75" customHeight="1">
      <c r="A1" s="387" t="s">
        <v>6</v>
      </c>
      <c r="B1" s="387"/>
      <c r="C1" s="387"/>
    </row>
    <row r="2" spans="1:3" ht="15.75" customHeight="1" thickBot="1">
      <c r="A2" s="388" t="s">
        <v>92</v>
      </c>
      <c r="B2" s="388"/>
      <c r="C2" s="185" t="str">
        <f>'2.mell.'!C2</f>
        <v>Forintban!</v>
      </c>
    </row>
    <row r="3" spans="1:3" ht="37.5" customHeight="1" thickBot="1">
      <c r="A3" s="21" t="s">
        <v>57</v>
      </c>
      <c r="B3" s="22" t="s">
        <v>8</v>
      </c>
      <c r="C3" s="30" t="s">
        <v>472</v>
      </c>
    </row>
    <row r="4" spans="1:3" s="277" customFormat="1" ht="12" customHeight="1" thickBot="1">
      <c r="A4" s="271"/>
      <c r="B4" s="272" t="s">
        <v>413</v>
      </c>
      <c r="C4" s="273" t="s">
        <v>414</v>
      </c>
    </row>
    <row r="5" spans="1:3" s="278" customFormat="1" ht="12" customHeight="1" thickBot="1">
      <c r="A5" s="18" t="s">
        <v>9</v>
      </c>
      <c r="B5" s="19" t="s">
        <v>177</v>
      </c>
      <c r="C5" s="175">
        <f>+C6+C7+C8+C9+C10+C11</f>
        <v>0</v>
      </c>
    </row>
    <row r="6" spans="1:3" s="278" customFormat="1" ht="12" customHeight="1">
      <c r="A6" s="13" t="s">
        <v>69</v>
      </c>
      <c r="B6" s="279" t="s">
        <v>178</v>
      </c>
      <c r="C6" s="178"/>
    </row>
    <row r="7" spans="1:3" s="278" customFormat="1" ht="12" customHeight="1">
      <c r="A7" s="12" t="s">
        <v>70</v>
      </c>
      <c r="B7" s="280" t="s">
        <v>179</v>
      </c>
      <c r="C7" s="177"/>
    </row>
    <row r="8" spans="1:3" s="278" customFormat="1" ht="12" customHeight="1">
      <c r="A8" s="12" t="s">
        <v>71</v>
      </c>
      <c r="B8" s="280" t="s">
        <v>449</v>
      </c>
      <c r="C8" s="177"/>
    </row>
    <row r="9" spans="1:3" s="278" customFormat="1" ht="12" customHeight="1">
      <c r="A9" s="12" t="s">
        <v>72</v>
      </c>
      <c r="B9" s="280" t="s">
        <v>180</v>
      </c>
      <c r="C9" s="177"/>
    </row>
    <row r="10" spans="1:3" s="278" customFormat="1" ht="12" customHeight="1">
      <c r="A10" s="12" t="s">
        <v>89</v>
      </c>
      <c r="B10" s="171" t="s">
        <v>358</v>
      </c>
      <c r="C10" s="177"/>
    </row>
    <row r="11" spans="1:3" s="278" customFormat="1" ht="12" customHeight="1" thickBot="1">
      <c r="A11" s="14" t="s">
        <v>73</v>
      </c>
      <c r="B11" s="172" t="s">
        <v>359</v>
      </c>
      <c r="C11" s="177"/>
    </row>
    <row r="12" spans="1:3" s="278" customFormat="1" ht="12" customHeight="1" thickBot="1">
      <c r="A12" s="18" t="s">
        <v>10</v>
      </c>
      <c r="B12" s="170" t="s">
        <v>181</v>
      </c>
      <c r="C12" s="175">
        <f>+C13+C14+C15+C16+C17</f>
        <v>15629147</v>
      </c>
    </row>
    <row r="13" spans="1:3" s="278" customFormat="1" ht="12" customHeight="1">
      <c r="A13" s="13" t="s">
        <v>75</v>
      </c>
      <c r="B13" s="279" t="s">
        <v>182</v>
      </c>
      <c r="C13" s="178"/>
    </row>
    <row r="14" spans="1:3" s="278" customFormat="1" ht="12" customHeight="1">
      <c r="A14" s="12" t="s">
        <v>76</v>
      </c>
      <c r="B14" s="280" t="s">
        <v>183</v>
      </c>
      <c r="C14" s="177"/>
    </row>
    <row r="15" spans="1:3" s="278" customFormat="1" ht="12" customHeight="1">
      <c r="A15" s="12" t="s">
        <v>77</v>
      </c>
      <c r="B15" s="280" t="s">
        <v>348</v>
      </c>
      <c r="C15" s="177"/>
    </row>
    <row r="16" spans="1:3" s="278" customFormat="1" ht="12" customHeight="1">
      <c r="A16" s="12" t="s">
        <v>78</v>
      </c>
      <c r="B16" s="280" t="s">
        <v>349</v>
      </c>
      <c r="C16" s="177"/>
    </row>
    <row r="17" spans="1:3" s="278" customFormat="1" ht="12" customHeight="1">
      <c r="A17" s="12" t="s">
        <v>79</v>
      </c>
      <c r="B17" s="280" t="s">
        <v>184</v>
      </c>
      <c r="C17" s="177">
        <v>15629147</v>
      </c>
    </row>
    <row r="18" spans="1:3" s="278" customFormat="1" ht="12" customHeight="1" thickBot="1">
      <c r="A18" s="14" t="s">
        <v>85</v>
      </c>
      <c r="B18" s="172" t="s">
        <v>185</v>
      </c>
      <c r="C18" s="179">
        <v>15629147</v>
      </c>
    </row>
    <row r="19" spans="1:3" s="278" customFormat="1" ht="12" customHeight="1" thickBot="1">
      <c r="A19" s="18" t="s">
        <v>11</v>
      </c>
      <c r="B19" s="19" t="s">
        <v>186</v>
      </c>
      <c r="C19" s="175">
        <f>+C20+C21+C22+C23+C24</f>
        <v>0</v>
      </c>
    </row>
    <row r="20" spans="1:3" s="278" customFormat="1" ht="12" customHeight="1">
      <c r="A20" s="13" t="s">
        <v>58</v>
      </c>
      <c r="B20" s="279" t="s">
        <v>187</v>
      </c>
      <c r="C20" s="178"/>
    </row>
    <row r="21" spans="1:3" s="278" customFormat="1" ht="12" customHeight="1">
      <c r="A21" s="12" t="s">
        <v>59</v>
      </c>
      <c r="B21" s="280" t="s">
        <v>188</v>
      </c>
      <c r="C21" s="177"/>
    </row>
    <row r="22" spans="1:3" s="278" customFormat="1" ht="12" customHeight="1">
      <c r="A22" s="12" t="s">
        <v>60</v>
      </c>
      <c r="B22" s="280" t="s">
        <v>350</v>
      </c>
      <c r="C22" s="177"/>
    </row>
    <row r="23" spans="1:3" s="278" customFormat="1" ht="12" customHeight="1">
      <c r="A23" s="12" t="s">
        <v>61</v>
      </c>
      <c r="B23" s="280" t="s">
        <v>351</v>
      </c>
      <c r="C23" s="177"/>
    </row>
    <row r="24" spans="1:3" s="278" customFormat="1" ht="12" customHeight="1">
      <c r="A24" s="12" t="s">
        <v>101</v>
      </c>
      <c r="B24" s="280" t="s">
        <v>189</v>
      </c>
      <c r="C24" s="177"/>
    </row>
    <row r="25" spans="1:3" s="278" customFormat="1" ht="12" customHeight="1" thickBot="1">
      <c r="A25" s="14" t="s">
        <v>102</v>
      </c>
      <c r="B25" s="281" t="s">
        <v>190</v>
      </c>
      <c r="C25" s="179"/>
    </row>
    <row r="26" spans="1:3" s="278" customFormat="1" ht="12" customHeight="1" thickBot="1">
      <c r="A26" s="18" t="s">
        <v>103</v>
      </c>
      <c r="B26" s="19" t="s">
        <v>450</v>
      </c>
      <c r="C26" s="181">
        <f>SUM(C27:C33)</f>
        <v>0</v>
      </c>
    </row>
    <row r="27" spans="1:3" s="278" customFormat="1" ht="12" customHeight="1">
      <c r="A27" s="13" t="s">
        <v>192</v>
      </c>
      <c r="B27" s="279" t="s">
        <v>454</v>
      </c>
      <c r="C27" s="178"/>
    </row>
    <row r="28" spans="1:3" s="278" customFormat="1" ht="12" customHeight="1">
      <c r="A28" s="12" t="s">
        <v>193</v>
      </c>
      <c r="B28" s="280" t="s">
        <v>455</v>
      </c>
      <c r="C28" s="177"/>
    </row>
    <row r="29" spans="1:3" s="278" customFormat="1" ht="12" customHeight="1">
      <c r="A29" s="12" t="s">
        <v>194</v>
      </c>
      <c r="B29" s="280" t="s">
        <v>456</v>
      </c>
      <c r="C29" s="177"/>
    </row>
    <row r="30" spans="1:3" s="278" customFormat="1" ht="12" customHeight="1">
      <c r="A30" s="12" t="s">
        <v>195</v>
      </c>
      <c r="B30" s="280" t="s">
        <v>457</v>
      </c>
      <c r="C30" s="177"/>
    </row>
    <row r="31" spans="1:3" s="278" customFormat="1" ht="12" customHeight="1">
      <c r="A31" s="12" t="s">
        <v>451</v>
      </c>
      <c r="B31" s="280" t="s">
        <v>196</v>
      </c>
      <c r="C31" s="177"/>
    </row>
    <row r="32" spans="1:3" s="278" customFormat="1" ht="12" customHeight="1">
      <c r="A32" s="12" t="s">
        <v>452</v>
      </c>
      <c r="B32" s="280" t="s">
        <v>197</v>
      </c>
      <c r="C32" s="177"/>
    </row>
    <row r="33" spans="1:3" s="278" customFormat="1" ht="12" customHeight="1" thickBot="1">
      <c r="A33" s="14" t="s">
        <v>453</v>
      </c>
      <c r="B33" s="343" t="s">
        <v>198</v>
      </c>
      <c r="C33" s="179"/>
    </row>
    <row r="34" spans="1:3" s="278" customFormat="1" ht="12" customHeight="1" thickBot="1">
      <c r="A34" s="18" t="s">
        <v>13</v>
      </c>
      <c r="B34" s="19" t="s">
        <v>360</v>
      </c>
      <c r="C34" s="175">
        <f>SUM(C35:C45)</f>
        <v>0</v>
      </c>
    </row>
    <row r="35" spans="1:3" s="278" customFormat="1" ht="12" customHeight="1">
      <c r="A35" s="13" t="s">
        <v>62</v>
      </c>
      <c r="B35" s="279" t="s">
        <v>201</v>
      </c>
      <c r="C35" s="178"/>
    </row>
    <row r="36" spans="1:3" s="278" customFormat="1" ht="12" customHeight="1">
      <c r="A36" s="12" t="s">
        <v>63</v>
      </c>
      <c r="B36" s="280" t="s">
        <v>202</v>
      </c>
      <c r="C36" s="177"/>
    </row>
    <row r="37" spans="1:3" s="278" customFormat="1" ht="12" customHeight="1">
      <c r="A37" s="12" t="s">
        <v>64</v>
      </c>
      <c r="B37" s="280" t="s">
        <v>203</v>
      </c>
      <c r="C37" s="177"/>
    </row>
    <row r="38" spans="1:3" s="278" customFormat="1" ht="12" customHeight="1">
      <c r="A38" s="12" t="s">
        <v>105</v>
      </c>
      <c r="B38" s="280" t="s">
        <v>204</v>
      </c>
      <c r="C38" s="177"/>
    </row>
    <row r="39" spans="1:3" s="278" customFormat="1" ht="12" customHeight="1">
      <c r="A39" s="12" t="s">
        <v>106</v>
      </c>
      <c r="B39" s="280" t="s">
        <v>205</v>
      </c>
      <c r="C39" s="177"/>
    </row>
    <row r="40" spans="1:3" s="278" customFormat="1" ht="12" customHeight="1">
      <c r="A40" s="12" t="s">
        <v>107</v>
      </c>
      <c r="B40" s="280" t="s">
        <v>206</v>
      </c>
      <c r="C40" s="177"/>
    </row>
    <row r="41" spans="1:3" s="278" customFormat="1" ht="12" customHeight="1">
      <c r="A41" s="12" t="s">
        <v>108</v>
      </c>
      <c r="B41" s="280" t="s">
        <v>207</v>
      </c>
      <c r="C41" s="177"/>
    </row>
    <row r="42" spans="1:3" s="278" customFormat="1" ht="12" customHeight="1">
      <c r="A42" s="12" t="s">
        <v>109</v>
      </c>
      <c r="B42" s="280" t="s">
        <v>458</v>
      </c>
      <c r="C42" s="177"/>
    </row>
    <row r="43" spans="1:3" s="278" customFormat="1" ht="12" customHeight="1">
      <c r="A43" s="12" t="s">
        <v>199</v>
      </c>
      <c r="B43" s="280" t="s">
        <v>209</v>
      </c>
      <c r="C43" s="180"/>
    </row>
    <row r="44" spans="1:3" s="278" customFormat="1" ht="12" customHeight="1">
      <c r="A44" s="14" t="s">
        <v>200</v>
      </c>
      <c r="B44" s="281" t="s">
        <v>362</v>
      </c>
      <c r="C44" s="268"/>
    </row>
    <row r="45" spans="1:3" s="278" customFormat="1" ht="12" customHeight="1" thickBot="1">
      <c r="A45" s="14" t="s">
        <v>361</v>
      </c>
      <c r="B45" s="172" t="s">
        <v>210</v>
      </c>
      <c r="C45" s="268"/>
    </row>
    <row r="46" spans="1:3" s="278" customFormat="1" ht="12" customHeight="1" thickBot="1">
      <c r="A46" s="18" t="s">
        <v>14</v>
      </c>
      <c r="B46" s="19" t="s">
        <v>211</v>
      </c>
      <c r="C46" s="175">
        <f>SUM(C47:C51)</f>
        <v>0</v>
      </c>
    </row>
    <row r="47" spans="1:3" s="278" customFormat="1" ht="12" customHeight="1">
      <c r="A47" s="13" t="s">
        <v>65</v>
      </c>
      <c r="B47" s="279" t="s">
        <v>215</v>
      </c>
      <c r="C47" s="321"/>
    </row>
    <row r="48" spans="1:3" s="278" customFormat="1" ht="12" customHeight="1">
      <c r="A48" s="12" t="s">
        <v>66</v>
      </c>
      <c r="B48" s="280" t="s">
        <v>216</v>
      </c>
      <c r="C48" s="180"/>
    </row>
    <row r="49" spans="1:3" s="278" customFormat="1" ht="12" customHeight="1">
      <c r="A49" s="12" t="s">
        <v>212</v>
      </c>
      <c r="B49" s="280" t="s">
        <v>217</v>
      </c>
      <c r="C49" s="180"/>
    </row>
    <row r="50" spans="1:3" s="278" customFormat="1" ht="12" customHeight="1">
      <c r="A50" s="12" t="s">
        <v>213</v>
      </c>
      <c r="B50" s="280" t="s">
        <v>218</v>
      </c>
      <c r="C50" s="180"/>
    </row>
    <row r="51" spans="1:3" s="278" customFormat="1" ht="12" customHeight="1" thickBot="1">
      <c r="A51" s="14" t="s">
        <v>214</v>
      </c>
      <c r="B51" s="172" t="s">
        <v>219</v>
      </c>
      <c r="C51" s="268"/>
    </row>
    <row r="52" spans="1:3" s="278" customFormat="1" ht="12" customHeight="1" thickBot="1">
      <c r="A52" s="18" t="s">
        <v>110</v>
      </c>
      <c r="B52" s="19" t="s">
        <v>220</v>
      </c>
      <c r="C52" s="175">
        <f>SUM(C53:C55)</f>
        <v>0</v>
      </c>
    </row>
    <row r="53" spans="1:3" s="278" customFormat="1" ht="12" customHeight="1">
      <c r="A53" s="13" t="s">
        <v>67</v>
      </c>
      <c r="B53" s="279" t="s">
        <v>221</v>
      </c>
      <c r="C53" s="178"/>
    </row>
    <row r="54" spans="1:3" s="278" customFormat="1" ht="12" customHeight="1">
      <c r="A54" s="12" t="s">
        <v>68</v>
      </c>
      <c r="B54" s="280" t="s">
        <v>352</v>
      </c>
      <c r="C54" s="177"/>
    </row>
    <row r="55" spans="1:3" s="278" customFormat="1" ht="12" customHeight="1">
      <c r="A55" s="12" t="s">
        <v>224</v>
      </c>
      <c r="B55" s="280" t="s">
        <v>222</v>
      </c>
      <c r="C55" s="177"/>
    </row>
    <row r="56" spans="1:3" s="278" customFormat="1" ht="12" customHeight="1" thickBot="1">
      <c r="A56" s="14" t="s">
        <v>225</v>
      </c>
      <c r="B56" s="172" t="s">
        <v>223</v>
      </c>
      <c r="C56" s="179"/>
    </row>
    <row r="57" spans="1:3" s="278" customFormat="1" ht="12" customHeight="1" thickBot="1">
      <c r="A57" s="18" t="s">
        <v>16</v>
      </c>
      <c r="B57" s="170" t="s">
        <v>226</v>
      </c>
      <c r="C57" s="175">
        <f>SUM(C58:C60)</f>
        <v>0</v>
      </c>
    </row>
    <row r="58" spans="1:3" s="278" customFormat="1" ht="12" customHeight="1">
      <c r="A58" s="13" t="s">
        <v>111</v>
      </c>
      <c r="B58" s="279" t="s">
        <v>228</v>
      </c>
      <c r="C58" s="180"/>
    </row>
    <row r="59" spans="1:3" s="278" customFormat="1" ht="12" customHeight="1">
      <c r="A59" s="12" t="s">
        <v>112</v>
      </c>
      <c r="B59" s="280" t="s">
        <v>353</v>
      </c>
      <c r="C59" s="180"/>
    </row>
    <row r="60" spans="1:3" s="278" customFormat="1" ht="12" customHeight="1">
      <c r="A60" s="12" t="s">
        <v>155</v>
      </c>
      <c r="B60" s="280" t="s">
        <v>229</v>
      </c>
      <c r="C60" s="180"/>
    </row>
    <row r="61" spans="1:3" s="278" customFormat="1" ht="12" customHeight="1" thickBot="1">
      <c r="A61" s="14" t="s">
        <v>227</v>
      </c>
      <c r="B61" s="172" t="s">
        <v>230</v>
      </c>
      <c r="C61" s="180"/>
    </row>
    <row r="62" spans="1:3" s="278" customFormat="1" ht="12" customHeight="1" thickBot="1">
      <c r="A62" s="339" t="s">
        <v>402</v>
      </c>
      <c r="B62" s="19" t="s">
        <v>231</v>
      </c>
      <c r="C62" s="181">
        <f>+C5+C12+C19+C26+C34+C46+C52+C57</f>
        <v>15629147</v>
      </c>
    </row>
    <row r="63" spans="1:3" s="278" customFormat="1" ht="12" customHeight="1" thickBot="1">
      <c r="A63" s="323" t="s">
        <v>232</v>
      </c>
      <c r="B63" s="170" t="s">
        <v>233</v>
      </c>
      <c r="C63" s="175">
        <f>SUM(C64:C66)</f>
        <v>0</v>
      </c>
    </row>
    <row r="64" spans="1:3" s="278" customFormat="1" ht="12" customHeight="1">
      <c r="A64" s="13" t="s">
        <v>264</v>
      </c>
      <c r="B64" s="279" t="s">
        <v>234</v>
      </c>
      <c r="C64" s="180"/>
    </row>
    <row r="65" spans="1:3" s="278" customFormat="1" ht="12" customHeight="1">
      <c r="A65" s="12" t="s">
        <v>273</v>
      </c>
      <c r="B65" s="280" t="s">
        <v>235</v>
      </c>
      <c r="C65" s="180"/>
    </row>
    <row r="66" spans="1:3" s="278" customFormat="1" ht="12" customHeight="1" thickBot="1">
      <c r="A66" s="14" t="s">
        <v>274</v>
      </c>
      <c r="B66" s="333" t="s">
        <v>387</v>
      </c>
      <c r="C66" s="180"/>
    </row>
    <row r="67" spans="1:3" s="278" customFormat="1" ht="12" customHeight="1" thickBot="1">
      <c r="A67" s="323" t="s">
        <v>237</v>
      </c>
      <c r="B67" s="170" t="s">
        <v>238</v>
      </c>
      <c r="C67" s="175">
        <f>SUM(C68:C71)</f>
        <v>0</v>
      </c>
    </row>
    <row r="68" spans="1:3" s="278" customFormat="1" ht="12" customHeight="1">
      <c r="A68" s="13" t="s">
        <v>90</v>
      </c>
      <c r="B68" s="279" t="s">
        <v>239</v>
      </c>
      <c r="C68" s="180"/>
    </row>
    <row r="69" spans="1:3" s="278" customFormat="1" ht="12" customHeight="1">
      <c r="A69" s="12" t="s">
        <v>91</v>
      </c>
      <c r="B69" s="280" t="s">
        <v>240</v>
      </c>
      <c r="C69" s="180"/>
    </row>
    <row r="70" spans="1:3" s="278" customFormat="1" ht="12" customHeight="1">
      <c r="A70" s="12" t="s">
        <v>265</v>
      </c>
      <c r="B70" s="280" t="s">
        <v>241</v>
      </c>
      <c r="C70" s="180"/>
    </row>
    <row r="71" spans="1:3" s="278" customFormat="1" ht="12" customHeight="1" thickBot="1">
      <c r="A71" s="14" t="s">
        <v>266</v>
      </c>
      <c r="B71" s="172" t="s">
        <v>242</v>
      </c>
      <c r="C71" s="180"/>
    </row>
    <row r="72" spans="1:3" s="278" customFormat="1" ht="12" customHeight="1" thickBot="1">
      <c r="A72" s="323" t="s">
        <v>243</v>
      </c>
      <c r="B72" s="170" t="s">
        <v>244</v>
      </c>
      <c r="C72" s="175">
        <f>SUM(C73:C74)</f>
        <v>0</v>
      </c>
    </row>
    <row r="73" spans="1:3" s="278" customFormat="1" ht="12" customHeight="1">
      <c r="A73" s="13" t="s">
        <v>267</v>
      </c>
      <c r="B73" s="279" t="s">
        <v>245</v>
      </c>
      <c r="C73" s="180"/>
    </row>
    <row r="74" spans="1:3" s="278" customFormat="1" ht="12" customHeight="1" thickBot="1">
      <c r="A74" s="14" t="s">
        <v>268</v>
      </c>
      <c r="B74" s="172" t="s">
        <v>246</v>
      </c>
      <c r="C74" s="180"/>
    </row>
    <row r="75" spans="1:3" s="278" customFormat="1" ht="12" customHeight="1" thickBot="1">
      <c r="A75" s="323" t="s">
        <v>247</v>
      </c>
      <c r="B75" s="170" t="s">
        <v>248</v>
      </c>
      <c r="C75" s="175">
        <f>SUM(C76:C78)</f>
        <v>0</v>
      </c>
    </row>
    <row r="76" spans="1:3" s="278" customFormat="1" ht="12" customHeight="1">
      <c r="A76" s="13" t="s">
        <v>269</v>
      </c>
      <c r="B76" s="279" t="s">
        <v>249</v>
      </c>
      <c r="C76" s="180"/>
    </row>
    <row r="77" spans="1:3" s="278" customFormat="1" ht="12" customHeight="1">
      <c r="A77" s="12" t="s">
        <v>270</v>
      </c>
      <c r="B77" s="280" t="s">
        <v>250</v>
      </c>
      <c r="C77" s="180"/>
    </row>
    <row r="78" spans="1:3" s="278" customFormat="1" ht="12" customHeight="1" thickBot="1">
      <c r="A78" s="14" t="s">
        <v>271</v>
      </c>
      <c r="B78" s="172" t="s">
        <v>251</v>
      </c>
      <c r="C78" s="180"/>
    </row>
    <row r="79" spans="1:3" s="278" customFormat="1" ht="12" customHeight="1" thickBot="1">
      <c r="A79" s="323" t="s">
        <v>252</v>
      </c>
      <c r="B79" s="170" t="s">
        <v>272</v>
      </c>
      <c r="C79" s="175">
        <f>SUM(C80:C83)</f>
        <v>0</v>
      </c>
    </row>
    <row r="80" spans="1:3" s="278" customFormat="1" ht="12" customHeight="1">
      <c r="A80" s="283" t="s">
        <v>253</v>
      </c>
      <c r="B80" s="279" t="s">
        <v>254</v>
      </c>
      <c r="C80" s="180"/>
    </row>
    <row r="81" spans="1:3" s="278" customFormat="1" ht="12" customHeight="1">
      <c r="A81" s="284" t="s">
        <v>255</v>
      </c>
      <c r="B81" s="280" t="s">
        <v>256</v>
      </c>
      <c r="C81" s="180"/>
    </row>
    <row r="82" spans="1:3" s="278" customFormat="1" ht="12" customHeight="1">
      <c r="A82" s="284" t="s">
        <v>257</v>
      </c>
      <c r="B82" s="280" t="s">
        <v>258</v>
      </c>
      <c r="C82" s="180"/>
    </row>
    <row r="83" spans="1:3" s="278" customFormat="1" ht="12" customHeight="1" thickBot="1">
      <c r="A83" s="285" t="s">
        <v>259</v>
      </c>
      <c r="B83" s="172" t="s">
        <v>260</v>
      </c>
      <c r="C83" s="180"/>
    </row>
    <row r="84" spans="1:3" s="278" customFormat="1" ht="12" customHeight="1" thickBot="1">
      <c r="A84" s="323" t="s">
        <v>261</v>
      </c>
      <c r="B84" s="170" t="s">
        <v>401</v>
      </c>
      <c r="C84" s="322"/>
    </row>
    <row r="85" spans="1:3" s="278" customFormat="1" ht="13.5" customHeight="1" thickBot="1">
      <c r="A85" s="323" t="s">
        <v>263</v>
      </c>
      <c r="B85" s="170" t="s">
        <v>262</v>
      </c>
      <c r="C85" s="322"/>
    </row>
    <row r="86" spans="1:3" s="278" customFormat="1" ht="15.75" customHeight="1" thickBot="1">
      <c r="A86" s="323" t="s">
        <v>275</v>
      </c>
      <c r="B86" s="286" t="s">
        <v>404</v>
      </c>
      <c r="C86" s="181">
        <f>+C63+C67+C72+C75+C79+C85+C84</f>
        <v>0</v>
      </c>
    </row>
    <row r="87" spans="1:3" s="278" customFormat="1" ht="16.5" customHeight="1" thickBot="1">
      <c r="A87" s="324" t="s">
        <v>403</v>
      </c>
      <c r="B87" s="287" t="s">
        <v>405</v>
      </c>
      <c r="C87" s="181">
        <f>+C62+C86</f>
        <v>15629147</v>
      </c>
    </row>
    <row r="88" spans="1:3" s="278" customFormat="1" ht="83.25" customHeight="1">
      <c r="A88" s="3"/>
      <c r="B88" s="4"/>
      <c r="C88" s="182"/>
    </row>
    <row r="89" spans="1:3" ht="16.5" customHeight="1">
      <c r="A89" s="387" t="s">
        <v>37</v>
      </c>
      <c r="B89" s="387"/>
      <c r="C89" s="387"/>
    </row>
    <row r="90" spans="1:3" s="288" customFormat="1" ht="16.5" customHeight="1" thickBot="1">
      <c r="A90" s="389" t="s">
        <v>93</v>
      </c>
      <c r="B90" s="389"/>
      <c r="C90" s="72" t="str">
        <f>C2</f>
        <v>Forintban!</v>
      </c>
    </row>
    <row r="91" spans="1:3" ht="37.5" customHeight="1" thickBot="1">
      <c r="A91" s="21" t="s">
        <v>57</v>
      </c>
      <c r="B91" s="22" t="s">
        <v>38</v>
      </c>
      <c r="C91" s="30" t="str">
        <f>+C3</f>
        <v>Eredeti előirányzat</v>
      </c>
    </row>
    <row r="92" spans="1:3" s="277" customFormat="1" ht="12" customHeight="1" thickBot="1">
      <c r="A92" s="27"/>
      <c r="B92" s="28" t="s">
        <v>413</v>
      </c>
      <c r="C92" s="29" t="s">
        <v>414</v>
      </c>
    </row>
    <row r="93" spans="1:3" ht="12" customHeight="1" thickBot="1">
      <c r="A93" s="20" t="s">
        <v>9</v>
      </c>
      <c r="B93" s="26" t="s">
        <v>363</v>
      </c>
      <c r="C93" s="174">
        <f>C94+C95+C96+C97+C98+C111</f>
        <v>12016326</v>
      </c>
    </row>
    <row r="94" spans="1:3" ht="12" customHeight="1">
      <c r="A94" s="15" t="s">
        <v>69</v>
      </c>
      <c r="B94" s="8" t="s">
        <v>39</v>
      </c>
      <c r="C94" s="176">
        <v>4706652</v>
      </c>
    </row>
    <row r="95" spans="1:3" ht="12" customHeight="1">
      <c r="A95" s="12" t="s">
        <v>70</v>
      </c>
      <c r="B95" s="6" t="s">
        <v>113</v>
      </c>
      <c r="C95" s="177">
        <v>917798</v>
      </c>
    </row>
    <row r="96" spans="1:3" ht="12" customHeight="1">
      <c r="A96" s="12" t="s">
        <v>71</v>
      </c>
      <c r="B96" s="6" t="s">
        <v>88</v>
      </c>
      <c r="C96" s="179">
        <v>6391876</v>
      </c>
    </row>
    <row r="97" spans="1:3" ht="12" customHeight="1">
      <c r="A97" s="12" t="s">
        <v>72</v>
      </c>
      <c r="B97" s="9" t="s">
        <v>114</v>
      </c>
      <c r="C97" s="179"/>
    </row>
    <row r="98" spans="1:3" ht="12" customHeight="1">
      <c r="A98" s="12" t="s">
        <v>80</v>
      </c>
      <c r="B98" s="17" t="s">
        <v>115</v>
      </c>
      <c r="C98" s="179"/>
    </row>
    <row r="99" spans="1:3" ht="12" customHeight="1">
      <c r="A99" s="12" t="s">
        <v>73</v>
      </c>
      <c r="B99" s="6" t="s">
        <v>368</v>
      </c>
      <c r="C99" s="179"/>
    </row>
    <row r="100" spans="1:3" ht="12" customHeight="1">
      <c r="A100" s="12" t="s">
        <v>74</v>
      </c>
      <c r="B100" s="76" t="s">
        <v>367</v>
      </c>
      <c r="C100" s="179"/>
    </row>
    <row r="101" spans="1:3" ht="12" customHeight="1">
      <c r="A101" s="12" t="s">
        <v>81</v>
      </c>
      <c r="B101" s="76" t="s">
        <v>366</v>
      </c>
      <c r="C101" s="179"/>
    </row>
    <row r="102" spans="1:3" ht="12" customHeight="1">
      <c r="A102" s="12" t="s">
        <v>82</v>
      </c>
      <c r="B102" s="74" t="s">
        <v>278</v>
      </c>
      <c r="C102" s="179"/>
    </row>
    <row r="103" spans="1:3" ht="12" customHeight="1">
      <c r="A103" s="12" t="s">
        <v>83</v>
      </c>
      <c r="B103" s="75" t="s">
        <v>279</v>
      </c>
      <c r="C103" s="179"/>
    </row>
    <row r="104" spans="1:3" ht="12" customHeight="1">
      <c r="A104" s="12" t="s">
        <v>84</v>
      </c>
      <c r="B104" s="75" t="s">
        <v>280</v>
      </c>
      <c r="C104" s="179"/>
    </row>
    <row r="105" spans="1:3" ht="12" customHeight="1">
      <c r="A105" s="12" t="s">
        <v>86</v>
      </c>
      <c r="B105" s="74" t="s">
        <v>281</v>
      </c>
      <c r="C105" s="179"/>
    </row>
    <row r="106" spans="1:3" ht="12" customHeight="1">
      <c r="A106" s="12" t="s">
        <v>116</v>
      </c>
      <c r="B106" s="74" t="s">
        <v>282</v>
      </c>
      <c r="C106" s="179"/>
    </row>
    <row r="107" spans="1:3" ht="12" customHeight="1">
      <c r="A107" s="12" t="s">
        <v>276</v>
      </c>
      <c r="B107" s="75" t="s">
        <v>283</v>
      </c>
      <c r="C107" s="179"/>
    </row>
    <row r="108" spans="1:3" ht="12" customHeight="1">
      <c r="A108" s="11" t="s">
        <v>277</v>
      </c>
      <c r="B108" s="76" t="s">
        <v>284</v>
      </c>
      <c r="C108" s="179"/>
    </row>
    <row r="109" spans="1:3" ht="12" customHeight="1">
      <c r="A109" s="12" t="s">
        <v>364</v>
      </c>
      <c r="B109" s="76" t="s">
        <v>285</v>
      </c>
      <c r="C109" s="179"/>
    </row>
    <row r="110" spans="1:3" ht="12" customHeight="1">
      <c r="A110" s="14" t="s">
        <v>365</v>
      </c>
      <c r="B110" s="76" t="s">
        <v>286</v>
      </c>
      <c r="C110" s="179"/>
    </row>
    <row r="111" spans="1:3" ht="12" customHeight="1">
      <c r="A111" s="12" t="s">
        <v>369</v>
      </c>
      <c r="B111" s="9" t="s">
        <v>40</v>
      </c>
      <c r="C111" s="177"/>
    </row>
    <row r="112" spans="1:3" ht="12" customHeight="1">
      <c r="A112" s="12" t="s">
        <v>370</v>
      </c>
      <c r="B112" s="6" t="s">
        <v>372</v>
      </c>
      <c r="C112" s="177"/>
    </row>
    <row r="113" spans="1:3" ht="12" customHeight="1" thickBot="1">
      <c r="A113" s="16" t="s">
        <v>371</v>
      </c>
      <c r="B113" s="337" t="s">
        <v>373</v>
      </c>
      <c r="C113" s="183"/>
    </row>
    <row r="114" spans="1:3" ht="12" customHeight="1" thickBot="1">
      <c r="A114" s="334" t="s">
        <v>10</v>
      </c>
      <c r="B114" s="335" t="s">
        <v>287</v>
      </c>
      <c r="C114" s="336">
        <f>+C115+C117+C119</f>
        <v>3612821</v>
      </c>
    </row>
    <row r="115" spans="1:3" ht="12" customHeight="1">
      <c r="A115" s="13" t="s">
        <v>75</v>
      </c>
      <c r="B115" s="6" t="s">
        <v>154</v>
      </c>
      <c r="C115" s="178">
        <v>3612821</v>
      </c>
    </row>
    <row r="116" spans="1:3" ht="12" customHeight="1">
      <c r="A116" s="13" t="s">
        <v>76</v>
      </c>
      <c r="B116" s="10" t="s">
        <v>291</v>
      </c>
      <c r="C116" s="178">
        <v>3612821</v>
      </c>
    </row>
    <row r="117" spans="1:3" ht="12" customHeight="1">
      <c r="A117" s="13" t="s">
        <v>77</v>
      </c>
      <c r="B117" s="10" t="s">
        <v>117</v>
      </c>
      <c r="C117" s="177"/>
    </row>
    <row r="118" spans="1:3" ht="12" customHeight="1">
      <c r="A118" s="13" t="s">
        <v>78</v>
      </c>
      <c r="B118" s="10" t="s">
        <v>292</v>
      </c>
      <c r="C118" s="168"/>
    </row>
    <row r="119" spans="1:3" ht="12" customHeight="1">
      <c r="A119" s="13" t="s">
        <v>79</v>
      </c>
      <c r="B119" s="172" t="s">
        <v>156</v>
      </c>
      <c r="C119" s="168"/>
    </row>
    <row r="120" spans="1:3" ht="12" customHeight="1">
      <c r="A120" s="13" t="s">
        <v>85</v>
      </c>
      <c r="B120" s="171" t="s">
        <v>354</v>
      </c>
      <c r="C120" s="168"/>
    </row>
    <row r="121" spans="1:3" ht="12" customHeight="1">
      <c r="A121" s="13" t="s">
        <v>87</v>
      </c>
      <c r="B121" s="275" t="s">
        <v>297</v>
      </c>
      <c r="C121" s="168"/>
    </row>
    <row r="122" spans="1:3" ht="15.75">
      <c r="A122" s="13" t="s">
        <v>118</v>
      </c>
      <c r="B122" s="75" t="s">
        <v>280</v>
      </c>
      <c r="C122" s="168"/>
    </row>
    <row r="123" spans="1:3" ht="12" customHeight="1">
      <c r="A123" s="13" t="s">
        <v>119</v>
      </c>
      <c r="B123" s="75" t="s">
        <v>296</v>
      </c>
      <c r="C123" s="168"/>
    </row>
    <row r="124" spans="1:3" ht="12" customHeight="1">
      <c r="A124" s="13" t="s">
        <v>120</v>
      </c>
      <c r="B124" s="75" t="s">
        <v>295</v>
      </c>
      <c r="C124" s="168"/>
    </row>
    <row r="125" spans="1:3" ht="12" customHeight="1">
      <c r="A125" s="13" t="s">
        <v>288</v>
      </c>
      <c r="B125" s="75" t="s">
        <v>283</v>
      </c>
      <c r="C125" s="168"/>
    </row>
    <row r="126" spans="1:3" ht="12" customHeight="1">
      <c r="A126" s="13" t="s">
        <v>289</v>
      </c>
      <c r="B126" s="75" t="s">
        <v>294</v>
      </c>
      <c r="C126" s="168"/>
    </row>
    <row r="127" spans="1:3" ht="16.5" thickBot="1">
      <c r="A127" s="11" t="s">
        <v>290</v>
      </c>
      <c r="B127" s="75" t="s">
        <v>293</v>
      </c>
      <c r="C127" s="169"/>
    </row>
    <row r="128" spans="1:3" ht="12" customHeight="1" thickBot="1">
      <c r="A128" s="18" t="s">
        <v>11</v>
      </c>
      <c r="B128" s="70" t="s">
        <v>374</v>
      </c>
      <c r="C128" s="175">
        <f>+C93+C114</f>
        <v>15629147</v>
      </c>
    </row>
    <row r="129" spans="1:3" ht="12" customHeight="1" thickBot="1">
      <c r="A129" s="18" t="s">
        <v>12</v>
      </c>
      <c r="B129" s="70" t="s">
        <v>375</v>
      </c>
      <c r="C129" s="175">
        <f>+C130+C131+C132</f>
        <v>0</v>
      </c>
    </row>
    <row r="130" spans="1:3" ht="12" customHeight="1">
      <c r="A130" s="13" t="s">
        <v>192</v>
      </c>
      <c r="B130" s="10" t="s">
        <v>382</v>
      </c>
      <c r="C130" s="168"/>
    </row>
    <row r="131" spans="1:3" ht="12" customHeight="1">
      <c r="A131" s="13" t="s">
        <v>193</v>
      </c>
      <c r="B131" s="10" t="s">
        <v>383</v>
      </c>
      <c r="C131" s="168"/>
    </row>
    <row r="132" spans="1:3" ht="12" customHeight="1" thickBot="1">
      <c r="A132" s="11" t="s">
        <v>194</v>
      </c>
      <c r="B132" s="10" t="s">
        <v>384</v>
      </c>
      <c r="C132" s="168"/>
    </row>
    <row r="133" spans="1:3" ht="12" customHeight="1" thickBot="1">
      <c r="A133" s="18" t="s">
        <v>13</v>
      </c>
      <c r="B133" s="70" t="s">
        <v>376</v>
      </c>
      <c r="C133" s="175">
        <f>SUM(C134:C139)</f>
        <v>0</v>
      </c>
    </row>
    <row r="134" spans="1:3" ht="12" customHeight="1">
      <c r="A134" s="13" t="s">
        <v>62</v>
      </c>
      <c r="B134" s="7" t="s">
        <v>385</v>
      </c>
      <c r="C134" s="168"/>
    </row>
    <row r="135" spans="1:3" ht="12" customHeight="1">
      <c r="A135" s="13" t="s">
        <v>63</v>
      </c>
      <c r="B135" s="7" t="s">
        <v>377</v>
      </c>
      <c r="C135" s="168"/>
    </row>
    <row r="136" spans="1:3" ht="12" customHeight="1">
      <c r="A136" s="13" t="s">
        <v>64</v>
      </c>
      <c r="B136" s="7" t="s">
        <v>378</v>
      </c>
      <c r="C136" s="168"/>
    </row>
    <row r="137" spans="1:3" ht="12" customHeight="1">
      <c r="A137" s="13" t="s">
        <v>105</v>
      </c>
      <c r="B137" s="7" t="s">
        <v>379</v>
      </c>
      <c r="C137" s="168"/>
    </row>
    <row r="138" spans="1:3" ht="12" customHeight="1">
      <c r="A138" s="13" t="s">
        <v>106</v>
      </c>
      <c r="B138" s="7" t="s">
        <v>380</v>
      </c>
      <c r="C138" s="168"/>
    </row>
    <row r="139" spans="1:3" ht="12" customHeight="1" thickBot="1">
      <c r="A139" s="11" t="s">
        <v>107</v>
      </c>
      <c r="B139" s="7" t="s">
        <v>381</v>
      </c>
      <c r="C139" s="168"/>
    </row>
    <row r="140" spans="1:3" ht="12" customHeight="1" thickBot="1">
      <c r="A140" s="18" t="s">
        <v>14</v>
      </c>
      <c r="B140" s="70" t="s">
        <v>389</v>
      </c>
      <c r="C140" s="181">
        <f>+C141+C142+C143+C144</f>
        <v>0</v>
      </c>
    </row>
    <row r="141" spans="1:3" ht="12" customHeight="1">
      <c r="A141" s="13" t="s">
        <v>65</v>
      </c>
      <c r="B141" s="7" t="s">
        <v>298</v>
      </c>
      <c r="C141" s="168"/>
    </row>
    <row r="142" spans="1:3" ht="12" customHeight="1">
      <c r="A142" s="13" t="s">
        <v>66</v>
      </c>
      <c r="B142" s="7" t="s">
        <v>299</v>
      </c>
      <c r="C142" s="168"/>
    </row>
    <row r="143" spans="1:3" ht="12" customHeight="1">
      <c r="A143" s="13" t="s">
        <v>212</v>
      </c>
      <c r="B143" s="7" t="s">
        <v>390</v>
      </c>
      <c r="C143" s="168"/>
    </row>
    <row r="144" spans="1:3" ht="12" customHeight="1" thickBot="1">
      <c r="A144" s="11" t="s">
        <v>213</v>
      </c>
      <c r="B144" s="5" t="s">
        <v>318</v>
      </c>
      <c r="C144" s="168"/>
    </row>
    <row r="145" spans="1:3" ht="12" customHeight="1" thickBot="1">
      <c r="A145" s="18" t="s">
        <v>15</v>
      </c>
      <c r="B145" s="70" t="s">
        <v>391</v>
      </c>
      <c r="C145" s="184">
        <f>SUM(C146:C150)</f>
        <v>0</v>
      </c>
    </row>
    <row r="146" spans="1:3" ht="12" customHeight="1">
      <c r="A146" s="13" t="s">
        <v>67</v>
      </c>
      <c r="B146" s="7" t="s">
        <v>386</v>
      </c>
      <c r="C146" s="168"/>
    </row>
    <row r="147" spans="1:3" ht="12" customHeight="1">
      <c r="A147" s="13" t="s">
        <v>68</v>
      </c>
      <c r="B147" s="7" t="s">
        <v>393</v>
      </c>
      <c r="C147" s="168"/>
    </row>
    <row r="148" spans="1:3" ht="12" customHeight="1">
      <c r="A148" s="13" t="s">
        <v>224</v>
      </c>
      <c r="B148" s="7" t="s">
        <v>388</v>
      </c>
      <c r="C148" s="168"/>
    </row>
    <row r="149" spans="1:3" ht="12" customHeight="1">
      <c r="A149" s="13" t="s">
        <v>225</v>
      </c>
      <c r="B149" s="7" t="s">
        <v>394</v>
      </c>
      <c r="C149" s="168"/>
    </row>
    <row r="150" spans="1:3" ht="12" customHeight="1" thickBot="1">
      <c r="A150" s="13" t="s">
        <v>392</v>
      </c>
      <c r="B150" s="7" t="s">
        <v>395</v>
      </c>
      <c r="C150" s="168"/>
    </row>
    <row r="151" spans="1:3" ht="12" customHeight="1" thickBot="1">
      <c r="A151" s="18" t="s">
        <v>16</v>
      </c>
      <c r="B151" s="70" t="s">
        <v>396</v>
      </c>
      <c r="C151" s="338"/>
    </row>
    <row r="152" spans="1:3" ht="12" customHeight="1" thickBot="1">
      <c r="A152" s="18" t="s">
        <v>17</v>
      </c>
      <c r="B152" s="70" t="s">
        <v>397</v>
      </c>
      <c r="C152" s="338"/>
    </row>
    <row r="153" spans="1:9" ht="15" customHeight="1" thickBot="1">
      <c r="A153" s="18" t="s">
        <v>18</v>
      </c>
      <c r="B153" s="70" t="s">
        <v>399</v>
      </c>
      <c r="C153" s="289">
        <f>+C129+C133+C140+C145+C151+C152</f>
        <v>0</v>
      </c>
      <c r="F153" s="290"/>
      <c r="G153" s="291"/>
      <c r="H153" s="291"/>
      <c r="I153" s="291"/>
    </row>
    <row r="154" spans="1:3" s="278" customFormat="1" ht="12.75" customHeight="1" thickBot="1">
      <c r="A154" s="173" t="s">
        <v>19</v>
      </c>
      <c r="B154" s="253" t="s">
        <v>398</v>
      </c>
      <c r="C154" s="289">
        <f>+C128+C153</f>
        <v>15629147</v>
      </c>
    </row>
    <row r="155" ht="7.5" customHeight="1"/>
    <row r="156" spans="1:3" ht="15.75">
      <c r="A156" s="390" t="s">
        <v>300</v>
      </c>
      <c r="B156" s="390"/>
      <c r="C156" s="390"/>
    </row>
    <row r="157" spans="1:3" ht="15" customHeight="1" thickBot="1">
      <c r="A157" s="388" t="s">
        <v>94</v>
      </c>
      <c r="B157" s="388"/>
      <c r="C157" s="185" t="str">
        <f>C90</f>
        <v>Forintban!</v>
      </c>
    </row>
    <row r="158" spans="1:4" ht="13.5" customHeight="1" thickBot="1">
      <c r="A158" s="18">
        <v>1</v>
      </c>
      <c r="B158" s="25" t="s">
        <v>400</v>
      </c>
      <c r="C158" s="175">
        <f>+C62-C128</f>
        <v>0</v>
      </c>
      <c r="D158" s="292"/>
    </row>
    <row r="159" spans="1:3" ht="27.75" customHeight="1" thickBot="1">
      <c r="A159" s="18" t="s">
        <v>10</v>
      </c>
      <c r="B159" s="25" t="s">
        <v>406</v>
      </c>
      <c r="C159" s="175">
        <f>+C86-C153</f>
        <v>0</v>
      </c>
    </row>
  </sheetData>
  <sheetProtection/>
  <mergeCells count="6">
    <mergeCell ref="A1:C1"/>
    <mergeCell ref="A2:B2"/>
    <mergeCell ref="A89:C89"/>
    <mergeCell ref="A90:B90"/>
    <mergeCell ref="A156:C156"/>
    <mergeCell ref="A157:B157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Nagyhalász Város Önkormányzat
2018. ÉVI KÖLTSÉGVETÉS
ÖNKÉNT VÁLLALT FELADATAINAK MÉRLEGE
&amp;R&amp;"Times New Roman CE,Félkövér dőlt"&amp;11 3. melléklet a 2/2018. (II.26.) önkormányzati rendelethez</oddHeader>
  </headerFooter>
  <rowBreaks count="1" manualBreakCount="1">
    <brk id="88" max="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9"/>
  <sheetViews>
    <sheetView view="pageLayout" zoomScaleNormal="130" zoomScaleSheetLayoutView="100" workbookViewId="0" topLeftCell="A1">
      <selection activeCell="B8" sqref="B8"/>
    </sheetView>
  </sheetViews>
  <sheetFormatPr defaultColWidth="9.00390625" defaultRowHeight="12.75"/>
  <cols>
    <col min="1" max="1" width="9.50390625" style="254" customWidth="1"/>
    <col min="2" max="2" width="91.625" style="254" customWidth="1"/>
    <col min="3" max="3" width="21.625" style="255" customWidth="1"/>
    <col min="4" max="4" width="9.00390625" style="276" customWidth="1"/>
    <col min="5" max="16384" width="9.375" style="276" customWidth="1"/>
  </cols>
  <sheetData>
    <row r="1" spans="1:3" ht="15.75" customHeight="1">
      <c r="A1" s="387" t="s">
        <v>6</v>
      </c>
      <c r="B1" s="387"/>
      <c r="C1" s="387"/>
    </row>
    <row r="2" spans="1:3" ht="15.75" customHeight="1" thickBot="1">
      <c r="A2" s="388" t="s">
        <v>92</v>
      </c>
      <c r="B2" s="388"/>
      <c r="C2" s="185" t="str">
        <f>'3.mell.'!C2</f>
        <v>Forintban!</v>
      </c>
    </row>
    <row r="3" spans="1:3" ht="37.5" customHeight="1" thickBot="1">
      <c r="A3" s="21" t="s">
        <v>57</v>
      </c>
      <c r="B3" s="22" t="s">
        <v>8</v>
      </c>
      <c r="C3" s="30" t="s">
        <v>472</v>
      </c>
    </row>
    <row r="4" spans="1:3" s="277" customFormat="1" ht="12" customHeight="1" thickBot="1">
      <c r="A4" s="271"/>
      <c r="B4" s="272" t="s">
        <v>413</v>
      </c>
      <c r="C4" s="273" t="s">
        <v>414</v>
      </c>
    </row>
    <row r="5" spans="1:3" s="278" customFormat="1" ht="12" customHeight="1" thickBot="1">
      <c r="A5" s="18" t="s">
        <v>9</v>
      </c>
      <c r="B5" s="19" t="s">
        <v>177</v>
      </c>
      <c r="C5" s="175">
        <f>+C6+C7+C8+C9+C10+C11</f>
        <v>0</v>
      </c>
    </row>
    <row r="6" spans="1:3" s="278" customFormat="1" ht="12" customHeight="1">
      <c r="A6" s="13" t="s">
        <v>69</v>
      </c>
      <c r="B6" s="279" t="s">
        <v>178</v>
      </c>
      <c r="C6" s="178"/>
    </row>
    <row r="7" spans="1:3" s="278" customFormat="1" ht="12" customHeight="1">
      <c r="A7" s="12" t="s">
        <v>70</v>
      </c>
      <c r="B7" s="280" t="s">
        <v>179</v>
      </c>
      <c r="C7" s="177"/>
    </row>
    <row r="8" spans="1:3" s="278" customFormat="1" ht="12" customHeight="1">
      <c r="A8" s="12" t="s">
        <v>71</v>
      </c>
      <c r="B8" s="280" t="s">
        <v>449</v>
      </c>
      <c r="C8" s="177"/>
    </row>
    <row r="9" spans="1:3" s="278" customFormat="1" ht="12" customHeight="1">
      <c r="A9" s="12" t="s">
        <v>72</v>
      </c>
      <c r="B9" s="280" t="s">
        <v>180</v>
      </c>
      <c r="C9" s="177"/>
    </row>
    <row r="10" spans="1:3" s="278" customFormat="1" ht="12" customHeight="1">
      <c r="A10" s="12" t="s">
        <v>89</v>
      </c>
      <c r="B10" s="171" t="s">
        <v>358</v>
      </c>
      <c r="C10" s="177"/>
    </row>
    <row r="11" spans="1:3" s="278" customFormat="1" ht="12" customHeight="1" thickBot="1">
      <c r="A11" s="14" t="s">
        <v>73</v>
      </c>
      <c r="B11" s="172" t="s">
        <v>359</v>
      </c>
      <c r="C11" s="177"/>
    </row>
    <row r="12" spans="1:3" s="278" customFormat="1" ht="12" customHeight="1" thickBot="1">
      <c r="A12" s="18" t="s">
        <v>10</v>
      </c>
      <c r="B12" s="170" t="s">
        <v>181</v>
      </c>
      <c r="C12" s="175">
        <f>+C13+C14+C15+C16+C17</f>
        <v>0</v>
      </c>
    </row>
    <row r="13" spans="1:3" s="278" customFormat="1" ht="12" customHeight="1">
      <c r="A13" s="13" t="s">
        <v>75</v>
      </c>
      <c r="B13" s="279" t="s">
        <v>182</v>
      </c>
      <c r="C13" s="178"/>
    </row>
    <row r="14" spans="1:3" s="278" customFormat="1" ht="12" customHeight="1">
      <c r="A14" s="12" t="s">
        <v>76</v>
      </c>
      <c r="B14" s="280" t="s">
        <v>183</v>
      </c>
      <c r="C14" s="177"/>
    </row>
    <row r="15" spans="1:3" s="278" customFormat="1" ht="12" customHeight="1">
      <c r="A15" s="12" t="s">
        <v>77</v>
      </c>
      <c r="B15" s="280" t="s">
        <v>348</v>
      </c>
      <c r="C15" s="177"/>
    </row>
    <row r="16" spans="1:3" s="278" customFormat="1" ht="12" customHeight="1">
      <c r="A16" s="12" t="s">
        <v>78</v>
      </c>
      <c r="B16" s="280" t="s">
        <v>349</v>
      </c>
      <c r="C16" s="177"/>
    </row>
    <row r="17" spans="1:3" s="278" customFormat="1" ht="12" customHeight="1">
      <c r="A17" s="12" t="s">
        <v>79</v>
      </c>
      <c r="B17" s="280" t="s">
        <v>184</v>
      </c>
      <c r="C17" s="177"/>
    </row>
    <row r="18" spans="1:3" s="278" customFormat="1" ht="12" customHeight="1" thickBot="1">
      <c r="A18" s="14" t="s">
        <v>85</v>
      </c>
      <c r="B18" s="172" t="s">
        <v>185</v>
      </c>
      <c r="C18" s="179"/>
    </row>
    <row r="19" spans="1:3" s="278" customFormat="1" ht="12" customHeight="1" thickBot="1">
      <c r="A19" s="18" t="s">
        <v>11</v>
      </c>
      <c r="B19" s="19" t="s">
        <v>186</v>
      </c>
      <c r="C19" s="175">
        <f>+C20+C21+C22+C23+C24</f>
        <v>0</v>
      </c>
    </row>
    <row r="20" spans="1:3" s="278" customFormat="1" ht="12" customHeight="1">
      <c r="A20" s="13" t="s">
        <v>58</v>
      </c>
      <c r="B20" s="279" t="s">
        <v>187</v>
      </c>
      <c r="C20" s="178"/>
    </row>
    <row r="21" spans="1:3" s="278" customFormat="1" ht="12" customHeight="1">
      <c r="A21" s="12" t="s">
        <v>59</v>
      </c>
      <c r="B21" s="280" t="s">
        <v>188</v>
      </c>
      <c r="C21" s="177"/>
    </row>
    <row r="22" spans="1:3" s="278" customFormat="1" ht="12" customHeight="1">
      <c r="A22" s="12" t="s">
        <v>60</v>
      </c>
      <c r="B22" s="280" t="s">
        <v>350</v>
      </c>
      <c r="C22" s="177"/>
    </row>
    <row r="23" spans="1:3" s="278" customFormat="1" ht="12" customHeight="1">
      <c r="A23" s="12" t="s">
        <v>61</v>
      </c>
      <c r="B23" s="280" t="s">
        <v>351</v>
      </c>
      <c r="C23" s="177"/>
    </row>
    <row r="24" spans="1:3" s="278" customFormat="1" ht="12" customHeight="1">
      <c r="A24" s="12" t="s">
        <v>101</v>
      </c>
      <c r="B24" s="280" t="s">
        <v>189</v>
      </c>
      <c r="C24" s="177"/>
    </row>
    <row r="25" spans="1:3" s="278" customFormat="1" ht="12" customHeight="1" thickBot="1">
      <c r="A25" s="14" t="s">
        <v>102</v>
      </c>
      <c r="B25" s="281" t="s">
        <v>190</v>
      </c>
      <c r="C25" s="179"/>
    </row>
    <row r="26" spans="1:3" s="278" customFormat="1" ht="12" customHeight="1" thickBot="1">
      <c r="A26" s="18" t="s">
        <v>103</v>
      </c>
      <c r="B26" s="19" t="s">
        <v>459</v>
      </c>
      <c r="C26" s="181">
        <f>SUM(C27:C33)</f>
        <v>0</v>
      </c>
    </row>
    <row r="27" spans="1:3" s="278" customFormat="1" ht="12" customHeight="1">
      <c r="A27" s="13" t="s">
        <v>192</v>
      </c>
      <c r="B27" s="279" t="s">
        <v>454</v>
      </c>
      <c r="C27" s="178"/>
    </row>
    <row r="28" spans="1:3" s="278" customFormat="1" ht="12" customHeight="1">
      <c r="A28" s="12" t="s">
        <v>193</v>
      </c>
      <c r="B28" s="280" t="s">
        <v>455</v>
      </c>
      <c r="C28" s="177"/>
    </row>
    <row r="29" spans="1:3" s="278" customFormat="1" ht="12" customHeight="1">
      <c r="A29" s="12" t="s">
        <v>194</v>
      </c>
      <c r="B29" s="280" t="s">
        <v>456</v>
      </c>
      <c r="C29" s="177"/>
    </row>
    <row r="30" spans="1:3" s="278" customFormat="1" ht="12" customHeight="1">
      <c r="A30" s="12" t="s">
        <v>195</v>
      </c>
      <c r="B30" s="280" t="s">
        <v>457</v>
      </c>
      <c r="C30" s="177"/>
    </row>
    <row r="31" spans="1:3" s="278" customFormat="1" ht="12" customHeight="1">
      <c r="A31" s="12" t="s">
        <v>451</v>
      </c>
      <c r="B31" s="280" t="s">
        <v>196</v>
      </c>
      <c r="C31" s="177"/>
    </row>
    <row r="32" spans="1:3" s="278" customFormat="1" ht="12" customHeight="1">
      <c r="A32" s="12" t="s">
        <v>452</v>
      </c>
      <c r="B32" s="280" t="s">
        <v>197</v>
      </c>
      <c r="C32" s="177"/>
    </row>
    <row r="33" spans="1:3" s="278" customFormat="1" ht="12" customHeight="1" thickBot="1">
      <c r="A33" s="14" t="s">
        <v>453</v>
      </c>
      <c r="B33" s="343" t="s">
        <v>198</v>
      </c>
      <c r="C33" s="179"/>
    </row>
    <row r="34" spans="1:3" s="278" customFormat="1" ht="12" customHeight="1" thickBot="1">
      <c r="A34" s="18" t="s">
        <v>13</v>
      </c>
      <c r="B34" s="19" t="s">
        <v>360</v>
      </c>
      <c r="C34" s="175">
        <f>SUM(C35:C45)</f>
        <v>3634746</v>
      </c>
    </row>
    <row r="35" spans="1:3" s="278" customFormat="1" ht="12" customHeight="1">
      <c r="A35" s="13" t="s">
        <v>62</v>
      </c>
      <c r="B35" s="279" t="s">
        <v>201</v>
      </c>
      <c r="C35" s="178"/>
    </row>
    <row r="36" spans="1:3" s="278" customFormat="1" ht="12" customHeight="1">
      <c r="A36" s="12" t="s">
        <v>63</v>
      </c>
      <c r="B36" s="280" t="s">
        <v>202</v>
      </c>
      <c r="C36" s="177">
        <v>381000</v>
      </c>
    </row>
    <row r="37" spans="1:3" s="278" customFormat="1" ht="12" customHeight="1">
      <c r="A37" s="12" t="s">
        <v>64</v>
      </c>
      <c r="B37" s="280" t="s">
        <v>203</v>
      </c>
      <c r="C37" s="177"/>
    </row>
    <row r="38" spans="1:3" s="278" customFormat="1" ht="12" customHeight="1">
      <c r="A38" s="12" t="s">
        <v>105</v>
      </c>
      <c r="B38" s="280" t="s">
        <v>204</v>
      </c>
      <c r="C38" s="177"/>
    </row>
    <row r="39" spans="1:3" s="278" customFormat="1" ht="12" customHeight="1">
      <c r="A39" s="12" t="s">
        <v>106</v>
      </c>
      <c r="B39" s="280" t="s">
        <v>205</v>
      </c>
      <c r="C39" s="177"/>
    </row>
    <row r="40" spans="1:3" s="278" customFormat="1" ht="12" customHeight="1">
      <c r="A40" s="12" t="s">
        <v>107</v>
      </c>
      <c r="B40" s="280" t="s">
        <v>206</v>
      </c>
      <c r="C40" s="177"/>
    </row>
    <row r="41" spans="1:3" s="278" customFormat="1" ht="12" customHeight="1">
      <c r="A41" s="12" t="s">
        <v>108</v>
      </c>
      <c r="B41" s="280" t="s">
        <v>207</v>
      </c>
      <c r="C41" s="177"/>
    </row>
    <row r="42" spans="1:3" s="278" customFormat="1" ht="12" customHeight="1">
      <c r="A42" s="12" t="s">
        <v>109</v>
      </c>
      <c r="B42" s="280" t="s">
        <v>458</v>
      </c>
      <c r="C42" s="177"/>
    </row>
    <row r="43" spans="1:3" s="278" customFormat="1" ht="12" customHeight="1">
      <c r="A43" s="12" t="s">
        <v>199</v>
      </c>
      <c r="B43" s="280" t="s">
        <v>209</v>
      </c>
      <c r="C43" s="180"/>
    </row>
    <row r="44" spans="1:3" s="278" customFormat="1" ht="12" customHeight="1">
      <c r="A44" s="14" t="s">
        <v>200</v>
      </c>
      <c r="B44" s="281" t="s">
        <v>362</v>
      </c>
      <c r="C44" s="268"/>
    </row>
    <row r="45" spans="1:3" s="278" customFormat="1" ht="12" customHeight="1" thickBot="1">
      <c r="A45" s="14" t="s">
        <v>361</v>
      </c>
      <c r="B45" s="172" t="s">
        <v>210</v>
      </c>
      <c r="C45" s="268">
        <v>3253746</v>
      </c>
    </row>
    <row r="46" spans="1:3" s="278" customFormat="1" ht="12" customHeight="1" thickBot="1">
      <c r="A46" s="18" t="s">
        <v>14</v>
      </c>
      <c r="B46" s="19" t="s">
        <v>211</v>
      </c>
      <c r="C46" s="175">
        <f>SUM(C47:C51)</f>
        <v>0</v>
      </c>
    </row>
    <row r="47" spans="1:3" s="278" customFormat="1" ht="12" customHeight="1">
      <c r="A47" s="13" t="s">
        <v>65</v>
      </c>
      <c r="B47" s="279" t="s">
        <v>215</v>
      </c>
      <c r="C47" s="321"/>
    </row>
    <row r="48" spans="1:3" s="278" customFormat="1" ht="12" customHeight="1">
      <c r="A48" s="12" t="s">
        <v>66</v>
      </c>
      <c r="B48" s="280" t="s">
        <v>216</v>
      </c>
      <c r="C48" s="180"/>
    </row>
    <row r="49" spans="1:3" s="278" customFormat="1" ht="12" customHeight="1">
      <c r="A49" s="12" t="s">
        <v>212</v>
      </c>
      <c r="B49" s="280" t="s">
        <v>217</v>
      </c>
      <c r="C49" s="180"/>
    </row>
    <row r="50" spans="1:3" s="278" customFormat="1" ht="12" customHeight="1">
      <c r="A50" s="12" t="s">
        <v>213</v>
      </c>
      <c r="B50" s="280" t="s">
        <v>218</v>
      </c>
      <c r="C50" s="180"/>
    </row>
    <row r="51" spans="1:3" s="278" customFormat="1" ht="12" customHeight="1" thickBot="1">
      <c r="A51" s="14" t="s">
        <v>214</v>
      </c>
      <c r="B51" s="172" t="s">
        <v>219</v>
      </c>
      <c r="C51" s="268"/>
    </row>
    <row r="52" spans="1:3" s="278" customFormat="1" ht="12" customHeight="1" thickBot="1">
      <c r="A52" s="18" t="s">
        <v>110</v>
      </c>
      <c r="B52" s="19" t="s">
        <v>220</v>
      </c>
      <c r="C52" s="175">
        <f>SUM(C53:C55)</f>
        <v>0</v>
      </c>
    </row>
    <row r="53" spans="1:3" s="278" customFormat="1" ht="12" customHeight="1">
      <c r="A53" s="13" t="s">
        <v>67</v>
      </c>
      <c r="B53" s="279" t="s">
        <v>221</v>
      </c>
      <c r="C53" s="178"/>
    </row>
    <row r="54" spans="1:3" s="278" customFormat="1" ht="12" customHeight="1">
      <c r="A54" s="12" t="s">
        <v>68</v>
      </c>
      <c r="B54" s="280" t="s">
        <v>352</v>
      </c>
      <c r="C54" s="177"/>
    </row>
    <row r="55" spans="1:3" s="278" customFormat="1" ht="12" customHeight="1">
      <c r="A55" s="12" t="s">
        <v>224</v>
      </c>
      <c r="B55" s="280" t="s">
        <v>222</v>
      </c>
      <c r="C55" s="177"/>
    </row>
    <row r="56" spans="1:3" s="278" customFormat="1" ht="12" customHeight="1" thickBot="1">
      <c r="A56" s="14" t="s">
        <v>225</v>
      </c>
      <c r="B56" s="172" t="s">
        <v>223</v>
      </c>
      <c r="C56" s="179"/>
    </row>
    <row r="57" spans="1:3" s="278" customFormat="1" ht="12" customHeight="1" thickBot="1">
      <c r="A57" s="18" t="s">
        <v>16</v>
      </c>
      <c r="B57" s="170" t="s">
        <v>226</v>
      </c>
      <c r="C57" s="175">
        <f>SUM(C58:C60)</f>
        <v>0</v>
      </c>
    </row>
    <row r="58" spans="1:3" s="278" customFormat="1" ht="12" customHeight="1">
      <c r="A58" s="13" t="s">
        <v>111</v>
      </c>
      <c r="B58" s="279" t="s">
        <v>228</v>
      </c>
      <c r="C58" s="180"/>
    </row>
    <row r="59" spans="1:3" s="278" customFormat="1" ht="12" customHeight="1">
      <c r="A59" s="12" t="s">
        <v>112</v>
      </c>
      <c r="B59" s="280" t="s">
        <v>353</v>
      </c>
      <c r="C59" s="180"/>
    </row>
    <row r="60" spans="1:3" s="278" customFormat="1" ht="12" customHeight="1">
      <c r="A60" s="12" t="s">
        <v>155</v>
      </c>
      <c r="B60" s="280" t="s">
        <v>229</v>
      </c>
      <c r="C60" s="180"/>
    </row>
    <row r="61" spans="1:3" s="278" customFormat="1" ht="12" customHeight="1" thickBot="1">
      <c r="A61" s="14" t="s">
        <v>227</v>
      </c>
      <c r="B61" s="172" t="s">
        <v>230</v>
      </c>
      <c r="C61" s="180"/>
    </row>
    <row r="62" spans="1:3" s="278" customFormat="1" ht="12" customHeight="1" thickBot="1">
      <c r="A62" s="339" t="s">
        <v>402</v>
      </c>
      <c r="B62" s="19" t="s">
        <v>231</v>
      </c>
      <c r="C62" s="181">
        <f>+C5+C12+C19+C26+C34+C46+C52+C57</f>
        <v>3634746</v>
      </c>
    </row>
    <row r="63" spans="1:3" s="278" customFormat="1" ht="12" customHeight="1" thickBot="1">
      <c r="A63" s="323" t="s">
        <v>232</v>
      </c>
      <c r="B63" s="170" t="s">
        <v>233</v>
      </c>
      <c r="C63" s="175">
        <f>SUM(C64:C66)</f>
        <v>0</v>
      </c>
    </row>
    <row r="64" spans="1:3" s="278" customFormat="1" ht="12" customHeight="1">
      <c r="A64" s="13" t="s">
        <v>264</v>
      </c>
      <c r="B64" s="279" t="s">
        <v>234</v>
      </c>
      <c r="C64" s="180"/>
    </row>
    <row r="65" spans="1:3" s="278" customFormat="1" ht="12" customHeight="1">
      <c r="A65" s="12" t="s">
        <v>273</v>
      </c>
      <c r="B65" s="280" t="s">
        <v>235</v>
      </c>
      <c r="C65" s="180"/>
    </row>
    <row r="66" spans="1:3" s="278" customFormat="1" ht="12" customHeight="1" thickBot="1">
      <c r="A66" s="14" t="s">
        <v>274</v>
      </c>
      <c r="B66" s="333" t="s">
        <v>387</v>
      </c>
      <c r="C66" s="180"/>
    </row>
    <row r="67" spans="1:3" s="278" customFormat="1" ht="12" customHeight="1" thickBot="1">
      <c r="A67" s="323" t="s">
        <v>237</v>
      </c>
      <c r="B67" s="170" t="s">
        <v>238</v>
      </c>
      <c r="C67" s="175">
        <f>SUM(C68:C71)</f>
        <v>0</v>
      </c>
    </row>
    <row r="68" spans="1:3" s="278" customFormat="1" ht="12" customHeight="1">
      <c r="A68" s="13" t="s">
        <v>90</v>
      </c>
      <c r="B68" s="279" t="s">
        <v>239</v>
      </c>
      <c r="C68" s="180"/>
    </row>
    <row r="69" spans="1:3" s="278" customFormat="1" ht="12" customHeight="1">
      <c r="A69" s="12" t="s">
        <v>91</v>
      </c>
      <c r="B69" s="280" t="s">
        <v>240</v>
      </c>
      <c r="C69" s="180"/>
    </row>
    <row r="70" spans="1:3" s="278" customFormat="1" ht="12" customHeight="1">
      <c r="A70" s="12" t="s">
        <v>265</v>
      </c>
      <c r="B70" s="280" t="s">
        <v>241</v>
      </c>
      <c r="C70" s="180"/>
    </row>
    <row r="71" spans="1:3" s="278" customFormat="1" ht="12" customHeight="1" thickBot="1">
      <c r="A71" s="14" t="s">
        <v>266</v>
      </c>
      <c r="B71" s="172" t="s">
        <v>242</v>
      </c>
      <c r="C71" s="180"/>
    </row>
    <row r="72" spans="1:3" s="278" customFormat="1" ht="12" customHeight="1" thickBot="1">
      <c r="A72" s="323" t="s">
        <v>243</v>
      </c>
      <c r="B72" s="170" t="s">
        <v>244</v>
      </c>
      <c r="C72" s="175">
        <f>SUM(C73:C74)</f>
        <v>553880</v>
      </c>
    </row>
    <row r="73" spans="1:3" s="278" customFormat="1" ht="12" customHeight="1">
      <c r="A73" s="13" t="s">
        <v>267</v>
      </c>
      <c r="B73" s="279" t="s">
        <v>245</v>
      </c>
      <c r="C73" s="180">
        <v>553880</v>
      </c>
    </row>
    <row r="74" spans="1:3" s="278" customFormat="1" ht="12" customHeight="1" thickBot="1">
      <c r="A74" s="14" t="s">
        <v>268</v>
      </c>
      <c r="B74" s="172" t="s">
        <v>246</v>
      </c>
      <c r="C74" s="180"/>
    </row>
    <row r="75" spans="1:3" s="278" customFormat="1" ht="12" customHeight="1" thickBot="1">
      <c r="A75" s="323" t="s">
        <v>247</v>
      </c>
      <c r="B75" s="170" t="s">
        <v>248</v>
      </c>
      <c r="C75" s="175">
        <f>SUM(C76:C78)</f>
        <v>0</v>
      </c>
    </row>
    <row r="76" spans="1:3" s="278" customFormat="1" ht="12" customHeight="1">
      <c r="A76" s="13" t="s">
        <v>269</v>
      </c>
      <c r="B76" s="279" t="s">
        <v>249</v>
      </c>
      <c r="C76" s="180"/>
    </row>
    <row r="77" spans="1:3" s="278" customFormat="1" ht="12" customHeight="1">
      <c r="A77" s="12" t="s">
        <v>270</v>
      </c>
      <c r="B77" s="280" t="s">
        <v>250</v>
      </c>
      <c r="C77" s="180"/>
    </row>
    <row r="78" spans="1:3" s="278" customFormat="1" ht="12" customHeight="1" thickBot="1">
      <c r="A78" s="14" t="s">
        <v>271</v>
      </c>
      <c r="B78" s="172" t="s">
        <v>251</v>
      </c>
      <c r="C78" s="180"/>
    </row>
    <row r="79" spans="1:3" s="278" customFormat="1" ht="12" customHeight="1" thickBot="1">
      <c r="A79" s="323" t="s">
        <v>252</v>
      </c>
      <c r="B79" s="170" t="s">
        <v>272</v>
      </c>
      <c r="C79" s="175">
        <f>SUM(C80:C83)</f>
        <v>0</v>
      </c>
    </row>
    <row r="80" spans="1:3" s="278" customFormat="1" ht="12" customHeight="1">
      <c r="A80" s="283" t="s">
        <v>253</v>
      </c>
      <c r="B80" s="279" t="s">
        <v>254</v>
      </c>
      <c r="C80" s="180"/>
    </row>
    <row r="81" spans="1:3" s="278" customFormat="1" ht="12" customHeight="1">
      <c r="A81" s="284" t="s">
        <v>255</v>
      </c>
      <c r="B81" s="280" t="s">
        <v>256</v>
      </c>
      <c r="C81" s="180"/>
    </row>
    <row r="82" spans="1:3" s="278" customFormat="1" ht="12" customHeight="1">
      <c r="A82" s="284" t="s">
        <v>257</v>
      </c>
      <c r="B82" s="280" t="s">
        <v>258</v>
      </c>
      <c r="C82" s="180"/>
    </row>
    <row r="83" spans="1:3" s="278" customFormat="1" ht="12" customHeight="1" thickBot="1">
      <c r="A83" s="285" t="s">
        <v>259</v>
      </c>
      <c r="B83" s="172" t="s">
        <v>260</v>
      </c>
      <c r="C83" s="180"/>
    </row>
    <row r="84" spans="1:3" s="278" customFormat="1" ht="12" customHeight="1" thickBot="1">
      <c r="A84" s="323" t="s">
        <v>261</v>
      </c>
      <c r="B84" s="170" t="s">
        <v>401</v>
      </c>
      <c r="C84" s="322"/>
    </row>
    <row r="85" spans="1:3" s="278" customFormat="1" ht="13.5" customHeight="1" thickBot="1">
      <c r="A85" s="323" t="s">
        <v>263</v>
      </c>
      <c r="B85" s="170" t="s">
        <v>262</v>
      </c>
      <c r="C85" s="322"/>
    </row>
    <row r="86" spans="1:3" s="278" customFormat="1" ht="15.75" customHeight="1" thickBot="1">
      <c r="A86" s="323" t="s">
        <v>275</v>
      </c>
      <c r="B86" s="286" t="s">
        <v>404</v>
      </c>
      <c r="C86" s="181">
        <f>+C63+C67+C72+C75+C79+C85+C84</f>
        <v>553880</v>
      </c>
    </row>
    <row r="87" spans="1:3" s="278" customFormat="1" ht="16.5" customHeight="1" thickBot="1">
      <c r="A87" s="324" t="s">
        <v>403</v>
      </c>
      <c r="B87" s="287" t="s">
        <v>405</v>
      </c>
      <c r="C87" s="181">
        <f>+C62+C86</f>
        <v>4188626</v>
      </c>
    </row>
    <row r="88" spans="1:3" s="278" customFormat="1" ht="83.25" customHeight="1">
      <c r="A88" s="3"/>
      <c r="B88" s="4"/>
      <c r="C88" s="182"/>
    </row>
    <row r="89" spans="1:3" ht="16.5" customHeight="1">
      <c r="A89" s="387" t="s">
        <v>37</v>
      </c>
      <c r="B89" s="387"/>
      <c r="C89" s="387"/>
    </row>
    <row r="90" spans="1:3" s="288" customFormat="1" ht="16.5" customHeight="1" thickBot="1">
      <c r="A90" s="389" t="s">
        <v>93</v>
      </c>
      <c r="B90" s="389"/>
      <c r="C90" s="72" t="str">
        <f>C2</f>
        <v>Forintban!</v>
      </c>
    </row>
    <row r="91" spans="1:3" ht="37.5" customHeight="1" thickBot="1">
      <c r="A91" s="21" t="s">
        <v>57</v>
      </c>
      <c r="B91" s="22" t="s">
        <v>38</v>
      </c>
      <c r="C91" s="30" t="str">
        <f>+C3</f>
        <v>Eredeti előirányzat</v>
      </c>
    </row>
    <row r="92" spans="1:3" s="277" customFormat="1" ht="12" customHeight="1" thickBot="1">
      <c r="A92" s="27"/>
      <c r="B92" s="28" t="s">
        <v>413</v>
      </c>
      <c r="C92" s="29" t="s">
        <v>414</v>
      </c>
    </row>
    <row r="93" spans="1:3" ht="12" customHeight="1" thickBot="1">
      <c r="A93" s="20" t="s">
        <v>9</v>
      </c>
      <c r="B93" s="26" t="s">
        <v>363</v>
      </c>
      <c r="C93" s="174">
        <f>C94+C95+C96+C97+C98+C111</f>
        <v>99763504</v>
      </c>
    </row>
    <row r="94" spans="1:3" ht="12" customHeight="1">
      <c r="A94" s="15" t="s">
        <v>69</v>
      </c>
      <c r="B94" s="8" t="s">
        <v>39</v>
      </c>
      <c r="C94" s="176">
        <v>65823092</v>
      </c>
    </row>
    <row r="95" spans="1:3" ht="12" customHeight="1">
      <c r="A95" s="12" t="s">
        <v>70</v>
      </c>
      <c r="B95" s="6" t="s">
        <v>113</v>
      </c>
      <c r="C95" s="177">
        <v>13739610</v>
      </c>
    </row>
    <row r="96" spans="1:3" ht="12" customHeight="1">
      <c r="A96" s="12" t="s">
        <v>71</v>
      </c>
      <c r="B96" s="6" t="s">
        <v>88</v>
      </c>
      <c r="C96" s="179">
        <v>20200802</v>
      </c>
    </row>
    <row r="97" spans="1:3" ht="12" customHeight="1">
      <c r="A97" s="12" t="s">
        <v>72</v>
      </c>
      <c r="B97" s="9" t="s">
        <v>114</v>
      </c>
      <c r="C97" s="179"/>
    </row>
    <row r="98" spans="1:3" ht="12" customHeight="1">
      <c r="A98" s="12" t="s">
        <v>80</v>
      </c>
      <c r="B98" s="17" t="s">
        <v>115</v>
      </c>
      <c r="C98" s="179"/>
    </row>
    <row r="99" spans="1:3" ht="12" customHeight="1">
      <c r="A99" s="12" t="s">
        <v>73</v>
      </c>
      <c r="B99" s="6" t="s">
        <v>368</v>
      </c>
      <c r="C99" s="179"/>
    </row>
    <row r="100" spans="1:3" ht="12" customHeight="1">
      <c r="A100" s="12" t="s">
        <v>74</v>
      </c>
      <c r="B100" s="76" t="s">
        <v>367</v>
      </c>
      <c r="C100" s="179"/>
    </row>
    <row r="101" spans="1:3" ht="12" customHeight="1">
      <c r="A101" s="12" t="s">
        <v>81</v>
      </c>
      <c r="B101" s="76" t="s">
        <v>366</v>
      </c>
      <c r="C101" s="179"/>
    </row>
    <row r="102" spans="1:3" ht="12" customHeight="1">
      <c r="A102" s="12" t="s">
        <v>82</v>
      </c>
      <c r="B102" s="74" t="s">
        <v>278</v>
      </c>
      <c r="C102" s="179"/>
    </row>
    <row r="103" spans="1:3" ht="12" customHeight="1">
      <c r="A103" s="12" t="s">
        <v>83</v>
      </c>
      <c r="B103" s="75" t="s">
        <v>279</v>
      </c>
      <c r="C103" s="179"/>
    </row>
    <row r="104" spans="1:3" ht="12" customHeight="1">
      <c r="A104" s="12" t="s">
        <v>84</v>
      </c>
      <c r="B104" s="75" t="s">
        <v>280</v>
      </c>
      <c r="C104" s="179"/>
    </row>
    <row r="105" spans="1:3" ht="12" customHeight="1">
      <c r="A105" s="12" t="s">
        <v>86</v>
      </c>
      <c r="B105" s="74" t="s">
        <v>281</v>
      </c>
      <c r="C105" s="179"/>
    </row>
    <row r="106" spans="1:3" ht="12" customHeight="1">
      <c r="A106" s="12" t="s">
        <v>116</v>
      </c>
      <c r="B106" s="74" t="s">
        <v>282</v>
      </c>
      <c r="C106" s="179"/>
    </row>
    <row r="107" spans="1:3" ht="12" customHeight="1">
      <c r="A107" s="12" t="s">
        <v>276</v>
      </c>
      <c r="B107" s="75" t="s">
        <v>283</v>
      </c>
      <c r="C107" s="179"/>
    </row>
    <row r="108" spans="1:3" ht="12" customHeight="1">
      <c r="A108" s="11" t="s">
        <v>277</v>
      </c>
      <c r="B108" s="76" t="s">
        <v>284</v>
      </c>
      <c r="C108" s="179"/>
    </row>
    <row r="109" spans="1:3" ht="12" customHeight="1">
      <c r="A109" s="12" t="s">
        <v>364</v>
      </c>
      <c r="B109" s="76" t="s">
        <v>285</v>
      </c>
      <c r="C109" s="179"/>
    </row>
    <row r="110" spans="1:3" ht="12" customHeight="1">
      <c r="A110" s="14" t="s">
        <v>365</v>
      </c>
      <c r="B110" s="76" t="s">
        <v>286</v>
      </c>
      <c r="C110" s="179"/>
    </row>
    <row r="111" spans="1:3" ht="12" customHeight="1">
      <c r="A111" s="12" t="s">
        <v>369</v>
      </c>
      <c r="B111" s="9" t="s">
        <v>40</v>
      </c>
      <c r="C111" s="177"/>
    </row>
    <row r="112" spans="1:3" ht="12" customHeight="1">
      <c r="A112" s="12" t="s">
        <v>370</v>
      </c>
      <c r="B112" s="6" t="s">
        <v>372</v>
      </c>
      <c r="C112" s="177"/>
    </row>
    <row r="113" spans="1:3" ht="12" customHeight="1" thickBot="1">
      <c r="A113" s="16" t="s">
        <v>371</v>
      </c>
      <c r="B113" s="337" t="s">
        <v>373</v>
      </c>
      <c r="C113" s="183"/>
    </row>
    <row r="114" spans="1:3" ht="12" customHeight="1" thickBot="1">
      <c r="A114" s="334" t="s">
        <v>10</v>
      </c>
      <c r="B114" s="335" t="s">
        <v>287</v>
      </c>
      <c r="C114" s="336">
        <f>+C115+C117+C119</f>
        <v>2159000</v>
      </c>
    </row>
    <row r="115" spans="1:3" ht="12" customHeight="1">
      <c r="A115" s="13" t="s">
        <v>75</v>
      </c>
      <c r="B115" s="6" t="s">
        <v>154</v>
      </c>
      <c r="C115" s="178">
        <v>2159000</v>
      </c>
    </row>
    <row r="116" spans="1:3" ht="12" customHeight="1">
      <c r="A116" s="13" t="s">
        <v>76</v>
      </c>
      <c r="B116" s="10" t="s">
        <v>291</v>
      </c>
      <c r="C116" s="178"/>
    </row>
    <row r="117" spans="1:3" ht="12" customHeight="1">
      <c r="A117" s="13" t="s">
        <v>77</v>
      </c>
      <c r="B117" s="10" t="s">
        <v>117</v>
      </c>
      <c r="C117" s="177"/>
    </row>
    <row r="118" spans="1:3" ht="12" customHeight="1">
      <c r="A118" s="13" t="s">
        <v>78</v>
      </c>
      <c r="B118" s="10" t="s">
        <v>292</v>
      </c>
      <c r="C118" s="168"/>
    </row>
    <row r="119" spans="1:3" ht="12" customHeight="1">
      <c r="A119" s="13" t="s">
        <v>79</v>
      </c>
      <c r="B119" s="172" t="s">
        <v>156</v>
      </c>
      <c r="C119" s="168"/>
    </row>
    <row r="120" spans="1:3" ht="12" customHeight="1">
      <c r="A120" s="13" t="s">
        <v>85</v>
      </c>
      <c r="B120" s="171" t="s">
        <v>354</v>
      </c>
      <c r="C120" s="168"/>
    </row>
    <row r="121" spans="1:3" ht="12" customHeight="1">
      <c r="A121" s="13" t="s">
        <v>87</v>
      </c>
      <c r="B121" s="275" t="s">
        <v>297</v>
      </c>
      <c r="C121" s="168"/>
    </row>
    <row r="122" spans="1:3" ht="15.75">
      <c r="A122" s="13" t="s">
        <v>118</v>
      </c>
      <c r="B122" s="75" t="s">
        <v>280</v>
      </c>
      <c r="C122" s="168"/>
    </row>
    <row r="123" spans="1:3" ht="12" customHeight="1">
      <c r="A123" s="13" t="s">
        <v>119</v>
      </c>
      <c r="B123" s="75" t="s">
        <v>296</v>
      </c>
      <c r="C123" s="168"/>
    </row>
    <row r="124" spans="1:3" ht="12" customHeight="1">
      <c r="A124" s="13" t="s">
        <v>120</v>
      </c>
      <c r="B124" s="75" t="s">
        <v>295</v>
      </c>
      <c r="C124" s="168"/>
    </row>
    <row r="125" spans="1:3" ht="12" customHeight="1">
      <c r="A125" s="13" t="s">
        <v>288</v>
      </c>
      <c r="B125" s="75" t="s">
        <v>283</v>
      </c>
      <c r="C125" s="168"/>
    </row>
    <row r="126" spans="1:3" ht="12" customHeight="1">
      <c r="A126" s="13" t="s">
        <v>289</v>
      </c>
      <c r="B126" s="75" t="s">
        <v>294</v>
      </c>
      <c r="C126" s="168"/>
    </row>
    <row r="127" spans="1:3" ht="16.5" thickBot="1">
      <c r="A127" s="11" t="s">
        <v>290</v>
      </c>
      <c r="B127" s="75" t="s">
        <v>293</v>
      </c>
      <c r="C127" s="169"/>
    </row>
    <row r="128" spans="1:3" ht="12" customHeight="1" thickBot="1">
      <c r="A128" s="18" t="s">
        <v>11</v>
      </c>
      <c r="B128" s="70" t="s">
        <v>374</v>
      </c>
      <c r="C128" s="175">
        <f>+C93+C114</f>
        <v>101922504</v>
      </c>
    </row>
    <row r="129" spans="1:3" ht="12" customHeight="1" thickBot="1">
      <c r="A129" s="18" t="s">
        <v>12</v>
      </c>
      <c r="B129" s="70" t="s">
        <v>375</v>
      </c>
      <c r="C129" s="175">
        <f>+C130+C131+C132</f>
        <v>0</v>
      </c>
    </row>
    <row r="130" spans="1:3" ht="12" customHeight="1">
      <c r="A130" s="13" t="s">
        <v>192</v>
      </c>
      <c r="B130" s="10" t="s">
        <v>382</v>
      </c>
      <c r="C130" s="168"/>
    </row>
    <row r="131" spans="1:3" ht="12" customHeight="1">
      <c r="A131" s="13" t="s">
        <v>193</v>
      </c>
      <c r="B131" s="10" t="s">
        <v>383</v>
      </c>
      <c r="C131" s="168"/>
    </row>
    <row r="132" spans="1:3" ht="12" customHeight="1" thickBot="1">
      <c r="A132" s="11" t="s">
        <v>194</v>
      </c>
      <c r="B132" s="10" t="s">
        <v>384</v>
      </c>
      <c r="C132" s="168"/>
    </row>
    <row r="133" spans="1:3" ht="12" customHeight="1" thickBot="1">
      <c r="A133" s="18" t="s">
        <v>13</v>
      </c>
      <c r="B133" s="70" t="s">
        <v>376</v>
      </c>
      <c r="C133" s="175">
        <f>SUM(C134:C139)</f>
        <v>0</v>
      </c>
    </row>
    <row r="134" spans="1:3" ht="12" customHeight="1">
      <c r="A134" s="13" t="s">
        <v>62</v>
      </c>
      <c r="B134" s="7" t="s">
        <v>385</v>
      </c>
      <c r="C134" s="168"/>
    </row>
    <row r="135" spans="1:3" ht="12" customHeight="1">
      <c r="A135" s="13" t="s">
        <v>63</v>
      </c>
      <c r="B135" s="7" t="s">
        <v>377</v>
      </c>
      <c r="C135" s="168"/>
    </row>
    <row r="136" spans="1:3" ht="12" customHeight="1">
      <c r="A136" s="13" t="s">
        <v>64</v>
      </c>
      <c r="B136" s="7" t="s">
        <v>378</v>
      </c>
      <c r="C136" s="168"/>
    </row>
    <row r="137" spans="1:3" ht="12" customHeight="1">
      <c r="A137" s="13" t="s">
        <v>105</v>
      </c>
      <c r="B137" s="7" t="s">
        <v>379</v>
      </c>
      <c r="C137" s="168"/>
    </row>
    <row r="138" spans="1:3" ht="12" customHeight="1">
      <c r="A138" s="13" t="s">
        <v>106</v>
      </c>
      <c r="B138" s="7" t="s">
        <v>380</v>
      </c>
      <c r="C138" s="168"/>
    </row>
    <row r="139" spans="1:3" ht="12" customHeight="1" thickBot="1">
      <c r="A139" s="11" t="s">
        <v>107</v>
      </c>
      <c r="B139" s="7" t="s">
        <v>381</v>
      </c>
      <c r="C139" s="168"/>
    </row>
    <row r="140" spans="1:3" ht="12" customHeight="1" thickBot="1">
      <c r="A140" s="18" t="s">
        <v>14</v>
      </c>
      <c r="B140" s="70" t="s">
        <v>389</v>
      </c>
      <c r="C140" s="181">
        <f>+C141+C142+C143+C144</f>
        <v>0</v>
      </c>
    </row>
    <row r="141" spans="1:3" ht="12" customHeight="1">
      <c r="A141" s="13" t="s">
        <v>65</v>
      </c>
      <c r="B141" s="7" t="s">
        <v>298</v>
      </c>
      <c r="C141" s="168"/>
    </row>
    <row r="142" spans="1:3" ht="12" customHeight="1">
      <c r="A142" s="13" t="s">
        <v>66</v>
      </c>
      <c r="B142" s="7" t="s">
        <v>299</v>
      </c>
      <c r="C142" s="168"/>
    </row>
    <row r="143" spans="1:3" ht="12" customHeight="1">
      <c r="A143" s="13" t="s">
        <v>212</v>
      </c>
      <c r="B143" s="7" t="s">
        <v>390</v>
      </c>
      <c r="C143" s="168"/>
    </row>
    <row r="144" spans="1:3" ht="12" customHeight="1" thickBot="1">
      <c r="A144" s="11" t="s">
        <v>213</v>
      </c>
      <c r="B144" s="5" t="s">
        <v>318</v>
      </c>
      <c r="C144" s="168"/>
    </row>
    <row r="145" spans="1:3" ht="12" customHeight="1" thickBot="1">
      <c r="A145" s="18" t="s">
        <v>15</v>
      </c>
      <c r="B145" s="70" t="s">
        <v>391</v>
      </c>
      <c r="C145" s="184">
        <f>SUM(C146:C150)</f>
        <v>0</v>
      </c>
    </row>
    <row r="146" spans="1:3" ht="12" customHeight="1">
      <c r="A146" s="13" t="s">
        <v>67</v>
      </c>
      <c r="B146" s="7" t="s">
        <v>386</v>
      </c>
      <c r="C146" s="168"/>
    </row>
    <row r="147" spans="1:3" ht="12" customHeight="1">
      <c r="A147" s="13" t="s">
        <v>68</v>
      </c>
      <c r="B147" s="7" t="s">
        <v>393</v>
      </c>
      <c r="C147" s="168"/>
    </row>
    <row r="148" spans="1:3" ht="12" customHeight="1">
      <c r="A148" s="13" t="s">
        <v>224</v>
      </c>
      <c r="B148" s="7" t="s">
        <v>388</v>
      </c>
      <c r="C148" s="168"/>
    </row>
    <row r="149" spans="1:3" ht="12" customHeight="1">
      <c r="A149" s="13" t="s">
        <v>225</v>
      </c>
      <c r="B149" s="7" t="s">
        <v>394</v>
      </c>
      <c r="C149" s="168"/>
    </row>
    <row r="150" spans="1:3" ht="12" customHeight="1" thickBot="1">
      <c r="A150" s="13" t="s">
        <v>392</v>
      </c>
      <c r="B150" s="7" t="s">
        <v>395</v>
      </c>
      <c r="C150" s="168"/>
    </row>
    <row r="151" spans="1:3" ht="12" customHeight="1" thickBot="1">
      <c r="A151" s="18" t="s">
        <v>16</v>
      </c>
      <c r="B151" s="70" t="s">
        <v>396</v>
      </c>
      <c r="C151" s="338"/>
    </row>
    <row r="152" spans="1:3" ht="12" customHeight="1" thickBot="1">
      <c r="A152" s="18" t="s">
        <v>17</v>
      </c>
      <c r="B152" s="70" t="s">
        <v>397</v>
      </c>
      <c r="C152" s="338"/>
    </row>
    <row r="153" spans="1:9" ht="15" customHeight="1" thickBot="1">
      <c r="A153" s="18" t="s">
        <v>18</v>
      </c>
      <c r="B153" s="70" t="s">
        <v>399</v>
      </c>
      <c r="C153" s="289">
        <f>+C129+C133+C140+C145+C151+C152</f>
        <v>0</v>
      </c>
      <c r="F153" s="290"/>
      <c r="G153" s="291"/>
      <c r="H153" s="291"/>
      <c r="I153" s="291"/>
    </row>
    <row r="154" spans="1:3" s="278" customFormat="1" ht="12.75" customHeight="1" thickBot="1">
      <c r="A154" s="173" t="s">
        <v>19</v>
      </c>
      <c r="B154" s="253" t="s">
        <v>398</v>
      </c>
      <c r="C154" s="289">
        <f>+C128+C153</f>
        <v>101922504</v>
      </c>
    </row>
    <row r="155" ht="7.5" customHeight="1"/>
    <row r="156" spans="1:3" ht="15.75">
      <c r="A156" s="390" t="s">
        <v>300</v>
      </c>
      <c r="B156" s="390"/>
      <c r="C156" s="390"/>
    </row>
    <row r="157" spans="1:3" ht="15" customHeight="1" thickBot="1">
      <c r="A157" s="388" t="s">
        <v>94</v>
      </c>
      <c r="B157" s="388"/>
      <c r="C157" s="185" t="str">
        <f>C90</f>
        <v>Forintban!</v>
      </c>
    </row>
    <row r="158" spans="1:4" ht="13.5" customHeight="1" thickBot="1">
      <c r="A158" s="18">
        <v>1</v>
      </c>
      <c r="B158" s="25" t="s">
        <v>400</v>
      </c>
      <c r="C158" s="175">
        <f>+C62-C128</f>
        <v>-98287758</v>
      </c>
      <c r="D158" s="292"/>
    </row>
    <row r="159" spans="1:3" ht="27.75" customHeight="1" thickBot="1">
      <c r="A159" s="18" t="s">
        <v>10</v>
      </c>
      <c r="B159" s="25" t="s">
        <v>406</v>
      </c>
      <c r="C159" s="175">
        <f>+C86-C153</f>
        <v>553880</v>
      </c>
    </row>
  </sheetData>
  <sheetProtection/>
  <mergeCells count="6">
    <mergeCell ref="A1:C1"/>
    <mergeCell ref="A2:B2"/>
    <mergeCell ref="A89:C89"/>
    <mergeCell ref="A90:B90"/>
    <mergeCell ref="A156:C156"/>
    <mergeCell ref="A157:B157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Nagyhalász Város Önkormányzat
2018. ÉVI KÖLTSÉGVETÉS
ÁLLAMIGAZGATÁSI FELADATAINAK MÉRLEGE
&amp;R&amp;"Times New Roman CE,Félkövér dőlt"&amp;11 4. melléklet a 2/2018. (II.26.) önkormányzati rendelethez</oddHeader>
  </headerFooter>
  <rowBreaks count="1" manualBreakCount="1">
    <brk id="88" max="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F33"/>
  <sheetViews>
    <sheetView zoomScale="145" zoomScaleNormal="145" zoomScaleSheetLayoutView="100" workbookViewId="0" topLeftCell="B1">
      <selection activeCell="F1" sqref="F1:F32"/>
    </sheetView>
  </sheetViews>
  <sheetFormatPr defaultColWidth="9.00390625" defaultRowHeight="12.75"/>
  <cols>
    <col min="1" max="1" width="6.875" style="41" customWidth="1"/>
    <col min="2" max="2" width="55.125" style="111" customWidth="1"/>
    <col min="3" max="3" width="16.375" style="41" customWidth="1"/>
    <col min="4" max="4" width="55.125" style="41" customWidth="1"/>
    <col min="5" max="5" width="16.375" style="41" customWidth="1"/>
    <col min="6" max="6" width="4.875" style="41" customWidth="1"/>
    <col min="7" max="16384" width="9.375" style="41" customWidth="1"/>
  </cols>
  <sheetData>
    <row r="1" spans="2:6" ht="39.75" customHeight="1">
      <c r="B1" s="197" t="s">
        <v>97</v>
      </c>
      <c r="C1" s="198"/>
      <c r="D1" s="198"/>
      <c r="E1" s="198"/>
      <c r="F1" s="393" t="s">
        <v>531</v>
      </c>
    </row>
    <row r="2" spans="5:6" ht="14.25" thickBot="1">
      <c r="E2" s="199" t="str">
        <f>'4.mell.'!C2</f>
        <v>Forintban!</v>
      </c>
      <c r="F2" s="393"/>
    </row>
    <row r="3" spans="1:6" ht="18" customHeight="1" thickBot="1">
      <c r="A3" s="391" t="s">
        <v>57</v>
      </c>
      <c r="B3" s="200" t="s">
        <v>45</v>
      </c>
      <c r="C3" s="201"/>
      <c r="D3" s="200" t="s">
        <v>46</v>
      </c>
      <c r="E3" s="202"/>
      <c r="F3" s="393"/>
    </row>
    <row r="4" spans="1:6" s="203" customFormat="1" ht="35.25" customHeight="1" thickBot="1">
      <c r="A4" s="392"/>
      <c r="B4" s="112" t="s">
        <v>50</v>
      </c>
      <c r="C4" s="113" t="str">
        <f>+'1.mell.'!C3</f>
        <v>Eredeti előirányzat</v>
      </c>
      <c r="D4" s="112" t="s">
        <v>50</v>
      </c>
      <c r="E4" s="38" t="str">
        <f>+C4</f>
        <v>Eredeti előirányzat</v>
      </c>
      <c r="F4" s="393"/>
    </row>
    <row r="5" spans="1:6" s="208" customFormat="1" ht="12" customHeight="1" thickBot="1">
      <c r="A5" s="204"/>
      <c r="B5" s="205" t="s">
        <v>413</v>
      </c>
      <c r="C5" s="206" t="s">
        <v>414</v>
      </c>
      <c r="D5" s="205" t="s">
        <v>415</v>
      </c>
      <c r="E5" s="207" t="s">
        <v>417</v>
      </c>
      <c r="F5" s="393"/>
    </row>
    <row r="6" spans="1:6" ht="12.75" customHeight="1">
      <c r="A6" s="209" t="s">
        <v>9</v>
      </c>
      <c r="B6" s="210" t="s">
        <v>301</v>
      </c>
      <c r="C6" s="186">
        <v>410703463</v>
      </c>
      <c r="D6" s="210" t="s">
        <v>51</v>
      </c>
      <c r="E6" s="192">
        <v>344834597</v>
      </c>
      <c r="F6" s="393"/>
    </row>
    <row r="7" spans="1:6" ht="12.75" customHeight="1">
      <c r="A7" s="211" t="s">
        <v>10</v>
      </c>
      <c r="B7" s="212" t="s">
        <v>302</v>
      </c>
      <c r="C7" s="187">
        <v>328419576</v>
      </c>
      <c r="D7" s="212" t="s">
        <v>113</v>
      </c>
      <c r="E7" s="193">
        <v>47232755</v>
      </c>
      <c r="F7" s="393"/>
    </row>
    <row r="8" spans="1:6" ht="12.75" customHeight="1">
      <c r="A8" s="211" t="s">
        <v>11</v>
      </c>
      <c r="B8" s="212" t="s">
        <v>323</v>
      </c>
      <c r="C8" s="187">
        <v>15629147</v>
      </c>
      <c r="D8" s="212" t="s">
        <v>159</v>
      </c>
      <c r="E8" s="193">
        <v>224567340</v>
      </c>
      <c r="F8" s="393"/>
    </row>
    <row r="9" spans="1:6" ht="12.75" customHeight="1">
      <c r="A9" s="211" t="s">
        <v>12</v>
      </c>
      <c r="B9" s="212" t="s">
        <v>104</v>
      </c>
      <c r="C9" s="187">
        <v>65550000</v>
      </c>
      <c r="D9" s="212" t="s">
        <v>114</v>
      </c>
      <c r="E9" s="193">
        <v>16418600</v>
      </c>
      <c r="F9" s="393"/>
    </row>
    <row r="10" spans="1:6" ht="12.75" customHeight="1">
      <c r="A10" s="211" t="s">
        <v>13</v>
      </c>
      <c r="B10" s="213" t="s">
        <v>347</v>
      </c>
      <c r="C10" s="187">
        <v>24951726</v>
      </c>
      <c r="D10" s="212" t="s">
        <v>115</v>
      </c>
      <c r="E10" s="193">
        <v>158350357</v>
      </c>
      <c r="F10" s="393"/>
    </row>
    <row r="11" spans="1:6" ht="12.75" customHeight="1">
      <c r="A11" s="211" t="s">
        <v>14</v>
      </c>
      <c r="B11" s="212" t="s">
        <v>303</v>
      </c>
      <c r="C11" s="188">
        <v>1000000</v>
      </c>
      <c r="D11" s="212" t="s">
        <v>40</v>
      </c>
      <c r="E11" s="193">
        <v>5027311</v>
      </c>
      <c r="F11" s="393"/>
    </row>
    <row r="12" spans="1:6" ht="12.75" customHeight="1">
      <c r="A12" s="211" t="s">
        <v>15</v>
      </c>
      <c r="B12" s="212" t="s">
        <v>407</v>
      </c>
      <c r="C12" s="187"/>
      <c r="D12" s="34"/>
      <c r="E12" s="193"/>
      <c r="F12" s="393"/>
    </row>
    <row r="13" spans="1:6" ht="12.75" customHeight="1">
      <c r="A13" s="211" t="s">
        <v>16</v>
      </c>
      <c r="B13" s="34"/>
      <c r="C13" s="187"/>
      <c r="D13" s="34"/>
      <c r="E13" s="193"/>
      <c r="F13" s="393"/>
    </row>
    <row r="14" spans="1:6" ht="12.75" customHeight="1">
      <c r="A14" s="211" t="s">
        <v>17</v>
      </c>
      <c r="B14" s="293"/>
      <c r="C14" s="188"/>
      <c r="D14" s="34"/>
      <c r="E14" s="193"/>
      <c r="F14" s="393"/>
    </row>
    <row r="15" spans="1:6" ht="12.75" customHeight="1">
      <c r="A15" s="211" t="s">
        <v>18</v>
      </c>
      <c r="B15" s="34"/>
      <c r="C15" s="187"/>
      <c r="D15" s="34"/>
      <c r="E15" s="193"/>
      <c r="F15" s="393"/>
    </row>
    <row r="16" spans="1:6" ht="12.75" customHeight="1">
      <c r="A16" s="211" t="s">
        <v>19</v>
      </c>
      <c r="B16" s="34"/>
      <c r="C16" s="187"/>
      <c r="D16" s="34"/>
      <c r="E16" s="193"/>
      <c r="F16" s="393"/>
    </row>
    <row r="17" spans="1:6" ht="12.75" customHeight="1" thickBot="1">
      <c r="A17" s="211" t="s">
        <v>20</v>
      </c>
      <c r="B17" s="43"/>
      <c r="C17" s="189"/>
      <c r="D17" s="34"/>
      <c r="E17" s="194"/>
      <c r="F17" s="393"/>
    </row>
    <row r="18" spans="1:6" ht="15.75" customHeight="1" thickBot="1">
      <c r="A18" s="214" t="s">
        <v>21</v>
      </c>
      <c r="B18" s="71" t="s">
        <v>408</v>
      </c>
      <c r="C18" s="190">
        <f>SUM(C6+C7+C9+C10+C11)</f>
        <v>830624765</v>
      </c>
      <c r="D18" s="71" t="s">
        <v>309</v>
      </c>
      <c r="E18" s="195">
        <f>SUM(E6:E17)</f>
        <v>796430960</v>
      </c>
      <c r="F18" s="393"/>
    </row>
    <row r="19" spans="1:6" ht="12.75" customHeight="1">
      <c r="A19" s="215" t="s">
        <v>22</v>
      </c>
      <c r="B19" s="216" t="s">
        <v>306</v>
      </c>
      <c r="C19" s="340">
        <f>+C20+C21+C22+C23</f>
        <v>66383288</v>
      </c>
      <c r="D19" s="217" t="s">
        <v>121</v>
      </c>
      <c r="E19" s="196"/>
      <c r="F19" s="393"/>
    </row>
    <row r="20" spans="1:6" ht="12.75" customHeight="1">
      <c r="A20" s="218" t="s">
        <v>23</v>
      </c>
      <c r="B20" s="217" t="s">
        <v>152</v>
      </c>
      <c r="C20" s="58">
        <v>66383288</v>
      </c>
      <c r="D20" s="217" t="s">
        <v>308</v>
      </c>
      <c r="E20" s="59"/>
      <c r="F20" s="393"/>
    </row>
    <row r="21" spans="1:6" ht="12.75" customHeight="1">
      <c r="A21" s="218" t="s">
        <v>24</v>
      </c>
      <c r="B21" s="217" t="s">
        <v>153</v>
      </c>
      <c r="C21" s="58"/>
      <c r="D21" s="217" t="s">
        <v>95</v>
      </c>
      <c r="E21" s="59"/>
      <c r="F21" s="393"/>
    </row>
    <row r="22" spans="1:6" ht="12.75" customHeight="1">
      <c r="A22" s="218" t="s">
        <v>25</v>
      </c>
      <c r="B22" s="217" t="s">
        <v>157</v>
      </c>
      <c r="C22" s="58"/>
      <c r="D22" s="217" t="s">
        <v>96</v>
      </c>
      <c r="E22" s="59"/>
      <c r="F22" s="393"/>
    </row>
    <row r="23" spans="1:6" ht="12.75" customHeight="1">
      <c r="A23" s="218" t="s">
        <v>26</v>
      </c>
      <c r="B23" s="217" t="s">
        <v>158</v>
      </c>
      <c r="C23" s="58"/>
      <c r="D23" s="216" t="s">
        <v>160</v>
      </c>
      <c r="E23" s="59"/>
      <c r="F23" s="393"/>
    </row>
    <row r="24" spans="1:6" ht="12.75" customHeight="1">
      <c r="A24" s="218" t="s">
        <v>27</v>
      </c>
      <c r="B24" s="217" t="s">
        <v>307</v>
      </c>
      <c r="C24" s="219">
        <f>+C25+C26</f>
        <v>0</v>
      </c>
      <c r="D24" s="217" t="s">
        <v>122</v>
      </c>
      <c r="E24" s="59"/>
      <c r="F24" s="393"/>
    </row>
    <row r="25" spans="1:6" ht="12.75" customHeight="1">
      <c r="A25" s="215" t="s">
        <v>28</v>
      </c>
      <c r="B25" s="216" t="s">
        <v>304</v>
      </c>
      <c r="C25" s="191"/>
      <c r="D25" s="210" t="s">
        <v>390</v>
      </c>
      <c r="E25" s="196"/>
      <c r="F25" s="393"/>
    </row>
    <row r="26" spans="1:6" ht="12.75" customHeight="1">
      <c r="A26" s="218" t="s">
        <v>29</v>
      </c>
      <c r="B26" s="217" t="s">
        <v>305</v>
      </c>
      <c r="C26" s="58"/>
      <c r="D26" s="212" t="s">
        <v>396</v>
      </c>
      <c r="E26" s="59">
        <v>15737585</v>
      </c>
      <c r="F26" s="393"/>
    </row>
    <row r="27" spans="1:6" ht="12.75" customHeight="1">
      <c r="A27" s="211" t="s">
        <v>30</v>
      </c>
      <c r="B27" s="217" t="s">
        <v>401</v>
      </c>
      <c r="C27" s="58"/>
      <c r="D27" s="212" t="s">
        <v>397</v>
      </c>
      <c r="E27" s="59"/>
      <c r="F27" s="393"/>
    </row>
    <row r="28" spans="1:6" ht="12.75" customHeight="1" thickBot="1">
      <c r="A28" s="265" t="s">
        <v>31</v>
      </c>
      <c r="B28" s="216" t="s">
        <v>262</v>
      </c>
      <c r="C28" s="191"/>
      <c r="D28" s="295"/>
      <c r="E28" s="196"/>
      <c r="F28" s="393"/>
    </row>
    <row r="29" spans="1:6" ht="15.75" customHeight="1" thickBot="1">
      <c r="A29" s="214" t="s">
        <v>32</v>
      </c>
      <c r="B29" s="71" t="s">
        <v>409</v>
      </c>
      <c r="C29" s="190">
        <f>+C19+C24+C27+C28</f>
        <v>66383288</v>
      </c>
      <c r="D29" s="71" t="s">
        <v>411</v>
      </c>
      <c r="E29" s="195">
        <f>SUM(E19:E28)</f>
        <v>15737585</v>
      </c>
      <c r="F29" s="393"/>
    </row>
    <row r="30" spans="1:6" ht="13.5" thickBot="1">
      <c r="A30" s="214" t="s">
        <v>33</v>
      </c>
      <c r="B30" s="220" t="s">
        <v>410</v>
      </c>
      <c r="C30" s="221">
        <f>+C18+C29</f>
        <v>897008053</v>
      </c>
      <c r="D30" s="220" t="s">
        <v>412</v>
      </c>
      <c r="E30" s="221">
        <f>+E18+E29</f>
        <v>812168545</v>
      </c>
      <c r="F30" s="393"/>
    </row>
    <row r="31" spans="1:6" ht="13.5" thickBot="1">
      <c r="A31" s="214" t="s">
        <v>34</v>
      </c>
      <c r="B31" s="220" t="s">
        <v>99</v>
      </c>
      <c r="C31" s="221" t="str">
        <f>IF(C18-E18&lt;0,E18-C18,"-")</f>
        <v>-</v>
      </c>
      <c r="D31" s="220" t="s">
        <v>100</v>
      </c>
      <c r="E31" s="221">
        <f>IF(C18-E18&gt;0,C18-E18,"-")</f>
        <v>34193805</v>
      </c>
      <c r="F31" s="393"/>
    </row>
    <row r="32" spans="1:6" ht="13.5" thickBot="1">
      <c r="A32" s="214" t="s">
        <v>35</v>
      </c>
      <c r="B32" s="220" t="s">
        <v>465</v>
      </c>
      <c r="C32" s="221" t="str">
        <f>IF(C30-E30&lt;0,E30-C30,"-")</f>
        <v>-</v>
      </c>
      <c r="D32" s="220" t="s">
        <v>466</v>
      </c>
      <c r="E32" s="221">
        <f>IF(C30-E30&gt;0,C30-E30,"-")</f>
        <v>84839508</v>
      </c>
      <c r="F32" s="393"/>
    </row>
    <row r="33" spans="2:4" ht="18.75">
      <c r="B33" s="394"/>
      <c r="C33" s="394"/>
      <c r="D33" s="394"/>
    </row>
  </sheetData>
  <sheetProtection/>
  <mergeCells count="3">
    <mergeCell ref="A3:A4"/>
    <mergeCell ref="F1:F32"/>
    <mergeCell ref="B33:D33"/>
  </mergeCells>
  <printOptions horizontalCentered="1"/>
  <pageMargins left="0.33" right="0.48" top="0.9055118110236221" bottom="0.5" header="0.6692913385826772" footer="0.28"/>
  <pageSetup horizontalDpi="600" verticalDpi="600" orientation="landscape" paperSize="9" r:id="rId1"/>
  <headerFooter alignWithMargins="0">
    <oddHeader xml:space="preserve">&amp;R&amp;"Times New Roman CE,Félkövér dőlt"&amp;11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F33"/>
  <sheetViews>
    <sheetView zoomScale="160" zoomScaleNormal="160" zoomScaleSheetLayoutView="115" workbookViewId="0" topLeftCell="C1">
      <selection activeCell="F1" sqref="F1:F33"/>
    </sheetView>
  </sheetViews>
  <sheetFormatPr defaultColWidth="9.00390625" defaultRowHeight="12.75"/>
  <cols>
    <col min="1" max="1" width="6.875" style="41" customWidth="1"/>
    <col min="2" max="2" width="55.125" style="111" customWidth="1"/>
    <col min="3" max="3" width="16.375" style="41" customWidth="1"/>
    <col min="4" max="4" width="55.125" style="41" customWidth="1"/>
    <col min="5" max="5" width="16.375" style="41" customWidth="1"/>
    <col min="6" max="6" width="4.875" style="41" customWidth="1"/>
    <col min="7" max="16384" width="9.375" style="41" customWidth="1"/>
  </cols>
  <sheetData>
    <row r="1" spans="2:6" ht="31.5">
      <c r="B1" s="197" t="s">
        <v>98</v>
      </c>
      <c r="C1" s="198"/>
      <c r="D1" s="198"/>
      <c r="E1" s="198"/>
      <c r="F1" s="393" t="s">
        <v>532</v>
      </c>
    </row>
    <row r="2" spans="5:6" ht="14.25" thickBot="1">
      <c r="E2" s="199" t="str">
        <f>'5.mell  '!E2</f>
        <v>Forintban!</v>
      </c>
      <c r="F2" s="393"/>
    </row>
    <row r="3" spans="1:6" ht="13.5" thickBot="1">
      <c r="A3" s="395" t="s">
        <v>57</v>
      </c>
      <c r="B3" s="200" t="s">
        <v>45</v>
      </c>
      <c r="C3" s="201"/>
      <c r="D3" s="200" t="s">
        <v>46</v>
      </c>
      <c r="E3" s="202"/>
      <c r="F3" s="393"/>
    </row>
    <row r="4" spans="1:6" s="203" customFormat="1" ht="24.75" thickBot="1">
      <c r="A4" s="396"/>
      <c r="B4" s="112" t="s">
        <v>50</v>
      </c>
      <c r="C4" s="113" t="str">
        <f>+'5.mell  '!C4</f>
        <v>Eredeti előirányzat</v>
      </c>
      <c r="D4" s="112" t="s">
        <v>50</v>
      </c>
      <c r="E4" s="38" t="str">
        <f>+'5.mell  '!C4</f>
        <v>Eredeti előirányzat</v>
      </c>
      <c r="F4" s="393"/>
    </row>
    <row r="5" spans="1:6" s="203" customFormat="1" ht="13.5" thickBot="1">
      <c r="A5" s="204"/>
      <c r="B5" s="205" t="s">
        <v>413</v>
      </c>
      <c r="C5" s="206" t="s">
        <v>414</v>
      </c>
      <c r="D5" s="205" t="s">
        <v>415</v>
      </c>
      <c r="E5" s="207" t="s">
        <v>417</v>
      </c>
      <c r="F5" s="393"/>
    </row>
    <row r="6" spans="1:6" ht="12.75" customHeight="1">
      <c r="A6" s="209" t="s">
        <v>9</v>
      </c>
      <c r="B6" s="210" t="s">
        <v>310</v>
      </c>
      <c r="C6" s="186">
        <v>15000000</v>
      </c>
      <c r="D6" s="210" t="s">
        <v>154</v>
      </c>
      <c r="E6" s="192">
        <v>154848866</v>
      </c>
      <c r="F6" s="393"/>
    </row>
    <row r="7" spans="1:6" ht="12.75">
      <c r="A7" s="211" t="s">
        <v>10</v>
      </c>
      <c r="B7" s="212" t="s">
        <v>311</v>
      </c>
      <c r="C7" s="187"/>
      <c r="D7" s="212" t="s">
        <v>316</v>
      </c>
      <c r="E7" s="193">
        <v>85023089</v>
      </c>
      <c r="F7" s="393"/>
    </row>
    <row r="8" spans="1:6" ht="12.75" customHeight="1">
      <c r="A8" s="211" t="s">
        <v>11</v>
      </c>
      <c r="B8" s="212" t="s">
        <v>4</v>
      </c>
      <c r="C8" s="187">
        <v>6500000</v>
      </c>
      <c r="D8" s="212" t="s">
        <v>117</v>
      </c>
      <c r="E8" s="193">
        <v>103901201</v>
      </c>
      <c r="F8" s="393"/>
    </row>
    <row r="9" spans="1:6" ht="12.75" customHeight="1">
      <c r="A9" s="211" t="s">
        <v>12</v>
      </c>
      <c r="B9" s="212" t="s">
        <v>312</v>
      </c>
      <c r="C9" s="187">
        <v>2284511</v>
      </c>
      <c r="D9" s="212" t="s">
        <v>317</v>
      </c>
      <c r="E9" s="193">
        <v>70806648</v>
      </c>
      <c r="F9" s="393"/>
    </row>
    <row r="10" spans="1:6" ht="12.75" customHeight="1">
      <c r="A10" s="211" t="s">
        <v>13</v>
      </c>
      <c r="B10" s="212" t="s">
        <v>313</v>
      </c>
      <c r="C10" s="187"/>
      <c r="D10" s="212" t="s">
        <v>156</v>
      </c>
      <c r="E10" s="193">
        <v>2090868</v>
      </c>
      <c r="F10" s="393"/>
    </row>
    <row r="11" spans="1:6" ht="12.75" customHeight="1">
      <c r="A11" s="211" t="s">
        <v>14</v>
      </c>
      <c r="B11" s="212" t="s">
        <v>314</v>
      </c>
      <c r="C11" s="188"/>
      <c r="D11" s="296"/>
      <c r="E11" s="193"/>
      <c r="F11" s="393"/>
    </row>
    <row r="12" spans="1:6" ht="12.75" customHeight="1">
      <c r="A12" s="211" t="s">
        <v>15</v>
      </c>
      <c r="B12" s="34"/>
      <c r="C12" s="187"/>
      <c r="D12" s="296"/>
      <c r="E12" s="193"/>
      <c r="F12" s="393"/>
    </row>
    <row r="13" spans="1:6" ht="12.75" customHeight="1">
      <c r="A13" s="211" t="s">
        <v>16</v>
      </c>
      <c r="B13" s="34"/>
      <c r="C13" s="187"/>
      <c r="D13" s="297"/>
      <c r="E13" s="193"/>
      <c r="F13" s="393"/>
    </row>
    <row r="14" spans="1:6" ht="12.75" customHeight="1">
      <c r="A14" s="211" t="s">
        <v>17</v>
      </c>
      <c r="B14" s="294"/>
      <c r="C14" s="188"/>
      <c r="D14" s="296"/>
      <c r="E14" s="193"/>
      <c r="F14" s="393"/>
    </row>
    <row r="15" spans="1:6" ht="12.75">
      <c r="A15" s="211" t="s">
        <v>18</v>
      </c>
      <c r="B15" s="34"/>
      <c r="C15" s="188"/>
      <c r="D15" s="296"/>
      <c r="E15" s="193"/>
      <c r="F15" s="393"/>
    </row>
    <row r="16" spans="1:6" ht="12.75" customHeight="1" thickBot="1">
      <c r="A16" s="265" t="s">
        <v>19</v>
      </c>
      <c r="B16" s="295"/>
      <c r="C16" s="267"/>
      <c r="D16" s="266" t="s">
        <v>40</v>
      </c>
      <c r="E16" s="242"/>
      <c r="F16" s="393"/>
    </row>
    <row r="17" spans="1:6" ht="15.75" customHeight="1" thickBot="1">
      <c r="A17" s="214" t="s">
        <v>20</v>
      </c>
      <c r="B17" s="71" t="s">
        <v>324</v>
      </c>
      <c r="C17" s="190">
        <f>+C6+C8+C9+C11+C12+C13+C14+C15+C16</f>
        <v>23784511</v>
      </c>
      <c r="D17" s="71" t="s">
        <v>325</v>
      </c>
      <c r="E17" s="195">
        <f>+E6+E8+E10+E11+E12+E13+E14+E15+E16</f>
        <v>260840935</v>
      </c>
      <c r="F17" s="393"/>
    </row>
    <row r="18" spans="1:6" ht="12.75" customHeight="1">
      <c r="A18" s="209" t="s">
        <v>21</v>
      </c>
      <c r="B18" s="224" t="s">
        <v>172</v>
      </c>
      <c r="C18" s="231">
        <f>SUM(C19:C23)</f>
        <v>152216916</v>
      </c>
      <c r="D18" s="217" t="s">
        <v>121</v>
      </c>
      <c r="E18" s="57"/>
      <c r="F18" s="393"/>
    </row>
    <row r="19" spans="1:6" ht="12.75" customHeight="1">
      <c r="A19" s="211" t="s">
        <v>22</v>
      </c>
      <c r="B19" s="225" t="s">
        <v>161</v>
      </c>
      <c r="C19" s="58">
        <v>152216916</v>
      </c>
      <c r="D19" s="217" t="s">
        <v>124</v>
      </c>
      <c r="E19" s="59"/>
      <c r="F19" s="393"/>
    </row>
    <row r="20" spans="1:6" ht="12.75" customHeight="1">
      <c r="A20" s="209" t="s">
        <v>23</v>
      </c>
      <c r="B20" s="225" t="s">
        <v>162</v>
      </c>
      <c r="C20" s="58"/>
      <c r="D20" s="217" t="s">
        <v>95</v>
      </c>
      <c r="E20" s="59"/>
      <c r="F20" s="393"/>
    </row>
    <row r="21" spans="1:6" ht="12.75" customHeight="1">
      <c r="A21" s="211" t="s">
        <v>24</v>
      </c>
      <c r="B21" s="225" t="s">
        <v>163</v>
      </c>
      <c r="C21" s="58"/>
      <c r="D21" s="217" t="s">
        <v>96</v>
      </c>
      <c r="E21" s="59"/>
      <c r="F21" s="393"/>
    </row>
    <row r="22" spans="1:6" ht="12.75" customHeight="1">
      <c r="A22" s="209" t="s">
        <v>25</v>
      </c>
      <c r="B22" s="225" t="s">
        <v>164</v>
      </c>
      <c r="C22" s="58"/>
      <c r="D22" s="216" t="s">
        <v>160</v>
      </c>
      <c r="E22" s="59"/>
      <c r="F22" s="393"/>
    </row>
    <row r="23" spans="1:6" ht="12.75" customHeight="1">
      <c r="A23" s="211" t="s">
        <v>26</v>
      </c>
      <c r="B23" s="226" t="s">
        <v>165</v>
      </c>
      <c r="C23" s="58"/>
      <c r="D23" s="217" t="s">
        <v>125</v>
      </c>
      <c r="E23" s="59"/>
      <c r="F23" s="393"/>
    </row>
    <row r="24" spans="1:6" ht="12.75" customHeight="1">
      <c r="A24" s="209" t="s">
        <v>27</v>
      </c>
      <c r="B24" s="227" t="s">
        <v>166</v>
      </c>
      <c r="C24" s="219">
        <f>+C25+C26+C27+C28+C29</f>
        <v>0</v>
      </c>
      <c r="D24" s="228" t="s">
        <v>123</v>
      </c>
      <c r="E24" s="59"/>
      <c r="F24" s="393"/>
    </row>
    <row r="25" spans="1:6" ht="12.75" customHeight="1">
      <c r="A25" s="211" t="s">
        <v>28</v>
      </c>
      <c r="B25" s="226" t="s">
        <v>167</v>
      </c>
      <c r="C25" s="58"/>
      <c r="D25" s="228" t="s">
        <v>318</v>
      </c>
      <c r="E25" s="59"/>
      <c r="F25" s="393"/>
    </row>
    <row r="26" spans="1:6" ht="12.75" customHeight="1">
      <c r="A26" s="209" t="s">
        <v>29</v>
      </c>
      <c r="B26" s="226" t="s">
        <v>168</v>
      </c>
      <c r="C26" s="58"/>
      <c r="D26" s="223"/>
      <c r="E26" s="59"/>
      <c r="F26" s="393"/>
    </row>
    <row r="27" spans="1:6" ht="12.75" customHeight="1">
      <c r="A27" s="211" t="s">
        <v>30</v>
      </c>
      <c r="B27" s="225" t="s">
        <v>169</v>
      </c>
      <c r="C27" s="58"/>
      <c r="D27" s="69"/>
      <c r="E27" s="59"/>
      <c r="F27" s="393"/>
    </row>
    <row r="28" spans="1:6" ht="12.75" customHeight="1">
      <c r="A28" s="209" t="s">
        <v>31</v>
      </c>
      <c r="B28" s="229" t="s">
        <v>170</v>
      </c>
      <c r="C28" s="58"/>
      <c r="D28" s="34"/>
      <c r="E28" s="59"/>
      <c r="F28" s="393"/>
    </row>
    <row r="29" spans="1:6" ht="12.75" customHeight="1" thickBot="1">
      <c r="A29" s="211" t="s">
        <v>32</v>
      </c>
      <c r="B29" s="230" t="s">
        <v>171</v>
      </c>
      <c r="C29" s="58"/>
      <c r="D29" s="69"/>
      <c r="E29" s="59"/>
      <c r="F29" s="393"/>
    </row>
    <row r="30" spans="1:6" ht="21.75" customHeight="1" thickBot="1">
      <c r="A30" s="214" t="s">
        <v>33</v>
      </c>
      <c r="B30" s="71" t="s">
        <v>315</v>
      </c>
      <c r="C30" s="190">
        <f>+C18+C24</f>
        <v>152216916</v>
      </c>
      <c r="D30" s="71" t="s">
        <v>319</v>
      </c>
      <c r="E30" s="195">
        <f>SUM(E18:E29)</f>
        <v>0</v>
      </c>
      <c r="F30" s="393"/>
    </row>
    <row r="31" spans="1:6" ht="13.5" thickBot="1">
      <c r="A31" s="214" t="s">
        <v>34</v>
      </c>
      <c r="B31" s="220" t="s">
        <v>320</v>
      </c>
      <c r="C31" s="221">
        <f>+C17+C30</f>
        <v>176001427</v>
      </c>
      <c r="D31" s="220" t="s">
        <v>321</v>
      </c>
      <c r="E31" s="221">
        <f>+E17+E30</f>
        <v>260840935</v>
      </c>
      <c r="F31" s="393"/>
    </row>
    <row r="32" spans="1:6" ht="13.5" thickBot="1">
      <c r="A32" s="214" t="s">
        <v>35</v>
      </c>
      <c r="B32" s="220" t="s">
        <v>99</v>
      </c>
      <c r="C32" s="221">
        <f>IF(C17-E17&lt;0,E17-C17,"-")</f>
        <v>237056424</v>
      </c>
      <c r="D32" s="220" t="s">
        <v>100</v>
      </c>
      <c r="E32" s="221" t="str">
        <f>IF(C17-E17&gt;0,C17-E17,"-")</f>
        <v>-</v>
      </c>
      <c r="F32" s="393"/>
    </row>
    <row r="33" spans="1:6" ht="13.5" thickBot="1">
      <c r="A33" s="214" t="s">
        <v>36</v>
      </c>
      <c r="B33" s="220" t="s">
        <v>465</v>
      </c>
      <c r="C33" s="221">
        <f>IF(C31-E31&lt;0,E31-C31,"-")</f>
        <v>84839508</v>
      </c>
      <c r="D33" s="220" t="s">
        <v>466</v>
      </c>
      <c r="E33" s="221" t="str">
        <f>IF(C31-E31&gt;0,C31-E31,"-")</f>
        <v>-</v>
      </c>
      <c r="F33" s="393"/>
    </row>
  </sheetData>
  <sheetProtection/>
  <mergeCells count="2">
    <mergeCell ref="A3:A4"/>
    <mergeCell ref="F1:F33"/>
  </mergeCells>
  <printOptions horizontalCentered="1"/>
  <pageMargins left="0.7874015748031497" right="0.7874015748031497" top="0.49" bottom="0.79" header="0.49" footer="0.7874015748031497"/>
  <pageSetup horizontalDpi="600" verticalDpi="600" orientation="landscape" paperSize="9" scale="9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G11"/>
  <sheetViews>
    <sheetView view="pageLayout" zoomScaleNormal="205" workbookViewId="0" topLeftCell="A1">
      <selection activeCell="E7" sqref="E7"/>
    </sheetView>
  </sheetViews>
  <sheetFormatPr defaultColWidth="9.00390625" defaultRowHeight="12.75"/>
  <cols>
    <col min="1" max="1" width="5.625" style="78" customWidth="1"/>
    <col min="2" max="2" width="35.625" style="78" customWidth="1"/>
    <col min="3" max="6" width="14.00390625" style="78" customWidth="1"/>
    <col min="7" max="16384" width="9.375" style="78" customWidth="1"/>
  </cols>
  <sheetData>
    <row r="1" spans="1:6" ht="33" customHeight="1">
      <c r="A1" s="397" t="s">
        <v>473</v>
      </c>
      <c r="B1" s="397"/>
      <c r="C1" s="397"/>
      <c r="D1" s="397"/>
      <c r="E1" s="397"/>
      <c r="F1" s="397"/>
    </row>
    <row r="2" spans="1:7" ht="15.75" customHeight="1" thickBot="1">
      <c r="A2" s="79"/>
      <c r="B2" s="79"/>
      <c r="C2" s="398"/>
      <c r="D2" s="398"/>
      <c r="E2" s="405" t="str">
        <f>'6.mell  '!E2</f>
        <v>Forintban!</v>
      </c>
      <c r="F2" s="405"/>
      <c r="G2" s="85"/>
    </row>
    <row r="3" spans="1:6" ht="63" customHeight="1">
      <c r="A3" s="401" t="s">
        <v>7</v>
      </c>
      <c r="B3" s="403" t="s">
        <v>127</v>
      </c>
      <c r="C3" s="403" t="s">
        <v>176</v>
      </c>
      <c r="D3" s="403"/>
      <c r="E3" s="403"/>
      <c r="F3" s="399" t="s">
        <v>418</v>
      </c>
    </row>
    <row r="4" spans="1:6" ht="15.75" thickBot="1">
      <c r="A4" s="402"/>
      <c r="B4" s="404"/>
      <c r="C4" s="332" t="s">
        <v>487</v>
      </c>
      <c r="D4" s="332" t="s">
        <v>490</v>
      </c>
      <c r="E4" s="332" t="s">
        <v>496</v>
      </c>
      <c r="F4" s="400"/>
    </row>
    <row r="5" spans="1:6" ht="15.75" thickBot="1">
      <c r="A5" s="82"/>
      <c r="B5" s="83" t="s">
        <v>413</v>
      </c>
      <c r="C5" s="83" t="s">
        <v>414</v>
      </c>
      <c r="D5" s="83" t="s">
        <v>415</v>
      </c>
      <c r="E5" s="83" t="s">
        <v>417</v>
      </c>
      <c r="F5" s="84" t="s">
        <v>416</v>
      </c>
    </row>
    <row r="6" spans="1:6" ht="15">
      <c r="A6" s="81" t="s">
        <v>9</v>
      </c>
      <c r="B6" s="100"/>
      <c r="C6" s="351"/>
      <c r="D6" s="351"/>
      <c r="E6" s="351"/>
      <c r="F6" s="352">
        <f>SUM(C6:E6)</f>
        <v>0</v>
      </c>
    </row>
    <row r="7" spans="1:6" ht="15">
      <c r="A7" s="80" t="s">
        <v>10</v>
      </c>
      <c r="B7" s="101"/>
      <c r="C7" s="353"/>
      <c r="D7" s="353"/>
      <c r="E7" s="353"/>
      <c r="F7" s="354">
        <f>SUM(C7:E7)</f>
        <v>0</v>
      </c>
    </row>
    <row r="8" spans="1:6" ht="15">
      <c r="A8" s="80" t="s">
        <v>11</v>
      </c>
      <c r="B8" s="101"/>
      <c r="C8" s="353"/>
      <c r="D8" s="353"/>
      <c r="E8" s="353"/>
      <c r="F8" s="354">
        <f>SUM(C8:E8)</f>
        <v>0</v>
      </c>
    </row>
    <row r="9" spans="1:6" ht="15">
      <c r="A9" s="80" t="s">
        <v>12</v>
      </c>
      <c r="B9" s="101"/>
      <c r="C9" s="353"/>
      <c r="D9" s="353"/>
      <c r="E9" s="353"/>
      <c r="F9" s="354">
        <f>SUM(C9:E9)</f>
        <v>0</v>
      </c>
    </row>
    <row r="10" spans="1:6" ht="15.75" thickBot="1">
      <c r="A10" s="86" t="s">
        <v>13</v>
      </c>
      <c r="B10" s="102"/>
      <c r="C10" s="355"/>
      <c r="D10" s="355"/>
      <c r="E10" s="355"/>
      <c r="F10" s="354">
        <f>SUM(C10:E10)</f>
        <v>0</v>
      </c>
    </row>
    <row r="11" spans="1:6" s="326" customFormat="1" ht="15" thickBot="1">
      <c r="A11" s="325" t="s">
        <v>14</v>
      </c>
      <c r="B11" s="87" t="s">
        <v>128</v>
      </c>
      <c r="C11" s="356">
        <f>SUM(C6:C10)</f>
        <v>0</v>
      </c>
      <c r="D11" s="356">
        <f>SUM(D6:D10)</f>
        <v>0</v>
      </c>
      <c r="E11" s="356">
        <f>SUM(E6:E10)</f>
        <v>0</v>
      </c>
      <c r="F11" s="357">
        <f>SUM(F6:F10)</f>
        <v>0</v>
      </c>
    </row>
  </sheetData>
  <sheetProtection/>
  <mergeCells count="7">
    <mergeCell ref="A1:F1"/>
    <mergeCell ref="C2:D2"/>
    <mergeCell ref="F3:F4"/>
    <mergeCell ref="A3:A4"/>
    <mergeCell ref="B3:B4"/>
    <mergeCell ref="C3:E3"/>
    <mergeCell ref="E2:F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7. melléklet a 2/2018. (II.26.) önkormányzati rendelethez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D12"/>
  <sheetViews>
    <sheetView view="pageLayout" zoomScaleNormal="120" workbookViewId="0" topLeftCell="A1">
      <selection activeCell="B7" sqref="B7"/>
    </sheetView>
  </sheetViews>
  <sheetFormatPr defaultColWidth="9.00390625" defaultRowHeight="12.75"/>
  <cols>
    <col min="1" max="1" width="5.625" style="78" customWidth="1"/>
    <col min="2" max="2" width="68.625" style="78" customWidth="1"/>
    <col min="3" max="3" width="19.50390625" style="78" customWidth="1"/>
    <col min="4" max="16384" width="9.375" style="78" customWidth="1"/>
  </cols>
  <sheetData>
    <row r="1" spans="1:3" ht="33" customHeight="1">
      <c r="A1" s="397" t="s">
        <v>474</v>
      </c>
      <c r="B1" s="397"/>
      <c r="C1" s="397"/>
    </row>
    <row r="2" spans="1:4" ht="15.75" customHeight="1" thickBot="1">
      <c r="A2" s="79"/>
      <c r="B2" s="79"/>
      <c r="C2" s="88" t="str">
        <f>'6.mell  '!E2</f>
        <v>Forintban!</v>
      </c>
      <c r="D2" s="85"/>
    </row>
    <row r="3" spans="1:3" ht="26.25" customHeight="1" thickBot="1">
      <c r="A3" s="103" t="s">
        <v>7</v>
      </c>
      <c r="B3" s="104" t="s">
        <v>126</v>
      </c>
      <c r="C3" s="105" t="str">
        <f>+'1.mell.'!C3</f>
        <v>Eredeti előirányzat</v>
      </c>
    </row>
    <row r="4" spans="1:3" ht="15.75" thickBot="1">
      <c r="A4" s="106"/>
      <c r="B4" s="344" t="s">
        <v>413</v>
      </c>
      <c r="C4" s="345" t="s">
        <v>414</v>
      </c>
    </row>
    <row r="5" spans="1:3" ht="15">
      <c r="A5" s="107" t="s">
        <v>9</v>
      </c>
      <c r="B5" s="235" t="s">
        <v>419</v>
      </c>
      <c r="C5" s="232">
        <v>65000000</v>
      </c>
    </row>
    <row r="6" spans="1:3" ht="24.75">
      <c r="A6" s="108" t="s">
        <v>10</v>
      </c>
      <c r="B6" s="256" t="s">
        <v>173</v>
      </c>
      <c r="C6" s="233"/>
    </row>
    <row r="7" spans="1:3" ht="15">
      <c r="A7" s="108" t="s">
        <v>11</v>
      </c>
      <c r="B7" s="257" t="s">
        <v>420</v>
      </c>
      <c r="C7" s="233"/>
    </row>
    <row r="8" spans="1:3" ht="24.75">
      <c r="A8" s="108" t="s">
        <v>12</v>
      </c>
      <c r="B8" s="257" t="s">
        <v>175</v>
      </c>
      <c r="C8" s="233"/>
    </row>
    <row r="9" spans="1:3" ht="15">
      <c r="A9" s="109" t="s">
        <v>13</v>
      </c>
      <c r="B9" s="257" t="s">
        <v>174</v>
      </c>
      <c r="C9" s="234">
        <v>450000</v>
      </c>
    </row>
    <row r="10" spans="1:3" ht="15.75" thickBot="1">
      <c r="A10" s="108" t="s">
        <v>14</v>
      </c>
      <c r="B10" s="258" t="s">
        <v>421</v>
      </c>
      <c r="C10" s="233"/>
    </row>
    <row r="11" spans="1:3" ht="15.75" thickBot="1">
      <c r="A11" s="406" t="s">
        <v>129</v>
      </c>
      <c r="B11" s="407"/>
      <c r="C11" s="110">
        <f>SUM(C5:C10)</f>
        <v>65450000</v>
      </c>
    </row>
    <row r="12" spans="1:3" ht="23.25" customHeight="1">
      <c r="A12" s="408" t="s">
        <v>151</v>
      </c>
      <c r="B12" s="408"/>
      <c r="C12" s="408"/>
    </row>
  </sheetData>
  <sheetProtection/>
  <mergeCells count="3">
    <mergeCell ref="A1:C1"/>
    <mergeCell ref="A11:B11"/>
    <mergeCell ref="A12:C1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8. melléklet a 2/2018. (II.26.) önkormányzati rendelethez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F20"/>
  <sheetViews>
    <sheetView view="pageLayout" workbookViewId="0" topLeftCell="A1">
      <selection activeCell="D21" sqref="D21"/>
    </sheetView>
  </sheetViews>
  <sheetFormatPr defaultColWidth="9.00390625" defaultRowHeight="12.75"/>
  <cols>
    <col min="1" max="1" width="47.125" style="32" customWidth="1"/>
    <col min="2" max="2" width="15.625" style="31" customWidth="1"/>
    <col min="3" max="3" width="16.375" style="31" customWidth="1"/>
    <col min="4" max="4" width="18.00390625" style="31" customWidth="1"/>
    <col min="5" max="5" width="16.625" style="31" customWidth="1"/>
    <col min="6" max="6" width="18.875" style="41" customWidth="1"/>
    <col min="7" max="8" width="12.875" style="31" customWidth="1"/>
    <col min="9" max="9" width="13.875" style="31" customWidth="1"/>
    <col min="10" max="16384" width="9.375" style="31" customWidth="1"/>
  </cols>
  <sheetData>
    <row r="1" spans="1:6" ht="25.5" customHeight="1">
      <c r="A1" s="409" t="s">
        <v>0</v>
      </c>
      <c r="B1" s="409"/>
      <c r="C1" s="409"/>
      <c r="D1" s="409"/>
      <c r="E1" s="409"/>
      <c r="F1" s="409"/>
    </row>
    <row r="2" spans="1:6" ht="22.5" customHeight="1" thickBot="1">
      <c r="A2" s="111"/>
      <c r="B2" s="41"/>
      <c r="C2" s="41"/>
      <c r="D2" s="41"/>
      <c r="E2" s="41"/>
      <c r="F2" s="37" t="s">
        <v>489</v>
      </c>
    </row>
    <row r="3" spans="1:6" s="33" customFormat="1" ht="44.25" customHeight="1" thickBot="1">
      <c r="A3" s="112" t="s">
        <v>53</v>
      </c>
      <c r="B3" s="113" t="s">
        <v>54</v>
      </c>
      <c r="C3" s="113" t="s">
        <v>530</v>
      </c>
      <c r="D3" s="113" t="s">
        <v>497</v>
      </c>
      <c r="E3" s="113" t="s">
        <v>498</v>
      </c>
      <c r="F3" s="38" t="s">
        <v>499</v>
      </c>
    </row>
    <row r="4" spans="1:6" s="41" customFormat="1" ht="12" customHeight="1" thickBot="1">
      <c r="A4" s="39" t="s">
        <v>413</v>
      </c>
      <c r="B4" s="40" t="s">
        <v>414</v>
      </c>
      <c r="C4" s="40" t="s">
        <v>415</v>
      </c>
      <c r="D4" s="40" t="s">
        <v>417</v>
      </c>
      <c r="E4" s="40" t="s">
        <v>416</v>
      </c>
      <c r="F4" s="348" t="s">
        <v>461</v>
      </c>
    </row>
    <row r="5" spans="1:6" s="41" customFormat="1" ht="15.75" customHeight="1">
      <c r="A5" s="380" t="s">
        <v>504</v>
      </c>
      <c r="B5" s="384">
        <v>3149995</v>
      </c>
      <c r="C5" s="382">
        <v>2017</v>
      </c>
      <c r="D5" s="384">
        <v>825500</v>
      </c>
      <c r="E5" s="384">
        <v>2324495</v>
      </c>
      <c r="F5" s="42">
        <f>B5-D5-E5</f>
        <v>0</v>
      </c>
    </row>
    <row r="6" spans="1:6" s="41" customFormat="1" ht="15.75" customHeight="1">
      <c r="A6" s="381" t="s">
        <v>505</v>
      </c>
      <c r="B6" s="385">
        <v>84914946</v>
      </c>
      <c r="C6" s="383">
        <v>2018</v>
      </c>
      <c r="D6" s="385"/>
      <c r="E6" s="385">
        <v>84914946</v>
      </c>
      <c r="F6" s="42">
        <f>B6-D6-E6</f>
        <v>0</v>
      </c>
    </row>
    <row r="7" spans="1:6" s="41" customFormat="1" ht="15.75" customHeight="1">
      <c r="A7" s="381" t="s">
        <v>507</v>
      </c>
      <c r="B7" s="385">
        <v>3479000</v>
      </c>
      <c r="C7" s="383">
        <v>2017</v>
      </c>
      <c r="D7" s="385"/>
      <c r="E7" s="385">
        <v>3479000</v>
      </c>
      <c r="F7" s="42">
        <f>B7-D7-E7</f>
        <v>0</v>
      </c>
    </row>
    <row r="8" spans="1:6" s="41" customFormat="1" ht="15.75" customHeight="1">
      <c r="A8" s="381" t="s">
        <v>508</v>
      </c>
      <c r="B8" s="385">
        <v>350000</v>
      </c>
      <c r="C8" s="383">
        <v>2017</v>
      </c>
      <c r="D8" s="385">
        <v>175000</v>
      </c>
      <c r="E8" s="385">
        <v>175000</v>
      </c>
      <c r="F8" s="42">
        <f>B8-D8-E8</f>
        <v>0</v>
      </c>
    </row>
    <row r="9" spans="1:6" s="41" customFormat="1" ht="15.75" customHeight="1">
      <c r="A9" s="381" t="s">
        <v>509</v>
      </c>
      <c r="B9" s="385">
        <v>2540000</v>
      </c>
      <c r="C9" s="383">
        <v>2018</v>
      </c>
      <c r="D9" s="385"/>
      <c r="E9" s="385">
        <v>2540000</v>
      </c>
      <c r="F9" s="42">
        <f>B9-D9-E9</f>
        <v>0</v>
      </c>
    </row>
    <row r="10" spans="1:6" ht="15.75" customHeight="1">
      <c r="A10" s="327" t="s">
        <v>491</v>
      </c>
      <c r="B10" s="23">
        <v>6000000</v>
      </c>
      <c r="C10" s="328" t="s">
        <v>503</v>
      </c>
      <c r="D10" s="23"/>
      <c r="E10" s="23">
        <v>6000000</v>
      </c>
      <c r="F10" s="42">
        <f aca="true" t="shared" si="0" ref="F10:F19">B10-D10-E10</f>
        <v>0</v>
      </c>
    </row>
    <row r="11" spans="1:6" ht="15.75" customHeight="1">
      <c r="A11" s="327" t="s">
        <v>511</v>
      </c>
      <c r="B11" s="23">
        <v>9380000</v>
      </c>
      <c r="C11" s="328" t="s">
        <v>503</v>
      </c>
      <c r="D11" s="23"/>
      <c r="E11" s="23">
        <v>9380000</v>
      </c>
      <c r="F11" s="42">
        <f t="shared" si="0"/>
        <v>0</v>
      </c>
    </row>
    <row r="12" spans="1:6" ht="15.75" customHeight="1">
      <c r="A12" s="327" t="s">
        <v>510</v>
      </c>
      <c r="B12" s="23">
        <v>10000000</v>
      </c>
      <c r="C12" s="328" t="s">
        <v>503</v>
      </c>
      <c r="D12" s="23"/>
      <c r="E12" s="23">
        <v>10000000</v>
      </c>
      <c r="F12" s="42">
        <f t="shared" si="0"/>
        <v>0</v>
      </c>
    </row>
    <row r="13" spans="1:6" ht="31.5" customHeight="1">
      <c r="A13" s="327" t="s">
        <v>493</v>
      </c>
      <c r="B13" s="23">
        <v>25183604</v>
      </c>
      <c r="C13" s="328" t="s">
        <v>503</v>
      </c>
      <c r="D13" s="23"/>
      <c r="E13" s="23">
        <v>25183604</v>
      </c>
      <c r="F13" s="42">
        <f t="shared" si="0"/>
        <v>0</v>
      </c>
    </row>
    <row r="14" spans="1:6" ht="29.25" customHeight="1">
      <c r="A14" s="327" t="s">
        <v>494</v>
      </c>
      <c r="B14" s="23">
        <v>5080000</v>
      </c>
      <c r="C14" s="328" t="s">
        <v>503</v>
      </c>
      <c r="D14" s="23"/>
      <c r="E14" s="23">
        <v>5080000</v>
      </c>
      <c r="F14" s="42">
        <f t="shared" si="0"/>
        <v>0</v>
      </c>
    </row>
    <row r="15" spans="1:6" ht="24.75" customHeight="1">
      <c r="A15" s="327" t="s">
        <v>495</v>
      </c>
      <c r="B15" s="23">
        <v>2159000</v>
      </c>
      <c r="C15" s="328" t="s">
        <v>503</v>
      </c>
      <c r="D15" s="23"/>
      <c r="E15" s="23">
        <v>2159000</v>
      </c>
      <c r="F15" s="42">
        <f t="shared" si="0"/>
        <v>0</v>
      </c>
    </row>
    <row r="16" spans="1:6" ht="15" customHeight="1">
      <c r="A16" s="327" t="s">
        <v>512</v>
      </c>
      <c r="B16" s="23">
        <v>1113459</v>
      </c>
      <c r="C16" s="328" t="s">
        <v>503</v>
      </c>
      <c r="D16" s="23"/>
      <c r="E16" s="23">
        <v>1113459</v>
      </c>
      <c r="F16" s="42">
        <f t="shared" si="0"/>
        <v>0</v>
      </c>
    </row>
    <row r="17" spans="1:6" ht="15.75" customHeight="1">
      <c r="A17" s="327" t="s">
        <v>513</v>
      </c>
      <c r="B17" s="23">
        <v>2499362</v>
      </c>
      <c r="C17" s="328" t="s">
        <v>503</v>
      </c>
      <c r="D17" s="23"/>
      <c r="E17" s="23">
        <v>2499362</v>
      </c>
      <c r="F17" s="42">
        <f t="shared" si="0"/>
        <v>0</v>
      </c>
    </row>
    <row r="18" spans="1:6" ht="15.75" customHeight="1">
      <c r="A18" s="327"/>
      <c r="B18" s="23"/>
      <c r="C18" s="328"/>
      <c r="D18" s="23"/>
      <c r="E18" s="23"/>
      <c r="F18" s="42">
        <f t="shared" si="0"/>
        <v>0</v>
      </c>
    </row>
    <row r="19" spans="1:6" ht="15.75" customHeight="1" thickBot="1">
      <c r="A19" s="43"/>
      <c r="B19" s="24"/>
      <c r="C19" s="329"/>
      <c r="D19" s="24"/>
      <c r="E19" s="24"/>
      <c r="F19" s="44">
        <f t="shared" si="0"/>
        <v>0</v>
      </c>
    </row>
    <row r="20" spans="1:6" s="47" customFormat="1" ht="18" customHeight="1" thickBot="1">
      <c r="A20" s="114" t="s">
        <v>52</v>
      </c>
      <c r="B20" s="45">
        <f>SUM(B5:B19)</f>
        <v>155849366</v>
      </c>
      <c r="C20" s="66"/>
      <c r="D20" s="45">
        <f>SUM(D5:D19)</f>
        <v>1000500</v>
      </c>
      <c r="E20" s="45">
        <f>SUM(E5:E19)</f>
        <v>154848866</v>
      </c>
      <c r="F20" s="46">
        <f>SUM(F10:F19)</f>
        <v>0</v>
      </c>
    </row>
  </sheetData>
  <sheetProtection/>
  <mergeCells count="1">
    <mergeCell ref="A1:F1"/>
  </mergeCells>
  <printOptions horizontalCentered="1"/>
  <pageMargins left="0.7874015748031497" right="0.7874015748031497" top="1.0236220472440944" bottom="0.984251968503937" header="0.7874015748031497" footer="0.7874015748031497"/>
  <pageSetup horizontalDpi="300" verticalDpi="300" orientation="landscape" paperSize="9" scale="105" r:id="rId1"/>
  <headerFooter alignWithMargins="0">
    <oddHeader>&amp;R&amp;"Times New Roman CE,Félkövér dőlt"&amp;11 9. melléklet a 2/2018. (II.26.)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Windows-felhasználó</cp:lastModifiedBy>
  <cp:lastPrinted>2018-02-14T11:40:46Z</cp:lastPrinted>
  <dcterms:created xsi:type="dcterms:W3CDTF">1999-10-30T10:30:45Z</dcterms:created>
  <dcterms:modified xsi:type="dcterms:W3CDTF">2018-02-28T08:12:50Z</dcterms:modified>
  <cp:category/>
  <cp:version/>
  <cp:contentType/>
  <cp:contentStatus/>
</cp:coreProperties>
</file>