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\Györe\Györe költségvetés\Végleges\"/>
    </mc:Choice>
  </mc:AlternateContent>
  <bookViews>
    <workbookView xWindow="0" yWindow="0" windowWidth="28800" windowHeight="12210" tabRatio="759"/>
  </bookViews>
  <sheets>
    <sheet name="1. sz. mell." sheetId="29" r:id="rId1"/>
    <sheet name="2.sz.melléklet" sheetId="1" r:id="rId2"/>
    <sheet name="2.1. melléklet" sheetId="2" r:id="rId3"/>
    <sheet name="2.2.sz. melléklet" sheetId="3" r:id="rId4"/>
    <sheet name="3.sz.mell." sheetId="26" r:id="rId5"/>
    <sheet name="4.1.sz.mell" sheetId="13" r:id="rId6"/>
    <sheet name="4.2.sz.mell" sheetId="14" r:id="rId7"/>
    <sheet name="4.3.sz.mell" sheetId="16" r:id="rId8"/>
    <sheet name="4.4.sz.mell" sheetId="17" r:id="rId9"/>
    <sheet name="4.5.sz.mell" sheetId="18" r:id="rId10"/>
    <sheet name="4.6. sz. mell" sheetId="24" r:id="rId11"/>
    <sheet name="5.sz.mell" sheetId="4" r:id="rId12"/>
    <sheet name="6.sz.mell." sheetId="8" r:id="rId13"/>
    <sheet name="7.sz.mell." sheetId="9" r:id="rId14"/>
    <sheet name="8.sz.mell" sheetId="35" r:id="rId15"/>
    <sheet name="9.sz.mell" sheetId="30" r:id="rId16"/>
    <sheet name="10.sz.mell" sheetId="20" r:id="rId17"/>
    <sheet name="11.sz.mell" sheetId="22" r:id="rId18"/>
    <sheet name="12.mell" sheetId="23" r:id="rId19"/>
    <sheet name="13.sz. mell" sheetId="31" r:id="rId20"/>
    <sheet name="Munka2" sheetId="25" r:id="rId21"/>
    <sheet name="Munka4" sheetId="27" r:id="rId22"/>
    <sheet name="Munka3" sheetId="32" r:id="rId23"/>
    <sheet name="Munka5" sheetId="33" r:id="rId24"/>
  </sheets>
  <definedNames>
    <definedName name="_xlnm.Print_Titles" localSheetId="4">'3.sz.mell.'!$1:$6</definedName>
    <definedName name="_xlnm.Print_Titles" localSheetId="5">'4.1.sz.mell'!$1:$6</definedName>
    <definedName name="_xlnm.Print_Titles" localSheetId="6">'4.2.sz.mell'!$1:$6</definedName>
    <definedName name="_xlnm.Print_Titles" localSheetId="7">'4.3.sz.mell'!$1:$6</definedName>
    <definedName name="_xlnm.Print_Titles" localSheetId="8">'4.4.sz.mell'!$1:$6</definedName>
    <definedName name="_xlnm.Print_Titles" localSheetId="9">'4.5.sz.mell'!$1:$6</definedName>
    <definedName name="_xlnm.Print_Area" localSheetId="1">'2.sz.melléklet'!$A$1:$C$142</definedName>
  </definedNames>
  <calcPr calcId="162913" iterateDelta="1E-4"/>
</workbook>
</file>

<file path=xl/calcChain.xml><?xml version="1.0" encoding="utf-8"?>
<calcChain xmlns="http://schemas.openxmlformats.org/spreadsheetml/2006/main">
  <c r="E36" i="3" l="1"/>
  <c r="C32" i="3"/>
  <c r="C140" i="1"/>
  <c r="D31" i="16" l="1"/>
  <c r="D31" i="24" l="1"/>
  <c r="D35" i="24"/>
  <c r="C33" i="3" l="1"/>
  <c r="C28" i="2"/>
  <c r="C29" i="2" s="1"/>
  <c r="F15" i="31" l="1"/>
  <c r="O10" i="20"/>
  <c r="O22" i="20"/>
  <c r="D55" i="26"/>
  <c r="C31" i="2"/>
  <c r="D22" i="24"/>
  <c r="D8" i="24"/>
  <c r="F18" i="31"/>
  <c r="G15" i="31"/>
  <c r="G18" i="31" s="1"/>
  <c r="I29" i="20"/>
  <c r="N29" i="20"/>
  <c r="M29" i="20"/>
  <c r="L29" i="20"/>
  <c r="K29" i="20"/>
  <c r="J29" i="20"/>
  <c r="H29" i="20"/>
  <c r="G29" i="20"/>
  <c r="F29" i="20"/>
  <c r="E29" i="20"/>
  <c r="D29" i="20"/>
  <c r="C29" i="20"/>
  <c r="O24" i="20"/>
  <c r="O23" i="20"/>
  <c r="O21" i="20"/>
  <c r="O20" i="20"/>
  <c r="O19" i="20"/>
  <c r="O18" i="20"/>
  <c r="N16" i="20"/>
  <c r="M16" i="20"/>
  <c r="L16" i="20"/>
  <c r="K16" i="20"/>
  <c r="J16" i="20"/>
  <c r="I16" i="20"/>
  <c r="H16" i="20"/>
  <c r="G16" i="20"/>
  <c r="G30" i="20" s="1"/>
  <c r="F16" i="20"/>
  <c r="E16" i="20"/>
  <c r="D16" i="20"/>
  <c r="C16" i="20"/>
  <c r="O15" i="20"/>
  <c r="O11" i="20"/>
  <c r="O9" i="20"/>
  <c r="O8" i="20"/>
  <c r="F6" i="8"/>
  <c r="F6" i="9"/>
  <c r="B28" i="4"/>
  <c r="D32" i="13"/>
  <c r="E19" i="3"/>
  <c r="D46" i="26"/>
  <c r="D87" i="26"/>
  <c r="D92" i="26" s="1"/>
  <c r="D96" i="26" s="1"/>
  <c r="D62" i="26"/>
  <c r="D76" i="26"/>
  <c r="D33" i="26"/>
  <c r="D24" i="26"/>
  <c r="D14" i="26"/>
  <c r="D9" i="26"/>
  <c r="D36" i="13"/>
  <c r="D49" i="13" s="1"/>
  <c r="E19" i="2"/>
  <c r="C111" i="1"/>
  <c r="C86" i="1"/>
  <c r="C97" i="1"/>
  <c r="C73" i="1"/>
  <c r="C11" i="1"/>
  <c r="C6" i="1"/>
  <c r="C52" i="1"/>
  <c r="C21" i="1"/>
  <c r="C30" i="1"/>
  <c r="C43" i="1"/>
  <c r="B35" i="35"/>
  <c r="B18" i="35"/>
  <c r="B13" i="30"/>
  <c r="C13" i="30"/>
  <c r="D49" i="26"/>
  <c r="C46" i="1"/>
  <c r="C102" i="1"/>
  <c r="C19" i="2"/>
  <c r="E28" i="2"/>
  <c r="C141" i="1" s="1"/>
  <c r="E32" i="3"/>
  <c r="C142" i="1" s="1"/>
  <c r="D8" i="14"/>
  <c r="D17" i="14"/>
  <c r="D22" i="14"/>
  <c r="D27" i="14"/>
  <c r="D31" i="14" s="1"/>
  <c r="D35" i="14"/>
  <c r="D48" i="14" s="1"/>
  <c r="D41" i="14"/>
  <c r="D8" i="16"/>
  <c r="D22" i="16"/>
  <c r="D27" i="16"/>
  <c r="D35" i="16"/>
  <c r="D41" i="16"/>
  <c r="D8" i="17"/>
  <c r="D17" i="17"/>
  <c r="D22" i="17"/>
  <c r="D27" i="17"/>
  <c r="D31" i="17" s="1"/>
  <c r="D35" i="17"/>
  <c r="D41" i="17"/>
  <c r="D8" i="18"/>
  <c r="D17" i="18"/>
  <c r="D22" i="18"/>
  <c r="D27" i="18"/>
  <c r="D35" i="18"/>
  <c r="D41" i="18"/>
  <c r="O28" i="20"/>
  <c r="I7" i="22"/>
  <c r="I8" i="22"/>
  <c r="I9" i="22"/>
  <c r="I10" i="22"/>
  <c r="I11" i="22"/>
  <c r="I12" i="22"/>
  <c r="I13" i="22"/>
  <c r="I17" i="22"/>
  <c r="I18" i="22"/>
  <c r="D19" i="22"/>
  <c r="E19" i="22"/>
  <c r="F19" i="22"/>
  <c r="G19" i="22"/>
  <c r="H19" i="22"/>
  <c r="C31" i="23"/>
  <c r="D31" i="23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B23" i="8"/>
  <c r="D23" i="8"/>
  <c r="E23" i="8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B25" i="9"/>
  <c r="D25" i="9"/>
  <c r="E25" i="9"/>
  <c r="C35" i="3"/>
  <c r="K30" i="20" l="1"/>
  <c r="M30" i="20"/>
  <c r="I30" i="20"/>
  <c r="C30" i="20"/>
  <c r="L30" i="20"/>
  <c r="C101" i="1"/>
  <c r="C120" i="1" s="1"/>
  <c r="C122" i="1" s="1"/>
  <c r="C5" i="1"/>
  <c r="I19" i="22"/>
  <c r="D48" i="18"/>
  <c r="D48" i="16"/>
  <c r="E30" i="20"/>
  <c r="J30" i="20"/>
  <c r="N30" i="20"/>
  <c r="D26" i="18"/>
  <c r="D31" i="18" s="1"/>
  <c r="C136" i="1"/>
  <c r="C51" i="1"/>
  <c r="D54" i="26"/>
  <c r="D58" i="26" s="1"/>
  <c r="F23" i="8"/>
  <c r="F25" i="9"/>
  <c r="D48" i="17"/>
  <c r="E29" i="2"/>
  <c r="E33" i="2" s="1"/>
  <c r="E33" i="3"/>
  <c r="E37" i="3" s="1"/>
  <c r="O16" i="20"/>
  <c r="D30" i="20"/>
  <c r="F30" i="20"/>
  <c r="H30" i="20"/>
  <c r="O29" i="20"/>
  <c r="C132" i="1"/>
  <c r="E35" i="3" l="1"/>
  <c r="E31" i="2"/>
  <c r="C126" i="1"/>
  <c r="C65" i="1"/>
  <c r="C67" i="1" s="1"/>
  <c r="O30" i="20"/>
</calcChain>
</file>

<file path=xl/sharedStrings.xml><?xml version="1.0" encoding="utf-8"?>
<sst xmlns="http://schemas.openxmlformats.org/spreadsheetml/2006/main" count="1476" uniqueCount="603">
  <si>
    <t>B E V É T E L E K</t>
  </si>
  <si>
    <t xml:space="preserve">1. sz. táblázat             </t>
  </si>
  <si>
    <t>Ezer forintban</t>
  </si>
  <si>
    <t>Sor-
szám</t>
  </si>
  <si>
    <t xml:space="preserve">Bevételi jogcím 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</si>
  <si>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</si>
  <si>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</si>
  <si>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</si>
  <si>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</si>
  <si>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</si>
  <si>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</si>
  <si>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</si>
  <si>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</si>
  <si>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</si>
  <si>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</si>
  <si>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</si>
  <si>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</si>
  <si>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</si>
  <si>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</si>
  <si>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</si>
  <si>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</si>
  <si>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</si>
  <si>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</si>
  <si>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</si>
  <si>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</si>
  <si>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</si>
  <si>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</si>
  <si>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</si>
  <si>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</si>
  <si>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</si>
  <si>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</si>
  <si>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</si>
  <si>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</si>
  <si>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</si>
  <si>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</si>
  <si>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</si>
  <si>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</si>
  <si>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</si>
  <si>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</si>
  <si>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</si>
  <si>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</si>
  <si>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</si>
  <si>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</si>
  <si>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</si>
  <si>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</si>
  <si>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</si>
  <si>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</si>
  <si>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</si>
  <si>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</si>
  <si>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</si>
  <si>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</si>
  <si>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</si>
  <si>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</si>
  <si>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Egyéb támogatás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</si>
  <si>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</si>
  <si>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</si>
  <si>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</si>
  <si>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</si>
  <si>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</si>
  <si>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</si>
  <si>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</si>
  <si>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</si>
  <si>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</si>
  <si>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</si>
  <si>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</si>
  <si>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</si>
  <si>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</si>
  <si>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</si>
  <si>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</si>
  <si>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</si>
  <si>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</si>
  <si>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</si>
  <si>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</si>
  <si>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</si>
  <si>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</si>
  <si>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</si>
  <si>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</si>
  <si>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</si>
  <si>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</si>
  <si>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</si>
  <si>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</si>
  <si>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</si>
  <si>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</si>
  <si>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</si>
  <si>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</si>
  <si>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</si>
  <si>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</si>
  <si>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</si>
  <si>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</si>
  <si>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</si>
  <si>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</si>
  <si>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</si>
  <si>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</si>
  <si>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</si>
  <si>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</si>
  <si>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</si>
  <si>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</si>
  <si>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</si>
  <si>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</si>
  <si>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</si>
  <si>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</si>
  <si>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</si>
  <si>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</si>
  <si>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</si>
  <si>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</si>
  <si>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</si>
  <si>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</si>
  <si>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</si>
  <si>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</si>
  <si>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</si>
  <si>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</si>
  <si>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</si>
  <si>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</si>
  <si>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</si>
  <si>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</si>
  <si>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</si>
  <si>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</si>
  <si>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</si>
  <si>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</si>
  <si>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</si>
  <si>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</si>
  <si>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</si>
  <si>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</si>
  <si>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</si>
  <si>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</si>
  <si>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</si>
  <si>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</si>
  <si>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</si>
  <si>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</si>
  <si>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</si>
  <si>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</si>
  <si>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</si>
  <si>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</si>
  <si>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</si>
  <si>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</si>
  <si>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</si>
  <si>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</si>
  <si>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</si>
  <si>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</si>
  <si>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</si>
  <si>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</si>
  <si>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</si>
  <si>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</si>
  <si>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</si>
  <si>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</si>
  <si>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</si>
  <si>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</si>
  <si>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</si>
  <si>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</si>
  <si>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</si>
  <si>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</si>
  <si>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</si>
  <si>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</si>
  <si>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</si>
  <si>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</si>
  <si>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</si>
  <si>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</si>
  <si>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</si>
  <si>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</si>
  <si>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</si>
  <si>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</si>
  <si>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</si>
  <si>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</si>
  <si>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</si>
  <si>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</si>
  <si>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</si>
  <si>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</si>
  <si>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</si>
  <si>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</si>
  <si>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</si>
  <si>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</si>
  <si>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</si>
  <si>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</si>
  <si>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</si>
  <si>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</si>
  <si>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</si>
  <si>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</si>
  <si>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</si>
  <si>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</si>
  <si>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</si>
  <si>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</si>
  <si>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</si>
  <si>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</si>
  <si>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</si>
  <si>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</si>
  <si>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</si>
  <si>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</si>
  <si>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</si>
  <si>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</si>
  <si>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</si>
  <si>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</si>
  <si>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</si>
  <si>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</si>
  <si>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</si>
  <si>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</si>
  <si>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</si>
  <si>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</si>
  <si>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</si>
  <si>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KÖLTSÉGVETÉSI BEVÉTELEK ÉS KIADÁSOK EGYENLEGE</t>
  </si>
  <si>
    <t>3. sz. táblázat</t>
  </si>
  <si>
    <t>Költségvetési hiány, többlet ( költségvetési bevételek 10. sor - költségvetési kiadások 5. sor) (+/-)</t>
  </si>
  <si>
    <t xml:space="preserve">KÜLSŐ FORRÁS BEVONÁSÁVAL – HITEL, KÖLCSÖN -  FINANSZÍROZHATÓ HIÁNY ÖSSZEGE </t>
  </si>
  <si>
    <t>4. sz. táblázat</t>
  </si>
  <si>
    <t>FINANSZÍROZÁSI BEVÉTELEK ÉS KIADÁSOK EGYENLEGE</t>
  </si>
  <si>
    <t>5. sz. táblázat</t>
  </si>
  <si>
    <t xml:space="preserve"> Finanszírozási műveletek egyenlege (1.1-1.2.) +/-</t>
  </si>
  <si>
    <t>Finanszírozási bevételek (1. melléklet 1. sz. táblázat 11. sor)</t>
  </si>
  <si>
    <t>1.1.1.</t>
  </si>
  <si>
    <t>1.1-ből: Működési célú finanszírozási bevételek (2.1. melléklet 2. sz. oszlop 22. sor)</t>
  </si>
  <si>
    <t>1.1.2.</t>
  </si>
  <si>
    <t xml:space="preserve">             Felhalmozási célú finanszírozási bevételek (2.2. melléklet 2. sz. oszlop 25. sor)</t>
  </si>
  <si>
    <t>Finanszírozási kiadások (1. melléklet 2. sz. táblázat 6. sor)</t>
  </si>
  <si>
    <t>1.2.1.</t>
  </si>
  <si>
    <t>1.2-ből: Működési célú finanszírozási kiadások (2.1. melléklet 4. sz. oszlop 22. sor)</t>
  </si>
  <si>
    <t>1.2.2.</t>
  </si>
  <si>
    <t xml:space="preserve">              Felhalmozási célú finanszírozási kiadások (2.2 .melléklet 4. sz. oszlop 25. sor)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</si>
  <si>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</si>
  <si>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</si>
  <si>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</si>
  <si>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</si>
  <si>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</si>
  <si>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</si>
  <si>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</si>
  <si>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</si>
  <si>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</si>
  <si>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</si>
  <si>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</si>
  <si>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</si>
  <si>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</si>
  <si>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</si>
  <si>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</si>
  <si>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</si>
  <si>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</si>
  <si>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</si>
  <si>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</si>
  <si>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</si>
  <si>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</si>
  <si>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</si>
  <si>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</si>
  <si>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</si>
  <si>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</si>
  <si>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</si>
  <si>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</si>
  <si>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</si>
  <si>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</si>
  <si>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</si>
  <si>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</si>
  <si>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</si>
  <si>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</si>
  <si>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</si>
  <si>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</si>
  <si>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</si>
  <si>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</si>
  <si>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</si>
  <si>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</si>
  <si>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</si>
  <si>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</si>
  <si>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</si>
  <si>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</si>
  <si>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</si>
  <si>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</si>
  <si>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</si>
  <si>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</si>
  <si>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</si>
  <si>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</si>
  <si>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</si>
  <si>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</si>
  <si>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</si>
  <si>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</si>
  <si>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</si>
  <si>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</si>
  <si>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</si>
  <si>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</si>
  <si>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</si>
  <si>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</si>
  <si>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</si>
  <si>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</si>
  <si>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</si>
  <si>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</si>
  <si>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</si>
  <si>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</si>
  <si>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</si>
  <si>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</si>
  <si>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</si>
  <si>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</si>
  <si>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</si>
  <si>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</si>
  <si>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</si>
  <si>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</si>
  <si>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</si>
  <si>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</si>
  <si>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</si>
  <si>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</si>
  <si>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</si>
  <si>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</si>
  <si>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</si>
  <si>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</si>
  <si>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</si>
  <si>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</si>
  <si>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</si>
  <si>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</si>
  <si>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</si>
  <si>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</si>
  <si>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</si>
  <si>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</si>
  <si>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</si>
  <si>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</si>
  <si>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</si>
  <si>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</si>
  <si>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</si>
  <si>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</si>
  <si>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</si>
  <si>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adatok forintban</t>
  </si>
  <si>
    <t>Jogcím</t>
  </si>
  <si>
    <t>1. Zöldterületgazd. kapcs. feladatok ellátása</t>
  </si>
  <si>
    <t>2.Közvilágítás fenntartásának támogatása</t>
  </si>
  <si>
    <t>Összesen:</t>
  </si>
  <si>
    <t>MEGNEVEZÉS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</si>
  <si>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</si>
  <si>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</si>
  <si>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</si>
  <si>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</si>
  <si>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</si>
  <si>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</si>
  <si>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</si>
  <si>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</si>
  <si>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Összesen</t>
  </si>
  <si>
    <t>megnevezése</t>
  </si>
  <si>
    <t>Önkormányzat</t>
  </si>
  <si>
    <t>01</t>
  </si>
  <si>
    <t>Feladat megnevezése</t>
  </si>
  <si>
    <t>--------</t>
  </si>
  <si>
    <t>Száma</t>
  </si>
  <si>
    <t>Előirányzat-csoport, kiemelt előirányzat megnevezése</t>
  </si>
  <si>
    <t>Előirányzat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</si>
  <si>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</si>
  <si>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</si>
  <si>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</si>
  <si>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</si>
  <si>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</si>
  <si>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</si>
  <si>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</si>
  <si>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</si>
  <si>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</si>
  <si>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</si>
  <si>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</si>
  <si>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</si>
  <si>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</si>
  <si>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</si>
  <si>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</si>
  <si>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</si>
  <si>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</si>
  <si>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</si>
  <si>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</si>
  <si>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</si>
  <si>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</si>
  <si>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</si>
  <si>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</si>
  <si>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</si>
  <si>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</si>
  <si>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</si>
  <si>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</si>
  <si>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</si>
  <si>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</si>
  <si>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</si>
  <si>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</si>
  <si>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</si>
  <si>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</si>
  <si>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</si>
  <si>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</si>
  <si>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</si>
  <si>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</si>
  <si>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</si>
  <si>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</si>
  <si>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</si>
  <si>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</si>
  <si>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</si>
  <si>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</si>
  <si>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</si>
  <si>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</si>
  <si>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</si>
  <si>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</si>
  <si>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</si>
  <si>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</si>
  <si>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</si>
  <si>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</si>
  <si>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</si>
  <si>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</si>
  <si>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</si>
  <si>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</si>
  <si>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</si>
  <si>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</si>
  <si>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</si>
  <si>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</si>
  <si>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</si>
  <si>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</si>
  <si>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</si>
  <si>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</si>
  <si>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</si>
  <si>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</si>
  <si>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</si>
  <si>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</si>
  <si>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</si>
  <si>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</si>
  <si>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</si>
  <si>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</si>
  <si>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</si>
  <si>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</si>
  <si>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</si>
  <si>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</si>
  <si>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</si>
  <si>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</si>
  <si>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</si>
  <si>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</si>
  <si>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</si>
  <si>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</si>
  <si>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</si>
  <si>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</si>
  <si>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</si>
  <si>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</si>
  <si>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</si>
  <si>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</si>
  <si>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</si>
  <si>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</si>
  <si>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Átvett pénzeszközök  Áh. kívülről</t>
  </si>
  <si>
    <t>Felhalmozási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</si>
  <si>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</si>
  <si>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</si>
  <si>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</si>
  <si>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</si>
  <si>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</si>
  <si>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</si>
  <si>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</si>
  <si>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</si>
  <si>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</si>
  <si>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</si>
  <si>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</si>
  <si>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</si>
  <si>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</si>
  <si>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</si>
  <si>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</si>
  <si>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</si>
  <si>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</si>
  <si>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</si>
  <si>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</si>
  <si>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</si>
  <si>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</si>
  <si>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</si>
  <si>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</si>
  <si>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</si>
  <si>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</si>
  <si>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</si>
  <si>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</si>
  <si>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</si>
  <si>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</si>
  <si>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</si>
  <si>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</si>
  <si>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</si>
  <si>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</si>
  <si>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</si>
  <si>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</si>
  <si>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</si>
  <si>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</si>
  <si>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</si>
  <si>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</si>
  <si>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</si>
  <si>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</si>
  <si>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</si>
  <si>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>Könyvtári feladatellátás</t>
  </si>
  <si>
    <t>Költségvetési szervek támogatása</t>
  </si>
  <si>
    <t>VIII.</t>
  </si>
  <si>
    <t>VII.</t>
  </si>
  <si>
    <t>Támog. kölcsönök kiadásai</t>
  </si>
  <si>
    <t>VI.</t>
  </si>
  <si>
    <t>Egyéb kiadások</t>
  </si>
  <si>
    <t>V.</t>
  </si>
  <si>
    <t>Hitelek kamatai</t>
  </si>
  <si>
    <t>IV.</t>
  </si>
  <si>
    <t>III.</t>
  </si>
  <si>
    <t>Felhalmozási célú kiadások</t>
  </si>
  <si>
    <t>II.</t>
  </si>
  <si>
    <t>Működési kiadások</t>
  </si>
  <si>
    <t>I.</t>
  </si>
  <si>
    <t>Önkormányzati támogatás</t>
  </si>
  <si>
    <t>Pénzforgalom nélküli bevételek</t>
  </si>
  <si>
    <t>Tám. Köcsönök visszatérítése</t>
  </si>
  <si>
    <t>Támogatásértékű bevételek</t>
  </si>
  <si>
    <t>Támogatások, kiegészítések</t>
  </si>
  <si>
    <t>Felhalmozási és tőkejellegű bevételek</t>
  </si>
  <si>
    <t>Önkormányzat működési bevételei</t>
  </si>
  <si>
    <t>Közművelődési, könyvtári feladatok</t>
  </si>
  <si>
    <t>Községgazdálkodás</t>
  </si>
  <si>
    <t>Önkormányzati jogalkotás feladatok</t>
  </si>
  <si>
    <t>Községi Önkormányzat</t>
  </si>
  <si>
    <t>Cím, kiemelt előirányzat megnevezése</t>
  </si>
  <si>
    <t>Kiemelt Ei.</t>
  </si>
  <si>
    <t>Alcím</t>
  </si>
  <si>
    <t>Cím</t>
  </si>
  <si>
    <t>1. számú melléklet</t>
  </si>
  <si>
    <t>3. sz. melléklet</t>
  </si>
  <si>
    <t xml:space="preserve">Személyi jövedelem adó </t>
  </si>
  <si>
    <t>Talajterhelési díj</t>
  </si>
  <si>
    <t>Kommunális adó</t>
  </si>
  <si>
    <t>Gépjárműadó</t>
  </si>
  <si>
    <t>teljesítés</t>
  </si>
  <si>
    <t>Bevételi előirányzat</t>
  </si>
  <si>
    <t>1</t>
  </si>
  <si>
    <t>Költségvetési létszámkeret összesen</t>
  </si>
  <si>
    <t>Önkormányzati jogalkotás</t>
  </si>
  <si>
    <t>4.1. sz. melléklet</t>
  </si>
  <si>
    <t>4.2. sz. melléklet</t>
  </si>
  <si>
    <t>4.3. sz. melléklet</t>
  </si>
  <si>
    <t>4.4. sz. melléklet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</si>
  <si>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</si>
  <si>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</si>
  <si>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</si>
  <si>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</si>
  <si>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</si>
  <si>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</si>
  <si>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</si>
  <si>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</si>
  <si>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</si>
  <si>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</si>
  <si>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IKSZT helyiség felújítása</t>
  </si>
  <si>
    <t>IKSZT eszközbeszerzés</t>
  </si>
  <si>
    <t>Létszám összesen</t>
  </si>
  <si>
    <t xml:space="preserve">                                              </t>
  </si>
  <si>
    <t xml:space="preserve">       </t>
  </si>
  <si>
    <t xml:space="preserve">  </t>
  </si>
  <si>
    <t xml:space="preserve">Feladatalapú támogatás </t>
  </si>
  <si>
    <t xml:space="preserve">Gyermekétkeztetés </t>
  </si>
  <si>
    <t>Közvilágítás</t>
  </si>
  <si>
    <t>Györei ÁMK</t>
  </si>
  <si>
    <t xml:space="preserve">II. Felhalmozási célú bevételek és kiadások mérlege Györe Község Önkormányzat         
                                                   (Önkormányzati szinten)                                                                                        </t>
  </si>
  <si>
    <t xml:space="preserve"> I. Működési célú bevételek és kiadások mérlege Györe Község Önkormányzat
(Önkormányzati szinten)</t>
  </si>
  <si>
    <t xml:space="preserve"> Györe Község Önkormányzat        </t>
  </si>
  <si>
    <t>GYERMEKÉTKEZTETÉS</t>
  </si>
  <si>
    <t>KÖZVILÁGÍTÁS</t>
  </si>
  <si>
    <t>5. sz. melléklet</t>
  </si>
  <si>
    <t>6. sz. melléklet</t>
  </si>
  <si>
    <t>8. sz. melléklet</t>
  </si>
  <si>
    <t>Györe Község Önkormányzata által átadott pénzeszközök, támogatásértékű kiadások és bevételek</t>
  </si>
  <si>
    <t>7. sz. melléklet</t>
  </si>
  <si>
    <t>9. sz. melléklet</t>
  </si>
  <si>
    <t>10. sz. melléklet</t>
  </si>
  <si>
    <t>11. sz. melléklet</t>
  </si>
  <si>
    <t>13. sz. melléklet</t>
  </si>
  <si>
    <t xml:space="preserve">Györe Község Önkormányzat </t>
  </si>
  <si>
    <t xml:space="preserve">intézményfinanszírozás </t>
  </si>
  <si>
    <r>
      <t xml:space="preserve">III. Támogatások, kiegészítések </t>
    </r>
    <r>
      <rPr>
        <sz val="10"/>
        <rFont val="Times New Roman CE"/>
        <family val="1"/>
        <charset val="238"/>
      </rPr>
      <t>(5.1+…+5.8.)</t>
    </r>
  </si>
  <si>
    <r>
      <t>IV</t>
    </r>
    <r>
      <rPr>
        <b/>
        <sz val="10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</si>
  <si>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</si>
  <si>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family val="1"/>
        <charset val="238"/>
      </rPr>
      <t>(2.1+…+2.3)</t>
    </r>
  </si>
  <si>
    <t xml:space="preserve"> Felhalmozási célú finanszírozási bevételek</t>
  </si>
  <si>
    <t>Györe Község Önkormányzatának Címrendje</t>
  </si>
  <si>
    <t xml:space="preserve">2.1. sz. melléklet </t>
  </si>
  <si>
    <t xml:space="preserve"> forintban</t>
  </si>
  <si>
    <t xml:space="preserve"> Forintban !</t>
  </si>
  <si>
    <t>-</t>
  </si>
  <si>
    <t xml:space="preserve">  forintban !</t>
  </si>
  <si>
    <t>2.2. sz. melléklet</t>
  </si>
  <si>
    <t>forintban !</t>
  </si>
  <si>
    <t>3. Köztemető fenntartással kapcsolatos támogatása</t>
  </si>
  <si>
    <t>5. Egyéb önkormányzati feladatok támogatása</t>
  </si>
  <si>
    <t>4. Közutak fenntartásának támogatása</t>
  </si>
  <si>
    <t>Önkormányzati Hivatal mködésének támogatása I,a.</t>
  </si>
  <si>
    <t>Település-üzemeltetéshez kapcsolódó feladatellátás támogatása I.b.</t>
  </si>
  <si>
    <t>6. A települési önrkományzatok egyes köznevelési feladatainak egyéb támogatása</t>
  </si>
  <si>
    <t>7. A települési önrkományzatok szociális és gyermekjóléti és gyermekétkezetési feladatainak támogatása</t>
  </si>
  <si>
    <t>8. Települési önkormányzatok könyvtári feladatainak támogatása</t>
  </si>
  <si>
    <t xml:space="preserve"> forintban !</t>
  </si>
  <si>
    <t>Intézményi étkezés</t>
  </si>
  <si>
    <t>GYÖREI ÁMK</t>
  </si>
  <si>
    <t>4.5 melléklet</t>
  </si>
  <si>
    <t>05</t>
  </si>
  <si>
    <t>4.6. sz. melléklet</t>
  </si>
  <si>
    <t>2018. évi előirányzat</t>
  </si>
  <si>
    <r>
      <t xml:space="preserve">2018. évi külső forrásból fedezhető működési hiány  </t>
    </r>
    <r>
      <rPr>
        <sz val="10"/>
        <rFont val="Times New Roman"/>
        <family val="1"/>
        <charset val="238"/>
      </rPr>
      <t>(2.1. melléklet 3. oszlop 27. sor)</t>
    </r>
  </si>
  <si>
    <r>
      <t xml:space="preserve">2018. évi külső forrásból fedezhető felhalmozási hiány  </t>
    </r>
    <r>
      <rPr>
        <sz val="10"/>
        <rFont val="Times New Roman"/>
        <family val="1"/>
        <charset val="238"/>
      </rPr>
      <t>(2.2. melléklet 3. oszlop 30. sor)</t>
    </r>
  </si>
  <si>
    <t>2018. évi külső forrásból fedezhető összes hiány (1+2)</t>
  </si>
  <si>
    <t>Pénzmaradvány igénybevétele</t>
  </si>
  <si>
    <t>Központi, irányító szevi támogatás</t>
  </si>
  <si>
    <t>A 2018. évi általános működés és ágazati feladatok támogatásának alakulása jogcímenként</t>
  </si>
  <si>
    <t>2018.évi támogatás összesen</t>
  </si>
  <si>
    <t>6. Lakott külterülettel kapcsolatos feladatok</t>
  </si>
  <si>
    <t>7. Kiegészítés</t>
  </si>
  <si>
    <t>8. Polgármesteri illetmény kiegészítés</t>
  </si>
  <si>
    <t>fűtés korszerűsítés (polgármesteri hivatal)</t>
  </si>
  <si>
    <t>Felhasználás
2018. XII.31-ig</t>
  </si>
  <si>
    <t xml:space="preserve">
2018. év utáni szükséglet
</t>
  </si>
  <si>
    <t>parkoló kialakítása</t>
  </si>
  <si>
    <t xml:space="preserve">csapadékvízelvezetés </t>
  </si>
  <si>
    <t>2018. év utáni szükséglet
(6=2 - 4 - 5)</t>
  </si>
  <si>
    <t xml:space="preserve">Györe Község Önkormányzatának 2018. évi adó bevételei </t>
  </si>
  <si>
    <t>Késedelmi pótlék</t>
  </si>
  <si>
    <t>Előirányzat-felhasználási terv
2018. évre</t>
  </si>
  <si>
    <t>2018. előtti kifizetés</t>
  </si>
  <si>
    <t>2018. Évi költségvetési létszámkeret</t>
  </si>
  <si>
    <t>Karbantartó</t>
  </si>
  <si>
    <t>2018.</t>
  </si>
  <si>
    <t>2019.</t>
  </si>
  <si>
    <t>2020.</t>
  </si>
  <si>
    <t>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</si>
</sst>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"/>
    <numFmt numFmtId="165" formatCode="mmm\ d/"/>
    <numFmt numFmtId="166" formatCode="#"/>
  </numFmts>
  <fonts count="55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/>
    <xf numFmtId="0" fontId="1" fillId="0" borderId="0"/>
    <xf numFmtId="0" fontId="4" fillId="0" borderId="0"/>
    <xf numFmtId="0" fontId="35" fillId="0" borderId="0"/>
    <xf numFmtId="0" fontId="4" fillId="0" borderId="0"/>
  </cellStyleXfs>
  <cellXfs count="575">
    <xf numFmtId="0" fontId="0" fillId="0" borderId="0" xfId="0"/>
    <xf numFmtId="0" fontId="7" fillId="0" borderId="1" xfId="0" applyFont="1" applyFill="1" applyBorder="1" applyAlignment="1" applyProtection="1">
      <alignment horizontal="right" vertical="center"/>
    </xf>
    <xf numFmtId="0" fontId="9" fillId="0" borderId="2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left" vertical="center" wrapText="1"/>
    </xf>
    <xf numFmtId="0" fontId="11" fillId="0" borderId="4" xfId="5" applyFont="1" applyFill="1" applyBorder="1" applyAlignment="1" applyProtection="1">
      <alignment horizontal="left" vertical="center" wrapText="1"/>
    </xf>
    <xf numFmtId="0" fontId="11" fillId="0" borderId="5" xfId="5" applyFont="1" applyFill="1" applyBorder="1" applyAlignment="1" applyProtection="1">
      <alignment horizontal="left" vertical="center" wrapText="1"/>
    </xf>
    <xf numFmtId="0" fontId="11" fillId="0" borderId="6" xfId="5" applyFont="1" applyFill="1" applyBorder="1" applyAlignment="1" applyProtection="1">
      <alignment horizontal="left" vertical="center" wrapText="1"/>
    </xf>
    <xf numFmtId="0" fontId="11" fillId="0" borderId="7" xfId="5" applyFont="1" applyFill="1" applyBorder="1" applyAlignment="1" applyProtection="1">
      <alignment horizontal="left" vertical="center" wrapText="1"/>
    </xf>
    <xf numFmtId="164" fontId="11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/>
    </xf>
    <xf numFmtId="0" fontId="11" fillId="0" borderId="9" xfId="5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8" xfId="0" applyNumberFormat="1" applyFont="1" applyFill="1" applyBorder="1" applyAlignment="1" applyProtection="1">
      <alignment horizontal="left"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/>
    </xf>
    <xf numFmtId="164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13" xfId="0" applyNumberFormat="1" applyFont="1" applyFill="1" applyBorder="1" applyAlignment="1" applyProtection="1">
      <alignment horizontal="right" vertical="center" wrapText="1"/>
    </xf>
    <xf numFmtId="164" fontId="0" fillId="0" borderId="26" xfId="0" applyNumberFormat="1" applyFont="1" applyFill="1" applyBorder="1" applyAlignment="1" applyProtection="1">
      <alignment horizontal="left" vertical="center" wrapText="1"/>
    </xf>
    <xf numFmtId="164" fontId="11" fillId="0" borderId="27" xfId="0" applyNumberFormat="1" applyFont="1" applyFill="1" applyBorder="1" applyAlignment="1" applyProtection="1">
      <alignment horizontal="lef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/>
    </xf>
    <xf numFmtId="164" fontId="9" fillId="0" borderId="29" xfId="0" applyNumberFormat="1" applyFont="1" applyFill="1" applyBorder="1" applyAlignment="1" applyProtection="1">
      <alignment horizontal="right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7" xfId="0" applyNumberFormat="1" applyFont="1" applyFill="1" applyBorder="1" applyAlignment="1" applyProtection="1">
      <alignment horizontal="lef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5" fillId="0" borderId="4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7" fillId="0" borderId="33" xfId="0" applyFont="1" applyFill="1" applyBorder="1" applyAlignment="1" applyProtection="1">
      <alignment horizontal="center" vertical="center" wrapText="1"/>
    </xf>
    <xf numFmtId="0" fontId="17" fillId="0" borderId="3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/>
    </xf>
    <xf numFmtId="0" fontId="13" fillId="0" borderId="35" xfId="0" applyFont="1" applyFill="1" applyBorder="1" applyAlignment="1" applyProtection="1">
      <alignment horizontal="left" vertical="center" wrapText="1"/>
      <protection locked="0"/>
    </xf>
    <xf numFmtId="164" fontId="13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7" xfId="0" applyFont="1" applyFill="1" applyBorder="1" applyAlignment="1" applyProtection="1">
      <alignment horizontal="left" vertical="center" wrapText="1"/>
      <protection locked="0"/>
    </xf>
    <xf numFmtId="0" fontId="13" fillId="0" borderId="38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vertical="center" wrapText="1"/>
    </xf>
    <xf numFmtId="164" fontId="12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39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40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0" fillId="0" borderId="27" xfId="0" applyNumberFormat="1" applyFill="1" applyBorder="1" applyAlignment="1" applyProtection="1">
      <alignment horizontal="center"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2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4" xfId="0" applyNumberFormat="1" applyFont="1" applyFill="1" applyBorder="1" applyAlignment="1" applyProtection="1">
      <alignment vertical="center" wrapText="1"/>
      <protection locked="0"/>
    </xf>
    <xf numFmtId="1" fontId="25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8" fillId="0" borderId="2" xfId="0" applyNumberFormat="1" applyFont="1" applyFill="1" applyBorder="1" applyAlignment="1" applyProtection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42" xfId="0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4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righ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164" fontId="11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vertical="center" wrapText="1"/>
    </xf>
    <xf numFmtId="49" fontId="11" fillId="0" borderId="3" xfId="5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164" fontId="15" fillId="0" borderId="41" xfId="0" applyNumberFormat="1" applyFont="1" applyFill="1" applyBorder="1" applyAlignment="1" applyProtection="1">
      <alignment horizontal="right" vertical="center" wrapText="1"/>
    </xf>
    <xf numFmtId="49" fontId="11" fillId="0" borderId="4" xfId="5" applyNumberFormat="1" applyFont="1" applyFill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164" fontId="15" fillId="0" borderId="20" xfId="0" applyNumberFormat="1" applyFont="1" applyFill="1" applyBorder="1" applyAlignment="1" applyProtection="1">
      <alignment horizontal="right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49" fontId="11" fillId="0" borderId="9" xfId="5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49" fontId="10" fillId="0" borderId="2" xfId="5" applyNumberFormat="1" applyFont="1" applyFill="1" applyBorder="1" applyAlignment="1" applyProtection="1">
      <alignment horizontal="left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</xf>
    <xf numFmtId="0" fontId="13" fillId="0" borderId="41" xfId="0" applyFont="1" applyBorder="1" applyAlignment="1" applyProtection="1">
      <alignment horizontal="left" vertical="center" wrapText="1"/>
    </xf>
    <xf numFmtId="164" fontId="1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40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10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10" fillId="0" borderId="52" xfId="0" applyFont="1" applyFill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</xf>
    <xf numFmtId="0" fontId="8" fillId="0" borderId="5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11" fillId="0" borderId="7" xfId="5" applyNumberFormat="1" applyFont="1" applyFill="1" applyBorder="1" applyAlignment="1" applyProtection="1">
      <alignment horizontal="left" vertical="center" wrapText="1"/>
    </xf>
    <xf numFmtId="0" fontId="11" fillId="0" borderId="41" xfId="5" applyFont="1" applyFill="1" applyBorder="1" applyAlignment="1" applyProtection="1">
      <alignment horizontal="left" vertical="center" wrapText="1"/>
    </xf>
    <xf numFmtId="164" fontId="11" fillId="0" borderId="5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 vertical="center" wrapText="1"/>
    </xf>
    <xf numFmtId="164" fontId="11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/>
    </xf>
    <xf numFmtId="0" fontId="11" fillId="0" borderId="17" xfId="5" applyFont="1" applyFill="1" applyBorder="1" applyAlignment="1" applyProtection="1">
      <alignment horizontal="left" vertical="center" wrapText="1"/>
    </xf>
    <xf numFmtId="49" fontId="11" fillId="0" borderId="24" xfId="5" applyNumberFormat="1" applyFont="1" applyFill="1" applyBorder="1" applyAlignment="1" applyProtection="1">
      <alignment horizontal="left" vertical="center" wrapText="1"/>
    </xf>
    <xf numFmtId="0" fontId="11" fillId="0" borderId="8" xfId="5" applyFont="1" applyFill="1" applyBorder="1" applyAlignment="1" applyProtection="1">
      <alignment horizontal="left" vertical="center" wrapText="1"/>
    </xf>
    <xf numFmtId="0" fontId="10" fillId="0" borderId="13" xfId="5" applyFont="1" applyFill="1" applyBorder="1" applyAlignment="1" applyProtection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0" fontId="10" fillId="0" borderId="45" xfId="5" applyFont="1" applyFill="1" applyBorder="1" applyAlignment="1" applyProtection="1">
      <alignment horizontal="left" vertical="center" wrapText="1"/>
    </xf>
    <xf numFmtId="0" fontId="12" fillId="0" borderId="56" xfId="0" applyFont="1" applyBorder="1" applyAlignment="1" applyProtection="1">
      <alignment horizontal="left" vertical="center" wrapText="1"/>
    </xf>
    <xf numFmtId="164" fontId="10" fillId="0" borderId="34" xfId="0" applyNumberFormat="1" applyFont="1" applyFill="1" applyBorder="1" applyAlignment="1" applyProtection="1">
      <alignment horizontal="right" vertical="center" wrapText="1"/>
    </xf>
    <xf numFmtId="0" fontId="13" fillId="0" borderId="57" xfId="0" applyFont="1" applyBorder="1" applyAlignment="1" applyProtection="1">
      <alignment horizontal="left" vertical="center" wrapText="1"/>
    </xf>
    <xf numFmtId="0" fontId="13" fillId="0" borderId="58" xfId="0" applyFont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5" applyNumberFormat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0" fillId="0" borderId="53" xfId="0" applyFont="1" applyFill="1" applyBorder="1" applyAlignment="1" applyProtection="1">
      <alignment vertical="center" wrapText="1"/>
    </xf>
    <xf numFmtId="0" fontId="9" fillId="0" borderId="59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49" fontId="8" fillId="0" borderId="41" xfId="0" applyNumberFormat="1" applyFont="1" applyFill="1" applyBorder="1" applyAlignment="1" applyProtection="1">
      <alignment horizontal="right" vertical="center"/>
    </xf>
    <xf numFmtId="0" fontId="24" fillId="0" borderId="9" xfId="0" applyFont="1" applyFill="1" applyBorder="1" applyAlignment="1" applyProtection="1">
      <alignment horizontal="center" vertical="center"/>
    </xf>
    <xf numFmtId="49" fontId="8" fillId="0" borderId="44" xfId="0" applyNumberFormat="1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0" fillId="0" borderId="51" xfId="0" applyNumberFormat="1" applyFont="1" applyFill="1" applyBorder="1" applyAlignment="1" applyProtection="1">
      <alignment horizontal="right" vertical="center" wrapText="1"/>
    </xf>
    <xf numFmtId="0" fontId="23" fillId="0" borderId="50" xfId="0" applyFont="1" applyFill="1" applyBorder="1" applyAlignment="1" applyProtection="1">
      <alignment vertical="center" wrapText="1"/>
    </xf>
    <xf numFmtId="0" fontId="27" fillId="0" borderId="59" xfId="0" applyFont="1" applyBorder="1" applyAlignment="1" applyProtection="1">
      <alignment horizontal="center" wrapText="1"/>
    </xf>
    <xf numFmtId="0" fontId="10" fillId="0" borderId="59" xfId="5" applyFont="1" applyFill="1" applyBorder="1" applyAlignment="1" applyProtection="1">
      <alignment horizontal="left" vertical="center" wrapText="1"/>
    </xf>
    <xf numFmtId="0" fontId="28" fillId="0" borderId="59" xfId="0" applyFont="1" applyBorder="1" applyAlignment="1" applyProtection="1">
      <alignment horizontal="center" wrapText="1"/>
    </xf>
    <xf numFmtId="0" fontId="29" fillId="0" borderId="59" xfId="0" applyFont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8" fillId="0" borderId="41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49" fontId="8" fillId="0" borderId="4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7" applyFill="1" applyProtection="1"/>
    <xf numFmtId="0" fontId="4" fillId="0" borderId="0" xfId="7" applyFill="1" applyProtection="1">
      <protection locked="0"/>
    </xf>
    <xf numFmtId="0" fontId="7" fillId="0" borderId="0" xfId="0" applyFont="1" applyFill="1" applyAlignment="1">
      <alignment horizontal="right"/>
    </xf>
    <xf numFmtId="0" fontId="8" fillId="0" borderId="33" xfId="7" applyFont="1" applyFill="1" applyBorder="1" applyAlignment="1" applyProtection="1">
      <alignment horizontal="center" vertical="center" wrapText="1"/>
    </xf>
    <xf numFmtId="0" fontId="8" fillId="0" borderId="45" xfId="7" applyFont="1" applyFill="1" applyBorder="1" applyAlignment="1" applyProtection="1">
      <alignment horizontal="center" vertical="center"/>
    </xf>
    <xf numFmtId="0" fontId="8" fillId="0" borderId="34" xfId="7" applyFont="1" applyFill="1" applyBorder="1" applyAlignment="1" applyProtection="1">
      <alignment horizontal="center" vertical="center"/>
    </xf>
    <xf numFmtId="0" fontId="11" fillId="0" borderId="11" xfId="7" applyFont="1" applyFill="1" applyBorder="1" applyAlignment="1" applyProtection="1">
      <alignment horizontal="left" vertical="center"/>
    </xf>
    <xf numFmtId="0" fontId="6" fillId="0" borderId="60" xfId="7" applyFont="1" applyFill="1" applyBorder="1" applyAlignment="1" applyProtection="1">
      <alignment horizontal="left" vertical="center"/>
    </xf>
    <xf numFmtId="0" fontId="6" fillId="0" borderId="53" xfId="7" applyFont="1" applyFill="1" applyBorder="1" applyAlignment="1" applyProtection="1">
      <alignment horizontal="left" vertical="center"/>
    </xf>
    <xf numFmtId="0" fontId="6" fillId="0" borderId="29" xfId="7" applyFont="1" applyFill="1" applyBorder="1" applyAlignment="1" applyProtection="1">
      <alignment horizontal="left" vertical="center"/>
    </xf>
    <xf numFmtId="0" fontId="4" fillId="0" borderId="0" xfId="7" applyFill="1" applyAlignment="1" applyProtection="1">
      <alignment vertical="center"/>
    </xf>
    <xf numFmtId="0" fontId="11" fillId="0" borderId="27" xfId="7" applyFont="1" applyFill="1" applyBorder="1" applyAlignment="1" applyProtection="1">
      <alignment horizontal="left" vertical="center"/>
    </xf>
    <xf numFmtId="0" fontId="11" fillId="0" borderId="5" xfId="7" applyFont="1" applyFill="1" applyBorder="1" applyAlignment="1" applyProtection="1">
      <alignment horizontal="left" vertical="center"/>
    </xf>
    <xf numFmtId="0" fontId="11" fillId="0" borderId="19" xfId="7" applyFont="1" applyFill="1" applyBorder="1" applyAlignment="1" applyProtection="1">
      <alignment horizontal="left" vertical="center"/>
    </xf>
    <xf numFmtId="0" fontId="11" fillId="0" borderId="4" xfId="7" applyFont="1" applyFill="1" applyBorder="1" applyAlignment="1" applyProtection="1">
      <alignment horizontal="left" vertical="center"/>
    </xf>
    <xf numFmtId="164" fontId="11" fillId="0" borderId="4" xfId="7" applyNumberFormat="1" applyFont="1" applyFill="1" applyBorder="1" applyAlignment="1" applyProtection="1">
      <alignment vertical="center"/>
      <protection locked="0"/>
    </xf>
    <xf numFmtId="164" fontId="11" fillId="0" borderId="20" xfId="7" applyNumberFormat="1" applyFont="1" applyFill="1" applyBorder="1" applyAlignment="1" applyProtection="1">
      <alignment vertical="center"/>
    </xf>
    <xf numFmtId="0" fontId="4" fillId="0" borderId="0" xfId="7" applyFill="1" applyAlignment="1" applyProtection="1">
      <alignment vertical="center"/>
      <protection locked="0"/>
    </xf>
    <xf numFmtId="0" fontId="11" fillId="0" borderId="7" xfId="7" applyFont="1" applyFill="1" applyBorder="1" applyAlignment="1" applyProtection="1">
      <alignment horizontal="left" vertical="center" wrapText="1"/>
    </xf>
    <xf numFmtId="164" fontId="11" fillId="0" borderId="7" xfId="7" applyNumberFormat="1" applyFont="1" applyFill="1" applyBorder="1" applyAlignment="1" applyProtection="1">
      <alignment vertical="center"/>
      <protection locked="0"/>
    </xf>
    <xf numFmtId="164" fontId="11" fillId="0" borderId="17" xfId="7" applyNumberFormat="1" applyFont="1" applyFill="1" applyBorder="1" applyAlignment="1" applyProtection="1">
      <alignment vertical="center"/>
    </xf>
    <xf numFmtId="0" fontId="11" fillId="0" borderId="4" xfId="7" applyFont="1" applyFill="1" applyBorder="1" applyAlignment="1" applyProtection="1">
      <alignment horizontal="left" vertical="center" wrapText="1"/>
    </xf>
    <xf numFmtId="0" fontId="8" fillId="0" borderId="2" xfId="7" applyFont="1" applyFill="1" applyBorder="1" applyAlignment="1" applyProtection="1">
      <alignment horizontal="left" vertical="center"/>
    </xf>
    <xf numFmtId="164" fontId="10" fillId="0" borderId="2" xfId="7" applyNumberFormat="1" applyFont="1" applyFill="1" applyBorder="1" applyAlignment="1" applyProtection="1">
      <alignment vertical="center"/>
    </xf>
    <xf numFmtId="0" fontId="11" fillId="0" borderId="16" xfId="7" applyFont="1" applyFill="1" applyBorder="1" applyAlignment="1" applyProtection="1">
      <alignment horizontal="left" vertical="center"/>
    </xf>
    <xf numFmtId="0" fontId="11" fillId="0" borderId="7" xfId="7" applyFont="1" applyFill="1" applyBorder="1" applyAlignment="1" applyProtection="1">
      <alignment horizontal="left" vertical="center"/>
    </xf>
    <xf numFmtId="0" fontId="10" fillId="0" borderId="11" xfId="7" applyFont="1" applyFill="1" applyBorder="1" applyAlignment="1" applyProtection="1">
      <alignment horizontal="left" vertical="center"/>
    </xf>
    <xf numFmtId="0" fontId="8" fillId="0" borderId="2" xfId="7" applyFont="1" applyFill="1" applyBorder="1" applyAlignment="1" applyProtection="1">
      <alignment horizontal="left"/>
    </xf>
    <xf numFmtId="164" fontId="10" fillId="0" borderId="2" xfId="7" applyNumberFormat="1" applyFont="1" applyFill="1" applyBorder="1" applyProtection="1"/>
    <xf numFmtId="0" fontId="0" fillId="0" borderId="0" xfId="7" applyFont="1" applyFill="1" applyProtection="1"/>
    <xf numFmtId="0" fontId="24" fillId="0" borderId="0" xfId="7" applyFont="1" applyFill="1" applyProtection="1">
      <protection locked="0"/>
    </xf>
    <xf numFmtId="0" fontId="5" fillId="0" borderId="0" xfId="7" applyFont="1" applyFill="1" applyProtection="1">
      <protection locked="0"/>
    </xf>
    <xf numFmtId="164" fontId="7" fillId="0" borderId="0" xfId="0" applyNumberFormat="1" applyFont="1" applyFill="1" applyAlignment="1">
      <alignment horizontal="right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>
      <alignment vertical="center"/>
    </xf>
    <xf numFmtId="164" fontId="8" fillId="0" borderId="12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/>
    </xf>
    <xf numFmtId="164" fontId="10" fillId="0" borderId="52" xfId="0" applyNumberFormat="1" applyFont="1" applyFill="1" applyBorder="1" applyAlignment="1" applyProtection="1">
      <alignment horizontal="center" vertical="center" wrapText="1"/>
    </xf>
    <xf numFmtId="164" fontId="10" fillId="0" borderId="60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left" vertical="center" wrapText="1"/>
    </xf>
    <xf numFmtId="16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1" fillId="0" borderId="62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</xf>
    <xf numFmtId="164" fontId="8" fillId="0" borderId="52" xfId="0" applyNumberFormat="1" applyFont="1" applyFill="1" applyBorder="1" applyAlignment="1" applyProtection="1">
      <alignment horizontal="left" vertical="center" wrapText="1"/>
    </xf>
    <xf numFmtId="164" fontId="8" fillId="0" borderId="29" xfId="0" applyNumberFormat="1" applyFont="1" applyFill="1" applyBorder="1" applyAlignment="1" applyProtection="1">
      <alignment horizontal="left" vertical="center" wrapText="1"/>
    </xf>
    <xf numFmtId="164" fontId="0" fillId="2" borderId="60" xfId="0" applyNumberFormat="1" applyFont="1" applyFill="1" applyBorder="1" applyAlignment="1" applyProtection="1">
      <alignment horizontal="left" vertical="center" wrapText="1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11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 applyProtection="1">
      <alignment horizontal="left" vertical="center" wrapText="1"/>
    </xf>
    <xf numFmtId="164" fontId="11" fillId="0" borderId="6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 applyProtection="1">
      <alignment horizontal="left" vertical="center" wrapText="1"/>
    </xf>
    <xf numFmtId="164" fontId="11" fillId="0" borderId="6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vertical="center" wrapText="1"/>
    </xf>
    <xf numFmtId="164" fontId="10" fillId="0" borderId="6" xfId="0" applyNumberFormat="1" applyFont="1" applyFill="1" applyBorder="1" applyAlignment="1" applyProtection="1">
      <alignment vertical="center" wrapText="1"/>
    </xf>
    <xf numFmtId="164" fontId="10" fillId="0" borderId="40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65" xfId="0" applyFont="1" applyFill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1" fillId="0" borderId="66" xfId="4" applyBorder="1"/>
    <xf numFmtId="0" fontId="1" fillId="0" borderId="67" xfId="4" applyFont="1" applyBorder="1" applyAlignment="1">
      <alignment horizontal="center"/>
    </xf>
    <xf numFmtId="0" fontId="31" fillId="0" borderId="67" xfId="4" applyFont="1" applyBorder="1"/>
    <xf numFmtId="0" fontId="31" fillId="0" borderId="68" xfId="4" applyFont="1" applyBorder="1" applyAlignment="1">
      <alignment horizontal="center"/>
    </xf>
    <xf numFmtId="0" fontId="1" fillId="0" borderId="66" xfId="4" applyFont="1" applyBorder="1"/>
    <xf numFmtId="0" fontId="32" fillId="0" borderId="66" xfId="4" applyFont="1" applyBorder="1"/>
    <xf numFmtId="0" fontId="1" fillId="0" borderId="67" xfId="4" applyBorder="1" applyAlignment="1">
      <alignment horizontal="center"/>
    </xf>
    <xf numFmtId="0" fontId="31" fillId="0" borderId="66" xfId="4" applyFont="1" applyBorder="1"/>
    <xf numFmtId="0" fontId="31" fillId="0" borderId="69" xfId="4" applyFont="1" applyBorder="1"/>
    <xf numFmtId="0" fontId="31" fillId="0" borderId="70" xfId="4" applyFont="1" applyBorder="1" applyAlignment="1">
      <alignment horizontal="center"/>
    </xf>
    <xf numFmtId="0" fontId="31" fillId="0" borderId="70" xfId="4" applyFont="1" applyBorder="1"/>
    <xf numFmtId="0" fontId="31" fillId="0" borderId="71" xfId="4" applyFont="1" applyBorder="1" applyAlignment="1">
      <alignment horizontal="center"/>
    </xf>
    <xf numFmtId="0" fontId="31" fillId="0" borderId="72" xfId="4" applyFont="1" applyBorder="1"/>
    <xf numFmtId="0" fontId="31" fillId="0" borderId="73" xfId="4" applyFont="1" applyBorder="1" applyAlignment="1">
      <alignment horizontal="center"/>
    </xf>
    <xf numFmtId="0" fontId="31" fillId="0" borderId="73" xfId="4" applyFont="1" applyBorder="1"/>
    <xf numFmtId="0" fontId="31" fillId="0" borderId="74" xfId="4" applyFont="1" applyBorder="1" applyAlignment="1">
      <alignment horizontal="center"/>
    </xf>
    <xf numFmtId="0" fontId="33" fillId="0" borderId="0" xfId="4" applyFont="1"/>
    <xf numFmtId="0" fontId="34" fillId="0" borderId="0" xfId="4" applyFont="1" applyAlignment="1"/>
    <xf numFmtId="0" fontId="32" fillId="0" borderId="0" xfId="4" applyFont="1" applyAlignment="1">
      <alignment horizontal="right"/>
    </xf>
    <xf numFmtId="0" fontId="36" fillId="0" borderId="0" xfId="3" applyAlignment="1">
      <alignment vertical="center" wrapText="1"/>
    </xf>
    <xf numFmtId="0" fontId="36" fillId="0" borderId="0" xfId="3" applyAlignment="1">
      <alignment horizontal="left" vertical="center" wrapText="1"/>
    </xf>
    <xf numFmtId="164" fontId="8" fillId="3" borderId="75" xfId="3" applyNumberFormat="1" applyFont="1" applyFill="1" applyBorder="1" applyAlignment="1">
      <alignment vertical="center" wrapText="1"/>
    </xf>
    <xf numFmtId="164" fontId="8" fillId="3" borderId="76" xfId="3" applyNumberFormat="1" applyFont="1" applyFill="1" applyBorder="1" applyAlignment="1">
      <alignment vertical="center" wrapText="1"/>
    </xf>
    <xf numFmtId="0" fontId="8" fillId="3" borderId="77" xfId="3" applyFont="1" applyFill="1" applyBorder="1" applyAlignment="1">
      <alignment horizontal="left" vertical="center" wrapText="1" indent="1"/>
    </xf>
    <xf numFmtId="3" fontId="36" fillId="0" borderId="78" xfId="3" applyNumberFormat="1" applyBorder="1" applyAlignment="1">
      <alignment vertical="center" wrapText="1"/>
    </xf>
    <xf numFmtId="164" fontId="25" fillId="0" borderId="79" xfId="3" applyNumberFormat="1" applyFont="1" applyBorder="1" applyAlignment="1" applyProtection="1">
      <alignment vertical="center" wrapText="1"/>
      <protection locked="0"/>
    </xf>
    <xf numFmtId="0" fontId="25" fillId="0" borderId="80" xfId="3" applyFont="1" applyBorder="1" applyAlignment="1">
      <alignment horizontal="left" vertical="center" wrapText="1" indent="1"/>
    </xf>
    <xf numFmtId="0" fontId="25" fillId="0" borderId="80" xfId="3" applyFont="1" applyBorder="1" applyAlignment="1" applyProtection="1">
      <alignment horizontal="left" vertical="center" wrapText="1" indent="1"/>
      <protection locked="0"/>
    </xf>
    <xf numFmtId="3" fontId="36" fillId="0" borderId="81" xfId="3" applyNumberFormat="1" applyBorder="1" applyAlignment="1">
      <alignment vertical="center" wrapText="1"/>
    </xf>
    <xf numFmtId="164" fontId="25" fillId="0" borderId="82" xfId="3" applyNumberFormat="1" applyFont="1" applyBorder="1" applyAlignment="1" applyProtection="1">
      <alignment vertical="center" wrapText="1"/>
      <protection locked="0"/>
    </xf>
    <xf numFmtId="0" fontId="25" fillId="0" borderId="83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75" xfId="3" applyFont="1" applyBorder="1" applyAlignment="1">
      <alignment horizontal="center" vertical="center" wrapText="1"/>
    </xf>
    <xf numFmtId="0" fontId="9" fillId="0" borderId="76" xfId="3" applyFont="1" applyBorder="1" applyAlignment="1">
      <alignment horizontal="center" vertical="center" wrapText="1"/>
    </xf>
    <xf numFmtId="0" fontId="9" fillId="0" borderId="77" xfId="3" applyFont="1" applyBorder="1" applyAlignment="1">
      <alignment horizontal="center" vertical="center" wrapText="1"/>
    </xf>
    <xf numFmtId="164" fontId="36" fillId="0" borderId="0" xfId="3" applyNumberFormat="1" applyAlignment="1">
      <alignment vertical="center" wrapText="1"/>
    </xf>
    <xf numFmtId="164" fontId="36" fillId="0" borderId="0" xfId="3" applyNumberFormat="1" applyAlignment="1">
      <alignment horizontal="left" vertical="center" wrapText="1"/>
    </xf>
    <xf numFmtId="0" fontId="35" fillId="0" borderId="0" xfId="6"/>
    <xf numFmtId="0" fontId="37" fillId="0" borderId="0" xfId="6" applyFont="1"/>
    <xf numFmtId="0" fontId="38" fillId="0" borderId="0" xfId="6" applyFont="1"/>
    <xf numFmtId="0" fontId="39" fillId="0" borderId="0" xfId="6" applyFont="1"/>
    <xf numFmtId="0" fontId="40" fillId="0" borderId="0" xfId="6" applyFont="1"/>
    <xf numFmtId="0" fontId="41" fillId="0" borderId="0" xfId="6" applyFont="1"/>
    <xf numFmtId="0" fontId="40" fillId="4" borderId="0" xfId="6" applyFont="1" applyFill="1" applyAlignment="1">
      <alignment horizontal="center"/>
    </xf>
    <xf numFmtId="0" fontId="38" fillId="4" borderId="0" xfId="6" applyFont="1" applyFill="1" applyAlignment="1">
      <alignment horizontal="center"/>
    </xf>
    <xf numFmtId="0" fontId="43" fillId="4" borderId="0" xfId="6" applyFont="1" applyFill="1"/>
    <xf numFmtId="0" fontId="35" fillId="0" borderId="0" xfId="6" applyAlignment="1">
      <alignment horizontal="center"/>
    </xf>
    <xf numFmtId="0" fontId="38" fillId="0" borderId="0" xfId="6" applyFont="1" applyAlignment="1">
      <alignment horizontal="center"/>
    </xf>
    <xf numFmtId="0" fontId="43" fillId="0" borderId="0" xfId="6" applyFont="1"/>
    <xf numFmtId="0" fontId="38" fillId="4" borderId="0" xfId="6" applyFont="1" applyFill="1"/>
    <xf numFmtId="0" fontId="35" fillId="4" borderId="0" xfId="6" applyFill="1" applyAlignment="1">
      <alignment horizontal="center"/>
    </xf>
    <xf numFmtId="0" fontId="42" fillId="0" borderId="0" xfId="6" applyFont="1" applyAlignment="1">
      <alignment horizontal="left"/>
    </xf>
    <xf numFmtId="164" fontId="7" fillId="0" borderId="0" xfId="3" applyNumberFormat="1" applyFont="1" applyAlignment="1">
      <alignment horizontal="right" wrapText="1"/>
    </xf>
    <xf numFmtId="0" fontId="47" fillId="0" borderId="83" xfId="3" applyFont="1" applyBorder="1" applyAlignment="1">
      <alignment horizontal="left" vertical="center" wrapText="1" indent="1"/>
    </xf>
    <xf numFmtId="164" fontId="25" fillId="0" borderId="81" xfId="3" applyNumberFormat="1" applyFont="1" applyBorder="1" applyAlignment="1" applyProtection="1">
      <alignment vertical="center" wrapText="1"/>
      <protection locked="0"/>
    </xf>
    <xf numFmtId="164" fontId="25" fillId="0" borderId="78" xfId="3" applyNumberFormat="1" applyFont="1" applyBorder="1" applyAlignment="1" applyProtection="1">
      <alignment vertical="center" wrapText="1"/>
      <protection locked="0"/>
    </xf>
    <xf numFmtId="0" fontId="25" fillId="0" borderId="84" xfId="3" applyFont="1" applyBorder="1" applyAlignment="1">
      <alignment horizontal="left" vertical="center" wrapText="1" indent="1"/>
    </xf>
    <xf numFmtId="0" fontId="36" fillId="0" borderId="85" xfId="3" applyBorder="1" applyAlignment="1">
      <alignment horizontal="left" vertical="center" wrapText="1" indent="1"/>
    </xf>
    <xf numFmtId="164" fontId="25" fillId="0" borderId="86" xfId="3" applyNumberFormat="1" applyFont="1" applyBorder="1" applyAlignment="1" applyProtection="1">
      <alignment vertical="center" wrapText="1"/>
      <protection locked="0"/>
    </xf>
    <xf numFmtId="0" fontId="47" fillId="0" borderId="80" xfId="3" applyFont="1" applyBorder="1" applyAlignment="1" applyProtection="1">
      <alignment horizontal="center" vertical="center" wrapText="1"/>
      <protection locked="0"/>
    </xf>
    <xf numFmtId="0" fontId="44" fillId="4" borderId="0" xfId="6" applyFont="1" applyFill="1" applyAlignment="1">
      <alignment horizontal="center"/>
    </xf>
    <xf numFmtId="16" fontId="44" fillId="4" borderId="0" xfId="6" applyNumberFormat="1" applyFont="1" applyFill="1" applyAlignment="1">
      <alignment horizontal="center"/>
    </xf>
    <xf numFmtId="0" fontId="35" fillId="0" borderId="0" xfId="6" applyFont="1"/>
    <xf numFmtId="0" fontId="0" fillId="0" borderId="0" xfId="0" applyFill="1" applyAlignment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0" fontId="36" fillId="0" borderId="0" xfId="3" applyAlignment="1">
      <alignment horizontal="center" vertical="center" wrapText="1"/>
    </xf>
    <xf numFmtId="0" fontId="36" fillId="0" borderId="0" xfId="3" applyAlignment="1">
      <alignment horizontal="right" vertical="center" wrapText="1"/>
    </xf>
    <xf numFmtId="0" fontId="30" fillId="0" borderId="0" xfId="5" applyFont="1" applyFill="1"/>
    <xf numFmtId="164" fontId="7" fillId="0" borderId="1" xfId="5" applyNumberFormat="1" applyFont="1" applyFill="1" applyBorder="1" applyAlignment="1" applyProtection="1">
      <alignment horizontal="left" vertical="center"/>
    </xf>
    <xf numFmtId="0" fontId="9" fillId="0" borderId="11" xfId="5" applyFont="1" applyFill="1" applyBorder="1" applyAlignment="1" applyProtection="1">
      <alignment horizontal="center"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33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horizontal="left" vertical="center" wrapText="1"/>
    </xf>
    <xf numFmtId="0" fontId="9" fillId="0" borderId="11" xfId="5" applyFont="1" applyFill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</xf>
    <xf numFmtId="49" fontId="30" fillId="0" borderId="19" xfId="5" applyNumberFormat="1" applyFont="1" applyFill="1" applyBorder="1" applyAlignment="1" applyProtection="1">
      <alignment horizontal="left" vertical="center" wrapText="1"/>
    </xf>
    <xf numFmtId="0" fontId="48" fillId="0" borderId="3" xfId="0" applyFont="1" applyBorder="1" applyAlignment="1" applyProtection="1">
      <alignment horizontal="left" vertical="center" wrapText="1"/>
    </xf>
    <xf numFmtId="164" fontId="30" fillId="0" borderId="55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7" xfId="0" applyFont="1" applyBorder="1" applyAlignment="1" applyProtection="1">
      <alignment horizontal="left" vertical="center" wrapText="1"/>
    </xf>
    <xf numFmtId="0" fontId="48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</xf>
    <xf numFmtId="49" fontId="30" fillId="0" borderId="49" xfId="5" applyNumberFormat="1" applyFont="1" applyFill="1" applyBorder="1" applyAlignment="1" applyProtection="1">
      <alignment horizontal="left" vertical="center" wrapText="1"/>
    </xf>
    <xf numFmtId="0" fontId="30" fillId="0" borderId="3" xfId="5" applyFont="1" applyFill="1" applyBorder="1" applyAlignment="1" applyProtection="1">
      <alignment horizontal="left" vertical="center" wrapText="1"/>
    </xf>
    <xf numFmtId="164" fontId="30" fillId="0" borderId="41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4" xfId="5" applyFont="1" applyFill="1" applyBorder="1" applyAlignment="1" applyProtection="1">
      <alignment horizontal="left" vertical="center" wrapText="1"/>
    </xf>
    <xf numFmtId="164" fontId="30" fillId="0" borderId="2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7" xfId="5" applyNumberFormat="1" applyFont="1" applyFill="1" applyBorder="1" applyAlignment="1" applyProtection="1">
      <alignment horizontal="left" vertical="center" wrapText="1"/>
    </xf>
    <xf numFmtId="0" fontId="30" fillId="0" borderId="5" xfId="5" applyFont="1" applyFill="1" applyBorder="1" applyAlignment="1" applyProtection="1">
      <alignment horizontal="left" vertical="center" wrapText="1"/>
    </xf>
    <xf numFmtId="164" fontId="30" fillId="0" borderId="28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39" xfId="5" applyNumberFormat="1" applyFont="1" applyFill="1" applyBorder="1" applyAlignment="1" applyProtection="1">
      <alignment horizontal="left" vertical="center" wrapText="1"/>
    </xf>
    <xf numFmtId="0" fontId="30" fillId="0" borderId="6" xfId="5" applyFont="1" applyFill="1" applyBorder="1" applyAlignment="1" applyProtection="1">
      <alignment horizontal="left" vertical="center" wrapText="1"/>
    </xf>
    <xf numFmtId="164" fontId="30" fillId="0" borderId="40" xfId="5" applyNumberFormat="1" applyFont="1" applyFill="1" applyBorder="1" applyAlignment="1" applyProtection="1">
      <alignment horizontal="right" vertical="center" wrapText="1"/>
      <protection locked="0"/>
    </xf>
    <xf numFmtId="164" fontId="9" fillId="0" borderId="4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5" applyNumberFormat="1" applyFont="1" applyFill="1" applyBorder="1" applyAlignment="1" applyProtection="1">
      <alignment horizontal="left" vertical="center" wrapText="1"/>
    </xf>
    <xf numFmtId="0" fontId="30" fillId="0" borderId="7" xfId="5" applyFont="1" applyFill="1" applyBorder="1" applyAlignment="1" applyProtection="1">
      <alignment horizontal="left" vertical="center" wrapText="1"/>
    </xf>
    <xf numFmtId="164" fontId="30" fillId="0" borderId="17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3" xfId="5" applyNumberFormat="1" applyFont="1" applyFill="1" applyBorder="1" applyAlignment="1" applyProtection="1">
      <alignment horizontal="left" vertical="center" wrapText="1"/>
    </xf>
    <xf numFmtId="164" fontId="30" fillId="0" borderId="25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24" xfId="5" applyFont="1" applyFill="1" applyBorder="1" applyAlignment="1" applyProtection="1">
      <alignment horizontal="left" vertical="center" wrapText="1"/>
    </xf>
    <xf numFmtId="0" fontId="9" fillId="0" borderId="52" xfId="5" applyFont="1" applyFill="1" applyBorder="1" applyAlignment="1" applyProtection="1">
      <alignment horizontal="left" vertical="center" wrapText="1"/>
    </xf>
    <xf numFmtId="49" fontId="30" fillId="0" borderId="87" xfId="5" applyNumberFormat="1" applyFont="1" applyFill="1" applyBorder="1" applyAlignment="1" applyProtection="1">
      <alignment horizontal="left" vertical="center" wrapText="1"/>
    </xf>
    <xf numFmtId="0" fontId="49" fillId="0" borderId="7" xfId="0" applyFont="1" applyBorder="1" applyAlignment="1" applyProtection="1">
      <alignment horizontal="left" vertical="center" wrapText="1"/>
    </xf>
    <xf numFmtId="164" fontId="21" fillId="0" borderId="54" xfId="5" applyNumberFormat="1" applyFont="1" applyFill="1" applyBorder="1" applyAlignment="1" applyProtection="1">
      <alignment horizontal="right" vertical="center" wrapText="1"/>
    </xf>
    <xf numFmtId="49" fontId="30" fillId="0" borderId="88" xfId="5" applyNumberFormat="1" applyFont="1" applyFill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9" fillId="0" borderId="4" xfId="0" applyFont="1" applyBorder="1" applyAlignment="1" applyProtection="1">
      <alignment horizontal="left" vertical="center" wrapText="1"/>
    </xf>
    <xf numFmtId="164" fontId="21" fillId="0" borderId="55" xfId="5" applyNumberFormat="1" applyFont="1" applyFill="1" applyBorder="1" applyAlignment="1" applyProtection="1">
      <alignment horizontal="right" vertical="center" wrapText="1"/>
    </xf>
    <xf numFmtId="0" fontId="48" fillId="0" borderId="4" xfId="0" applyFont="1" applyBorder="1" applyAlignment="1" applyProtection="1">
      <alignment horizontal="left" vertical="center"/>
    </xf>
    <xf numFmtId="49" fontId="30" fillId="0" borderId="46" xfId="5" applyNumberFormat="1" applyFont="1" applyFill="1" applyBorder="1" applyAlignment="1" applyProtection="1">
      <alignment horizontal="left" vertical="center" wrapText="1"/>
    </xf>
    <xf numFmtId="0" fontId="48" fillId="0" borderId="9" xfId="0" applyFont="1" applyBorder="1" applyAlignment="1" applyProtection="1">
      <alignment horizontal="left" vertical="center"/>
    </xf>
    <xf numFmtId="164" fontId="30" fillId="0" borderId="48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</xf>
    <xf numFmtId="164" fontId="30" fillId="0" borderId="54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9" xfId="0" applyFont="1" applyBorder="1" applyAlignment="1" applyProtection="1">
      <alignment horizontal="left" vertical="center" wrapText="1"/>
    </xf>
    <xf numFmtId="164" fontId="30" fillId="0" borderId="56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5" applyFont="1" applyFill="1"/>
    <xf numFmtId="0" fontId="22" fillId="0" borderId="11" xfId="0" applyFont="1" applyBorder="1" applyAlignment="1" applyProtection="1">
      <alignment horizontal="left" vertical="center" wrapText="1"/>
    </xf>
    <xf numFmtId="49" fontId="22" fillId="0" borderId="16" xfId="0" applyNumberFormat="1" applyFont="1" applyBorder="1" applyAlignment="1" applyProtection="1">
      <alignment horizontal="left" vertical="center" wrapText="1"/>
    </xf>
    <xf numFmtId="164" fontId="21" fillId="0" borderId="17" xfId="5" applyNumberFormat="1" applyFont="1" applyFill="1" applyBorder="1" applyAlignment="1" applyProtection="1">
      <alignment horizontal="right" vertical="center" wrapText="1"/>
    </xf>
    <xf numFmtId="49" fontId="48" fillId="0" borderId="19" xfId="0" applyNumberFormat="1" applyFont="1" applyBorder="1" applyAlignment="1" applyProtection="1">
      <alignment horizontal="left" vertical="center" wrapText="1"/>
    </xf>
    <xf numFmtId="49" fontId="22" fillId="0" borderId="19" xfId="0" applyNumberFormat="1" applyFont="1" applyBorder="1" applyAlignment="1" applyProtection="1">
      <alignment horizontal="left" vertical="center" wrapText="1"/>
    </xf>
    <xf numFmtId="164" fontId="21" fillId="0" borderId="20" xfId="5" applyNumberFormat="1" applyFont="1" applyFill="1" applyBorder="1" applyAlignment="1" applyProtection="1">
      <alignment horizontal="right" vertical="center" wrapText="1"/>
    </xf>
    <xf numFmtId="49" fontId="48" fillId="0" borderId="50" xfId="0" applyNumberFormat="1" applyFont="1" applyBorder="1" applyAlignment="1" applyProtection="1">
      <alignment horizontal="left" vertical="center" wrapText="1"/>
    </xf>
    <xf numFmtId="164" fontId="30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39" xfId="0" applyFont="1" applyBorder="1" applyAlignment="1" applyProtection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vertical="center" wrapText="1"/>
    </xf>
    <xf numFmtId="164" fontId="9" fillId="0" borderId="0" xfId="5" applyNumberFormat="1" applyFont="1" applyFill="1" applyBorder="1" applyAlignment="1" applyProtection="1">
      <alignment horizontal="right" vertical="center" wrapText="1"/>
    </xf>
    <xf numFmtId="164" fontId="7" fillId="0" borderId="1" xfId="5" applyNumberFormat="1" applyFont="1" applyFill="1" applyBorder="1" applyAlignment="1" applyProtection="1">
      <alignment horizontal="left"/>
    </xf>
    <xf numFmtId="0" fontId="30" fillId="0" borderId="0" xfId="5" applyFont="1" applyFill="1" applyAlignment="1"/>
    <xf numFmtId="0" fontId="9" fillId="0" borderId="45" xfId="5" applyFont="1" applyFill="1" applyBorder="1" applyAlignment="1" applyProtection="1">
      <alignment vertical="center" wrapText="1"/>
    </xf>
    <xf numFmtId="0" fontId="30" fillId="0" borderId="64" xfId="5" applyFont="1" applyFill="1" applyBorder="1" applyAlignment="1" applyProtection="1">
      <alignment horizontal="left" vertical="center" wrapText="1"/>
    </xf>
    <xf numFmtId="0" fontId="30" fillId="0" borderId="0" xfId="5" applyFont="1" applyFill="1" applyBorder="1" applyAlignment="1" applyProtection="1">
      <alignment horizontal="left" vertical="center" wrapText="1"/>
    </xf>
    <xf numFmtId="0" fontId="30" fillId="0" borderId="4" xfId="5" applyFont="1" applyFill="1" applyBorder="1" applyAlignment="1" applyProtection="1">
      <alignment horizontal="left"/>
    </xf>
    <xf numFmtId="49" fontId="30" fillId="0" borderId="50" xfId="5" applyNumberFormat="1" applyFont="1" applyFill="1" applyBorder="1" applyAlignment="1" applyProtection="1">
      <alignment horizontal="left" vertical="center" wrapText="1"/>
    </xf>
    <xf numFmtId="0" fontId="30" fillId="0" borderId="9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" applyFont="1" applyFill="1" applyAlignment="1">
      <alignment horizontal="left" vertical="center"/>
    </xf>
    <xf numFmtId="49" fontId="49" fillId="0" borderId="11" xfId="0" applyNumberFormat="1" applyFont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left" vertical="center" wrapText="1"/>
    </xf>
    <xf numFmtId="164" fontId="21" fillId="0" borderId="13" xfId="5" applyNumberFormat="1" applyFont="1" applyFill="1" applyBorder="1" applyAlignment="1" applyProtection="1">
      <alignment horizontal="right" vertical="center" wrapText="1"/>
    </xf>
    <xf numFmtId="49" fontId="48" fillId="0" borderId="16" xfId="0" applyNumberFormat="1" applyFont="1" applyBorder="1" applyAlignment="1" applyProtection="1">
      <alignment horizontal="left" vertical="center" wrapText="1"/>
    </xf>
    <xf numFmtId="0" fontId="48" fillId="0" borderId="17" xfId="0" applyFont="1" applyBorder="1" applyAlignment="1" applyProtection="1">
      <alignment horizontal="right" vertical="center" wrapText="1"/>
      <protection locked="0"/>
    </xf>
    <xf numFmtId="0" fontId="48" fillId="0" borderId="20" xfId="0" applyFont="1" applyBorder="1" applyAlignment="1" applyProtection="1">
      <alignment horizontal="right" vertical="center" wrapText="1"/>
      <protection locked="0"/>
    </xf>
    <xf numFmtId="49" fontId="48" fillId="0" borderId="23" xfId="0" applyNumberFormat="1" applyFont="1" applyBorder="1" applyAlignment="1" applyProtection="1">
      <alignment horizontal="left" vertical="center" wrapText="1"/>
    </xf>
    <xf numFmtId="0" fontId="48" fillId="0" borderId="24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Border="1" applyAlignment="1" applyProtection="1">
      <alignment horizontal="right" vertical="center" wrapText="1"/>
    </xf>
    <xf numFmtId="0" fontId="22" fillId="0" borderId="13" xfId="0" applyFont="1" applyBorder="1" applyAlignment="1" applyProtection="1">
      <alignment horizontal="right" vertical="center" wrapText="1"/>
      <protection locked="0"/>
    </xf>
    <xf numFmtId="0" fontId="9" fillId="0" borderId="0" xfId="5" applyFont="1" applyFill="1"/>
    <xf numFmtId="0" fontId="30" fillId="0" borderId="0" xfId="5" applyFont="1" applyFill="1" applyProtection="1"/>
    <xf numFmtId="0" fontId="30" fillId="0" borderId="0" xfId="5" applyFont="1" applyFill="1" applyAlignment="1" applyProtection="1">
      <alignment horizontal="right" vertical="center"/>
    </xf>
    <xf numFmtId="164" fontId="9" fillId="0" borderId="60" xfId="5" applyNumberFormat="1" applyFont="1" applyFill="1" applyBorder="1" applyAlignment="1" applyProtection="1">
      <alignment horizontal="right" vertical="center" wrapText="1"/>
    </xf>
    <xf numFmtId="0" fontId="30" fillId="0" borderId="21" xfId="5" applyFont="1" applyFill="1" applyBorder="1"/>
    <xf numFmtId="0" fontId="22" fillId="0" borderId="0" xfId="0" applyFont="1" applyAlignment="1" applyProtection="1">
      <alignment horizontal="left" vertical="center"/>
    </xf>
    <xf numFmtId="0" fontId="30" fillId="0" borderId="0" xfId="0" applyFont="1"/>
    <xf numFmtId="0" fontId="51" fillId="0" borderId="0" xfId="0" applyFont="1" applyBorder="1" applyAlignment="1" applyProtection="1">
      <alignment horizontal="left" wrapText="1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right" vertical="center"/>
    </xf>
    <xf numFmtId="49" fontId="48" fillId="0" borderId="11" xfId="0" applyNumberFormat="1" applyFont="1" applyBorder="1" applyAlignment="1" applyProtection="1">
      <alignment horizontal="left" vertical="center" wrapText="1"/>
    </xf>
    <xf numFmtId="0" fontId="48" fillId="0" borderId="2" xfId="0" applyFont="1" applyBorder="1" applyAlignment="1" applyProtection="1">
      <alignment horizontal="left" vertical="center" wrapText="1"/>
    </xf>
    <xf numFmtId="164" fontId="48" fillId="0" borderId="13" xfId="0" applyNumberFormat="1" applyFont="1" applyBorder="1" applyAlignment="1" applyProtection="1">
      <alignment horizontal="right" vertical="center" wrapText="1"/>
    </xf>
    <xf numFmtId="0" fontId="48" fillId="0" borderId="13" xfId="0" applyFont="1" applyBorder="1" applyAlignment="1" applyProtection="1">
      <alignment horizontal="right" vertical="center" wrapText="1"/>
    </xf>
    <xf numFmtId="0" fontId="30" fillId="0" borderId="0" xfId="5" applyFont="1" applyFill="1" applyAlignment="1">
      <alignment horizontal="right" vertical="center"/>
    </xf>
    <xf numFmtId="164" fontId="9" fillId="5" borderId="13" xfId="5" applyNumberFormat="1" applyFont="1" applyFill="1" applyBorder="1" applyAlignment="1" applyProtection="1">
      <alignment horizontal="right" vertical="center" wrapText="1"/>
    </xf>
    <xf numFmtId="164" fontId="9" fillId="5" borderId="34" xfId="5" applyNumberFormat="1" applyFont="1" applyFill="1" applyBorder="1" applyAlignment="1" applyProtection="1">
      <alignment horizontal="right" vertical="center" wrapText="1"/>
    </xf>
    <xf numFmtId="164" fontId="9" fillId="6" borderId="34" xfId="5" applyNumberFormat="1" applyFont="1" applyFill="1" applyBorder="1" applyAlignment="1" applyProtection="1">
      <alignment horizontal="right" vertical="center" wrapText="1"/>
    </xf>
    <xf numFmtId="164" fontId="9" fillId="5" borderId="29" xfId="5" applyNumberFormat="1" applyFont="1" applyFill="1" applyBorder="1" applyAlignment="1" applyProtection="1">
      <alignment horizontal="right" vertical="center" wrapText="1"/>
    </xf>
    <xf numFmtId="0" fontId="9" fillId="7" borderId="11" xfId="5" applyFont="1" applyFill="1" applyBorder="1" applyAlignment="1" applyProtection="1">
      <alignment horizontal="left" vertical="center" wrapText="1"/>
    </xf>
    <xf numFmtId="0" fontId="7" fillId="7" borderId="2" xfId="5" applyFont="1" applyFill="1" applyBorder="1" applyAlignment="1" applyProtection="1">
      <alignment horizontal="left" vertical="center" wrapText="1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2" xfId="0" applyFont="1" applyFill="1" applyBorder="1" applyAlignment="1" applyProtection="1">
      <alignment horizontal="left" vertical="center" wrapText="1"/>
    </xf>
    <xf numFmtId="164" fontId="9" fillId="7" borderId="13" xfId="5" applyNumberFormat="1" applyFont="1" applyFill="1" applyBorder="1" applyAlignment="1" applyProtection="1">
      <alignment horizontal="right" vertical="center" wrapText="1"/>
    </xf>
    <xf numFmtId="164" fontId="52" fillId="7" borderId="13" xfId="5" applyNumberFormat="1" applyFont="1" applyFill="1" applyBorder="1" applyAlignment="1" applyProtection="1">
      <alignment horizontal="right" vertical="center" wrapText="1"/>
    </xf>
    <xf numFmtId="0" fontId="9" fillId="7" borderId="27" xfId="5" applyFont="1" applyFill="1" applyBorder="1" applyAlignment="1" applyProtection="1">
      <alignment horizontal="left" vertical="center" wrapText="1"/>
    </xf>
    <xf numFmtId="0" fontId="7" fillId="7" borderId="5" xfId="5" applyFont="1" applyFill="1" applyBorder="1" applyAlignment="1" applyProtection="1">
      <alignment horizontal="left" vertical="center" wrapText="1"/>
    </xf>
    <xf numFmtId="164" fontId="9" fillId="7" borderId="34" xfId="5" applyNumberFormat="1" applyFont="1" applyFill="1" applyBorder="1" applyAlignment="1" applyProtection="1">
      <alignment horizontal="right" vertical="center" wrapText="1"/>
    </xf>
    <xf numFmtId="0" fontId="22" fillId="7" borderId="39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164" fontId="53" fillId="0" borderId="51" xfId="0" applyNumberFormat="1" applyFont="1" applyFill="1" applyBorder="1" applyAlignment="1" applyProtection="1">
      <alignment horizontal="right" vertical="center" wrapText="1"/>
    </xf>
    <xf numFmtId="164" fontId="53" fillId="0" borderId="13" xfId="0" applyNumberFormat="1" applyFont="1" applyFill="1" applyBorder="1" applyAlignment="1" applyProtection="1">
      <alignment horizontal="right" vertical="center" wrapText="1"/>
    </xf>
    <xf numFmtId="164" fontId="30" fillId="0" borderId="0" xfId="5" applyNumberFormat="1" applyFont="1" applyFill="1"/>
    <xf numFmtId="0" fontId="54" fillId="0" borderId="67" xfId="4" applyFont="1" applyBorder="1"/>
    <xf numFmtId="0" fontId="54" fillId="0" borderId="67" xfId="4" applyFont="1" applyBorder="1" applyAlignment="1">
      <alignment horizontal="center"/>
    </xf>
    <xf numFmtId="0" fontId="13" fillId="0" borderId="27" xfId="0" applyFont="1" applyFill="1" applyBorder="1" applyAlignment="1" applyProtection="1">
      <alignment horizontal="left" vertical="center" wrapTex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6" applyFont="1" applyFill="1" applyAlignment="1">
      <alignment horizontal="center"/>
    </xf>
    <xf numFmtId="0" fontId="44" fillId="0" borderId="0" xfId="6" applyFont="1" applyAlignment="1">
      <alignment horizontal="center"/>
    </xf>
    <xf numFmtId="164" fontId="10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5" applyFont="1" applyFill="1" applyAlignment="1">
      <alignment horizontal="right" vertical="center"/>
    </xf>
    <xf numFmtId="1" fontId="11" fillId="0" borderId="28" xfId="7" applyNumberFormat="1" applyFont="1" applyFill="1" applyBorder="1" applyAlignment="1" applyProtection="1">
      <alignment vertical="center"/>
    </xf>
    <xf numFmtId="1" fontId="11" fillId="0" borderId="20" xfId="7" applyNumberFormat="1" applyFont="1" applyFill="1" applyBorder="1" applyAlignment="1" applyProtection="1">
      <alignment vertical="center"/>
    </xf>
    <xf numFmtId="1" fontId="11" fillId="0" borderId="17" xfId="7" applyNumberFormat="1" applyFont="1" applyFill="1" applyBorder="1" applyAlignment="1" applyProtection="1">
      <alignment vertical="center"/>
    </xf>
    <xf numFmtId="3" fontId="11" fillId="0" borderId="5" xfId="7" applyNumberFormat="1" applyFont="1" applyFill="1" applyBorder="1" applyAlignment="1" applyProtection="1">
      <alignment vertical="center"/>
      <protection locked="0"/>
    </xf>
    <xf numFmtId="3" fontId="11" fillId="0" borderId="4" xfId="7" applyNumberFormat="1" applyFont="1" applyFill="1" applyBorder="1" applyAlignment="1" applyProtection="1">
      <alignment vertical="center"/>
      <protection locked="0"/>
    </xf>
    <xf numFmtId="3" fontId="11" fillId="0" borderId="7" xfId="7" applyNumberFormat="1" applyFont="1" applyFill="1" applyBorder="1" applyAlignment="1" applyProtection="1">
      <alignment vertical="center"/>
      <protection locked="0"/>
    </xf>
    <xf numFmtId="3" fontId="22" fillId="0" borderId="13" xfId="0" applyNumberFormat="1" applyFont="1" applyBorder="1" applyAlignment="1" applyProtection="1">
      <alignment horizontal="right" vertical="center" wrapText="1"/>
    </xf>
    <xf numFmtId="164" fontId="9" fillId="0" borderId="0" xfId="5" applyNumberFormat="1" applyFont="1" applyFill="1" applyBorder="1" applyAlignment="1" applyProtection="1">
      <alignment horizontal="center" vertical="center"/>
    </xf>
    <xf numFmtId="0" fontId="9" fillId="0" borderId="0" xfId="5" applyFont="1" applyFill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89" xfId="3" applyNumberFormat="1" applyFont="1" applyBorder="1" applyAlignment="1">
      <alignment horizontal="right" wrapText="1"/>
    </xf>
    <xf numFmtId="0" fontId="36" fillId="0" borderId="0" xfId="3" applyAlignment="1">
      <alignment horizontal="center" vertical="center" wrapText="1"/>
    </xf>
    <xf numFmtId="0" fontId="5" fillId="0" borderId="0" xfId="7" applyFont="1" applyFill="1" applyBorder="1" applyAlignment="1" applyProtection="1">
      <alignment horizontal="center" wrapText="1"/>
    </xf>
    <xf numFmtId="0" fontId="23" fillId="0" borderId="0" xfId="7" applyFont="1" applyFill="1" applyAlignment="1" applyProtection="1">
      <alignment horizontal="right"/>
    </xf>
    <xf numFmtId="164" fontId="8" fillId="0" borderId="3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46" fillId="0" borderId="0" xfId="6" applyFont="1" applyAlignment="1">
      <alignment horizontal="center"/>
    </xf>
    <xf numFmtId="0" fontId="45" fillId="0" borderId="0" xfId="6" applyFont="1" applyAlignment="1">
      <alignment horizontal="center"/>
    </xf>
    <xf numFmtId="0" fontId="35" fillId="0" borderId="0" xfId="6" applyAlignment="1">
      <alignment horizontal="right"/>
    </xf>
  </cellXfs>
  <cellStyles count="8">
    <cellStyle name="Hiperhivatkozás" xfId="1"/>
    <cellStyle name="Már látott hiperhivatkozás" xfId="2"/>
    <cellStyle name="Normál" xfId="0" builtinId="0"/>
    <cellStyle name="Normál 2" xfId="3"/>
    <cellStyle name="Normál_CÍmrend" xfId="4"/>
    <cellStyle name="Normál_KVRENMUNKA" xfId="5"/>
    <cellStyle name="Normál_letszam12" xfId="6"/>
    <cellStyle name="Normál_SEGEDLETEK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21" sqref="G21"/>
    </sheetView>
  </sheetViews>
  <sheetFormatPr defaultColWidth="10.6640625" defaultRowHeight="12.75" x14ac:dyDescent="0.2"/>
  <cols>
    <col min="1" max="1" width="8.83203125" style="352" customWidth="1"/>
    <col min="2" max="2" width="7.33203125" style="351" customWidth="1"/>
    <col min="3" max="3" width="12" style="350" customWidth="1"/>
    <col min="4" max="4" width="50.5" style="349" bestFit="1" customWidth="1"/>
    <col min="5" max="16384" width="10.6640625" style="349"/>
  </cols>
  <sheetData>
    <row r="1" spans="1:8" x14ac:dyDescent="0.2">
      <c r="D1" s="371" t="s">
        <v>498</v>
      </c>
    </row>
    <row r="4" spans="1:8" s="369" customFormat="1" ht="18" x14ac:dyDescent="0.25">
      <c r="A4" s="370" t="s">
        <v>554</v>
      </c>
      <c r="B4" s="370"/>
      <c r="C4" s="370"/>
      <c r="D4" s="370"/>
      <c r="E4" s="370"/>
    </row>
    <row r="5" spans="1:8" ht="13.5" thickBot="1" x14ac:dyDescent="0.25"/>
    <row r="6" spans="1:8" s="351" customFormat="1" ht="14.25" thickTop="1" thickBot="1" x14ac:dyDescent="0.25">
      <c r="A6" s="368" t="s">
        <v>497</v>
      </c>
      <c r="B6" s="367" t="s">
        <v>496</v>
      </c>
      <c r="C6" s="366" t="s">
        <v>495</v>
      </c>
      <c r="D6" s="365" t="s">
        <v>494</v>
      </c>
      <c r="H6" s="349"/>
    </row>
    <row r="7" spans="1:8" s="351" customFormat="1" ht="13.5" thickTop="1" x14ac:dyDescent="0.2">
      <c r="A7" s="364"/>
      <c r="B7" s="363"/>
      <c r="C7" s="362"/>
      <c r="D7" s="361"/>
      <c r="H7" s="349"/>
    </row>
    <row r="8" spans="1:8" s="351" customFormat="1" x14ac:dyDescent="0.2">
      <c r="A8" s="364"/>
      <c r="B8" s="363"/>
      <c r="C8" s="362"/>
      <c r="D8" s="361"/>
      <c r="H8" s="349"/>
    </row>
    <row r="9" spans="1:8" x14ac:dyDescent="0.2">
      <c r="A9" s="356">
        <v>1</v>
      </c>
      <c r="B9" s="355"/>
      <c r="C9" s="359"/>
      <c r="D9" s="360" t="s">
        <v>493</v>
      </c>
    </row>
    <row r="10" spans="1:8" x14ac:dyDescent="0.2">
      <c r="A10" s="356"/>
      <c r="B10" s="355">
        <v>1</v>
      </c>
      <c r="C10" s="359"/>
      <c r="D10" s="360" t="s">
        <v>492</v>
      </c>
    </row>
    <row r="11" spans="1:8" x14ac:dyDescent="0.2">
      <c r="A11" s="356"/>
      <c r="B11" s="355">
        <v>2</v>
      </c>
      <c r="C11" s="359"/>
      <c r="D11" s="360" t="s">
        <v>491</v>
      </c>
    </row>
    <row r="12" spans="1:8" x14ac:dyDescent="0.2">
      <c r="A12" s="356"/>
      <c r="B12" s="355">
        <v>3</v>
      </c>
      <c r="C12" s="359"/>
      <c r="D12" s="361" t="s">
        <v>530</v>
      </c>
    </row>
    <row r="13" spans="1:8" x14ac:dyDescent="0.2">
      <c r="A13" s="356"/>
      <c r="B13" s="355">
        <v>4</v>
      </c>
      <c r="C13" s="359"/>
      <c r="D13" s="360" t="s">
        <v>531</v>
      </c>
    </row>
    <row r="14" spans="1:8" x14ac:dyDescent="0.2">
      <c r="A14" s="356"/>
      <c r="B14" s="539">
        <v>5</v>
      </c>
      <c r="C14" s="540"/>
      <c r="D14" s="360" t="s">
        <v>490</v>
      </c>
    </row>
    <row r="15" spans="1:8" x14ac:dyDescent="0.2">
      <c r="A15" s="356"/>
      <c r="B15" s="355"/>
      <c r="C15" s="359"/>
      <c r="D15" s="361"/>
    </row>
    <row r="16" spans="1:8" x14ac:dyDescent="0.2">
      <c r="A16" s="356" t="s">
        <v>7</v>
      </c>
      <c r="B16" s="355"/>
      <c r="C16" s="359"/>
      <c r="D16" s="360" t="s">
        <v>532</v>
      </c>
    </row>
    <row r="17" spans="1:4" x14ac:dyDescent="0.2">
      <c r="A17" s="356"/>
      <c r="B17" s="355"/>
      <c r="C17" s="359"/>
      <c r="D17" s="360"/>
    </row>
    <row r="18" spans="1:4" x14ac:dyDescent="0.2">
      <c r="A18" s="356"/>
      <c r="B18" s="355"/>
      <c r="C18" s="359"/>
      <c r="D18" s="358" t="s">
        <v>216</v>
      </c>
    </row>
    <row r="19" spans="1:4" x14ac:dyDescent="0.2">
      <c r="A19" s="356"/>
      <c r="B19" s="355"/>
      <c r="C19" s="354" t="s">
        <v>482</v>
      </c>
      <c r="D19" s="353" t="s">
        <v>489</v>
      </c>
    </row>
    <row r="20" spans="1:4" x14ac:dyDescent="0.2">
      <c r="A20" s="356"/>
      <c r="B20" s="355"/>
      <c r="C20" s="354" t="s">
        <v>480</v>
      </c>
      <c r="D20" s="353" t="s">
        <v>488</v>
      </c>
    </row>
    <row r="21" spans="1:4" x14ac:dyDescent="0.2">
      <c r="A21" s="356"/>
      <c r="B21" s="355"/>
      <c r="C21" s="354" t="s">
        <v>478</v>
      </c>
      <c r="D21" s="353" t="s">
        <v>487</v>
      </c>
    </row>
    <row r="22" spans="1:4" x14ac:dyDescent="0.2">
      <c r="A22" s="356"/>
      <c r="B22" s="355"/>
      <c r="C22" s="354" t="s">
        <v>477</v>
      </c>
      <c r="D22" s="353" t="s">
        <v>486</v>
      </c>
    </row>
    <row r="23" spans="1:4" x14ac:dyDescent="0.2">
      <c r="A23" s="356"/>
      <c r="B23" s="355"/>
      <c r="C23" s="354" t="s">
        <v>475</v>
      </c>
      <c r="D23" s="357" t="s">
        <v>485</v>
      </c>
    </row>
    <row r="24" spans="1:4" x14ac:dyDescent="0.2">
      <c r="A24" s="356"/>
      <c r="B24" s="355"/>
      <c r="C24" s="354" t="s">
        <v>473</v>
      </c>
      <c r="D24" s="353" t="s">
        <v>426</v>
      </c>
    </row>
    <row r="25" spans="1:4" x14ac:dyDescent="0.2">
      <c r="A25" s="356"/>
      <c r="B25" s="355"/>
      <c r="C25" s="354" t="s">
        <v>471</v>
      </c>
      <c r="D25" s="353" t="s">
        <v>484</v>
      </c>
    </row>
    <row r="26" spans="1:4" x14ac:dyDescent="0.2">
      <c r="A26" s="356"/>
      <c r="B26" s="355"/>
      <c r="C26" s="354" t="s">
        <v>470</v>
      </c>
      <c r="D26" s="357" t="s">
        <v>483</v>
      </c>
    </row>
    <row r="27" spans="1:4" x14ac:dyDescent="0.2">
      <c r="A27" s="356"/>
      <c r="B27" s="355"/>
      <c r="C27" s="359"/>
      <c r="D27" s="358" t="s">
        <v>217</v>
      </c>
    </row>
    <row r="28" spans="1:4" x14ac:dyDescent="0.2">
      <c r="A28" s="356"/>
      <c r="B28" s="355"/>
      <c r="C28" s="354" t="s">
        <v>482</v>
      </c>
      <c r="D28" s="353" t="s">
        <v>481</v>
      </c>
    </row>
    <row r="29" spans="1:4" x14ac:dyDescent="0.2">
      <c r="A29" s="356"/>
      <c r="B29" s="355"/>
      <c r="C29" s="354" t="s">
        <v>480</v>
      </c>
      <c r="D29" s="353" t="s">
        <v>479</v>
      </c>
    </row>
    <row r="30" spans="1:4" x14ac:dyDescent="0.2">
      <c r="A30" s="356"/>
      <c r="B30" s="355"/>
      <c r="C30" s="354" t="s">
        <v>478</v>
      </c>
      <c r="D30" s="353" t="s">
        <v>227</v>
      </c>
    </row>
    <row r="31" spans="1:4" x14ac:dyDescent="0.2">
      <c r="A31" s="356"/>
      <c r="B31" s="355"/>
      <c r="C31" s="354" t="s">
        <v>477</v>
      </c>
      <c r="D31" s="353" t="s">
        <v>476</v>
      </c>
    </row>
    <row r="32" spans="1:4" x14ac:dyDescent="0.2">
      <c r="A32" s="356"/>
      <c r="B32" s="355"/>
      <c r="C32" s="354" t="s">
        <v>475</v>
      </c>
      <c r="D32" s="353" t="s">
        <v>474</v>
      </c>
    </row>
    <row r="33" spans="1:4" x14ac:dyDescent="0.2">
      <c r="A33" s="356"/>
      <c r="B33" s="355"/>
      <c r="C33" s="354" t="s">
        <v>473</v>
      </c>
      <c r="D33" s="357" t="s">
        <v>472</v>
      </c>
    </row>
    <row r="34" spans="1:4" x14ac:dyDescent="0.2">
      <c r="A34" s="356"/>
      <c r="B34" s="355"/>
      <c r="C34" s="354" t="s">
        <v>471</v>
      </c>
      <c r="D34" s="353" t="s">
        <v>429</v>
      </c>
    </row>
    <row r="35" spans="1:4" x14ac:dyDescent="0.2">
      <c r="A35" s="356"/>
      <c r="B35" s="355"/>
      <c r="C35" s="354" t="s">
        <v>470</v>
      </c>
      <c r="D35" s="353" t="s">
        <v>469</v>
      </c>
    </row>
  </sheetData>
  <phoneticPr fontId="11" type="noConversion"/>
  <pageMargins left="1.5748031496062993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view="pageLayout" zoomScale="118" zoomScaleNormal="100" zoomScalePageLayoutView="118" workbookViewId="0">
      <selection activeCell="D51" sqref="D51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573</v>
      </c>
    </row>
    <row r="2" spans="1:4" s="121" customFormat="1" ht="25.5" customHeight="1" x14ac:dyDescent="0.2">
      <c r="A2" s="561" t="s">
        <v>376</v>
      </c>
      <c r="B2" s="561"/>
      <c r="C2" s="241" t="s">
        <v>467</v>
      </c>
      <c r="D2" s="237" t="s">
        <v>329</v>
      </c>
    </row>
    <row r="3" spans="1:4" s="121" customFormat="1" ht="15.75" x14ac:dyDescent="0.2">
      <c r="A3" s="122" t="s">
        <v>330</v>
      </c>
      <c r="B3" s="123"/>
      <c r="C3" s="242" t="s">
        <v>468</v>
      </c>
      <c r="D3" s="239" t="s">
        <v>574</v>
      </c>
    </row>
    <row r="4" spans="1:4" s="128" customFormat="1" ht="15.95" customHeight="1" x14ac:dyDescent="0.25">
      <c r="A4" s="126"/>
      <c r="B4" s="126"/>
      <c r="C4" s="126"/>
      <c r="D4" s="127" t="s">
        <v>570</v>
      </c>
    </row>
    <row r="5" spans="1:4" ht="13.5" customHeight="1" x14ac:dyDescent="0.2">
      <c r="A5" s="562" t="s">
        <v>332</v>
      </c>
      <c r="B5" s="562"/>
      <c r="C5" s="129" t="s">
        <v>333</v>
      </c>
      <c r="D5" s="217" t="s">
        <v>334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216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379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380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381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382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383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384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385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386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387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386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388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409</v>
      </c>
      <c r="D25" s="55">
        <v>1800000</v>
      </c>
    </row>
    <row r="26" spans="1:4" s="141" customFormat="1" ht="12" customHeight="1" x14ac:dyDescent="0.2">
      <c r="A26" s="131" t="s">
        <v>37</v>
      </c>
      <c r="B26" s="169"/>
      <c r="C26" s="3" t="s">
        <v>403</v>
      </c>
      <c r="D26" s="170">
        <f>+D8+D17+D22+D25</f>
        <v>1800000</v>
      </c>
    </row>
    <row r="27" spans="1:4" s="145" customFormat="1" ht="12" customHeight="1" x14ac:dyDescent="0.2">
      <c r="A27" s="224" t="s">
        <v>54</v>
      </c>
      <c r="B27" s="225"/>
      <c r="C27" s="198" t="s">
        <v>404</v>
      </c>
      <c r="D27" s="226">
        <f>+D28+D29</f>
        <v>0</v>
      </c>
    </row>
    <row r="28" spans="1:4" s="145" customFormat="1" ht="15" customHeight="1" x14ac:dyDescent="0.2">
      <c r="A28" s="148"/>
      <c r="B28" s="155" t="s">
        <v>55</v>
      </c>
      <c r="C28" s="4" t="s">
        <v>288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393</v>
      </c>
      <c r="D29" s="163"/>
    </row>
    <row r="30" spans="1:4" x14ac:dyDescent="0.2">
      <c r="A30" s="174" t="s">
        <v>193</v>
      </c>
      <c r="B30" s="228"/>
      <c r="C30" s="229" t="s">
        <v>405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406</v>
      </c>
      <c r="D31" s="170">
        <f>+D26+D27+D30</f>
        <v>1800000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217</v>
      </c>
      <c r="D34" s="170"/>
    </row>
    <row r="35" spans="1:4" ht="12" customHeight="1" x14ac:dyDescent="0.2">
      <c r="A35" s="131" t="s">
        <v>5</v>
      </c>
      <c r="B35" s="3"/>
      <c r="C35" s="3" t="s">
        <v>347</v>
      </c>
      <c r="D35" s="46">
        <f>SUM(D36:D40)</f>
        <v>1300000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360000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70200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869800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396</v>
      </c>
      <c r="D41" s="46">
        <f>SUM(D42:D45)</f>
        <v>500000</v>
      </c>
    </row>
    <row r="42" spans="1:4" ht="12" customHeight="1" x14ac:dyDescent="0.2">
      <c r="A42" s="164"/>
      <c r="B42" s="187" t="s">
        <v>9</v>
      </c>
      <c r="C42" s="8" t="s">
        <v>153</v>
      </c>
      <c r="D42" s="31">
        <v>500000</v>
      </c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397</v>
      </c>
      <c r="D44" s="35"/>
    </row>
    <row r="45" spans="1:4" x14ac:dyDescent="0.2">
      <c r="A45" s="142"/>
      <c r="B45" s="158" t="s">
        <v>161</v>
      </c>
      <c r="C45" s="5" t="s">
        <v>398</v>
      </c>
      <c r="D45" s="35"/>
    </row>
    <row r="46" spans="1:4" ht="15" customHeight="1" x14ac:dyDescent="0.2">
      <c r="A46" s="131" t="s">
        <v>17</v>
      </c>
      <c r="B46" s="3"/>
      <c r="C46" s="3" t="s">
        <v>399</v>
      </c>
      <c r="D46" s="55"/>
    </row>
    <row r="47" spans="1:4" ht="14.25" customHeight="1" x14ac:dyDescent="0.2">
      <c r="A47" s="174" t="s">
        <v>172</v>
      </c>
      <c r="B47" s="228"/>
      <c r="C47" s="229" t="s">
        <v>400</v>
      </c>
      <c r="D47" s="166"/>
    </row>
    <row r="48" spans="1:4" x14ac:dyDescent="0.2">
      <c r="A48" s="131" t="s">
        <v>37</v>
      </c>
      <c r="B48" s="165"/>
      <c r="C48" s="232" t="s">
        <v>401</v>
      </c>
      <c r="D48" s="46">
        <f>+D35+D41+D46+D47</f>
        <v>1800000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374</v>
      </c>
      <c r="B50" s="209"/>
      <c r="C50" s="210"/>
      <c r="D50" s="211">
        <v>0</v>
      </c>
    </row>
    <row r="51" spans="1:4" x14ac:dyDescent="0.2">
      <c r="A51" s="208" t="s">
        <v>375</v>
      </c>
      <c r="B51" s="209"/>
      <c r="C51" s="210"/>
      <c r="D51" s="211">
        <v>0</v>
      </c>
    </row>
  </sheetData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10" workbookViewId="0">
      <selection activeCell="D37" sqref="D37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57.5" style="113" customWidth="1"/>
    <col min="4" max="4" width="18.6640625" style="113" customWidth="1"/>
    <col min="5" max="16384" width="9.33203125" style="113"/>
  </cols>
  <sheetData>
    <row r="1" spans="1:4" s="118" customFormat="1" ht="21" customHeight="1" thickBot="1" x14ac:dyDescent="0.25">
      <c r="A1" s="114"/>
      <c r="B1" s="115"/>
      <c r="C1" s="235"/>
      <c r="D1" s="117" t="s">
        <v>575</v>
      </c>
    </row>
    <row r="2" spans="1:4" s="121" customFormat="1" ht="25.5" customHeight="1" x14ac:dyDescent="0.2">
      <c r="A2" s="561" t="s">
        <v>376</v>
      </c>
      <c r="B2" s="561"/>
      <c r="C2" s="236" t="s">
        <v>377</v>
      </c>
      <c r="D2" s="237" t="s">
        <v>378</v>
      </c>
    </row>
    <row r="3" spans="1:4" s="121" customFormat="1" ht="16.5" thickBot="1" x14ac:dyDescent="0.25">
      <c r="A3" s="122" t="s">
        <v>330</v>
      </c>
      <c r="B3" s="123"/>
      <c r="C3" s="238" t="s">
        <v>572</v>
      </c>
      <c r="D3" s="239"/>
    </row>
    <row r="4" spans="1:4" s="128" customFormat="1" ht="15.95" customHeight="1" thickBot="1" x14ac:dyDescent="0.3">
      <c r="A4" s="126"/>
      <c r="B4" s="126"/>
      <c r="C4" s="126"/>
      <c r="D4" s="127" t="s">
        <v>570</v>
      </c>
    </row>
    <row r="5" spans="1:4" ht="13.5" customHeight="1" thickBot="1" x14ac:dyDescent="0.25">
      <c r="A5" s="562" t="s">
        <v>332</v>
      </c>
      <c r="B5" s="562"/>
      <c r="C5" s="129" t="s">
        <v>333</v>
      </c>
      <c r="D5" s="217" t="s">
        <v>334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216</v>
      </c>
      <c r="D7" s="218"/>
    </row>
    <row r="8" spans="1:4" s="141" customFormat="1" ht="12" customHeight="1" thickBot="1" x14ac:dyDescent="0.25">
      <c r="A8" s="131" t="s">
        <v>5</v>
      </c>
      <c r="B8" s="138"/>
      <c r="C8" s="219" t="s">
        <v>379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380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381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382</v>
      </c>
      <c r="D15" s="35"/>
    </row>
    <row r="16" spans="1:4" s="145" customFormat="1" ht="12" customHeight="1" thickBot="1" x14ac:dyDescent="0.25">
      <c r="A16" s="151"/>
      <c r="B16" s="152" t="s">
        <v>143</v>
      </c>
      <c r="C16" s="6" t="s">
        <v>383</v>
      </c>
      <c r="D16" s="42"/>
    </row>
    <row r="17" spans="1:4" s="141" customFormat="1" ht="12" customHeight="1" thickBot="1" x14ac:dyDescent="0.25">
      <c r="A17" s="131" t="s">
        <v>7</v>
      </c>
      <c r="B17" s="138"/>
      <c r="C17" s="219" t="s">
        <v>384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385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386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387</v>
      </c>
      <c r="D20" s="35"/>
    </row>
    <row r="21" spans="1:4" s="145" customFormat="1" ht="12" customHeight="1" thickBot="1" x14ac:dyDescent="0.25">
      <c r="A21" s="142"/>
      <c r="B21" s="143" t="s">
        <v>15</v>
      </c>
      <c r="C21" s="5" t="s">
        <v>386</v>
      </c>
      <c r="D21" s="35"/>
    </row>
    <row r="22" spans="1:4" s="145" customFormat="1" ht="12" customHeight="1" thickBot="1" x14ac:dyDescent="0.25">
      <c r="A22" s="131" t="s">
        <v>17</v>
      </c>
      <c r="B22" s="3"/>
      <c r="C22" s="3" t="s">
        <v>388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thickBot="1" x14ac:dyDescent="0.25">
      <c r="A24" s="221"/>
      <c r="B24" s="222" t="s">
        <v>21</v>
      </c>
      <c r="C24" s="7" t="s">
        <v>80</v>
      </c>
      <c r="D24" s="223"/>
    </row>
    <row r="25" spans="1:4" s="141" customFormat="1" ht="12" customHeight="1" thickBot="1" x14ac:dyDescent="0.25">
      <c r="A25" s="131" t="s">
        <v>172</v>
      </c>
      <c r="B25" s="138"/>
      <c r="C25" s="3" t="s">
        <v>402</v>
      </c>
      <c r="D25" s="55"/>
    </row>
    <row r="26" spans="1:4" s="141" customFormat="1" ht="12" customHeight="1" thickBot="1" x14ac:dyDescent="0.25">
      <c r="A26" s="131" t="s">
        <v>37</v>
      </c>
      <c r="B26" s="169"/>
      <c r="C26" s="3" t="s">
        <v>403</v>
      </c>
      <c r="D26" s="170"/>
    </row>
    <row r="27" spans="1:4" s="145" customFormat="1" ht="12" customHeight="1" thickBot="1" x14ac:dyDescent="0.25">
      <c r="A27" s="224" t="s">
        <v>54</v>
      </c>
      <c r="B27" s="225"/>
      <c r="C27" s="198" t="s">
        <v>404</v>
      </c>
      <c r="D27" s="226"/>
    </row>
    <row r="28" spans="1:4" s="145" customFormat="1" ht="15" customHeight="1" x14ac:dyDescent="0.2">
      <c r="A28" s="148"/>
      <c r="B28" s="155" t="s">
        <v>55</v>
      </c>
      <c r="C28" s="4" t="s">
        <v>288</v>
      </c>
      <c r="D28" s="149">
        <v>126799</v>
      </c>
    </row>
    <row r="29" spans="1:4" s="145" customFormat="1" ht="15" customHeight="1" thickBot="1" x14ac:dyDescent="0.25">
      <c r="A29" s="227"/>
      <c r="B29" s="162" t="s">
        <v>67</v>
      </c>
      <c r="C29" s="11" t="s">
        <v>581</v>
      </c>
      <c r="D29" s="163">
        <v>14096618</v>
      </c>
    </row>
    <row r="30" spans="1:4" ht="13.5" thickBot="1" x14ac:dyDescent="0.25">
      <c r="A30" s="174" t="s">
        <v>193</v>
      </c>
      <c r="B30" s="228"/>
      <c r="C30" s="229" t="s">
        <v>405</v>
      </c>
      <c r="D30" s="166"/>
    </row>
    <row r="31" spans="1:4" s="134" customFormat="1" ht="16.5" customHeight="1" thickBot="1" x14ac:dyDescent="0.25">
      <c r="A31" s="174" t="s">
        <v>81</v>
      </c>
      <c r="B31" s="230"/>
      <c r="C31" s="231" t="s">
        <v>406</v>
      </c>
      <c r="D31" s="170">
        <f>D28+D29</f>
        <v>14223417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thickBot="1" x14ac:dyDescent="0.25">
      <c r="A33" s="180"/>
      <c r="B33" s="181"/>
      <c r="C33" s="181"/>
      <c r="D33" s="182"/>
    </row>
    <row r="34" spans="1:4" ht="12" customHeight="1" thickBot="1" x14ac:dyDescent="0.25">
      <c r="A34" s="183"/>
      <c r="B34" s="184"/>
      <c r="C34" s="185" t="s">
        <v>217</v>
      </c>
      <c r="D34" s="170"/>
    </row>
    <row r="35" spans="1:4" ht="12" customHeight="1" thickBot="1" x14ac:dyDescent="0.25">
      <c r="A35" s="131" t="s">
        <v>5</v>
      </c>
      <c r="B35" s="3"/>
      <c r="C35" s="3" t="s">
        <v>347</v>
      </c>
      <c r="D35" s="46">
        <f>D36+D37+D38</f>
        <v>14223417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9673417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1650000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2900000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thickBot="1" x14ac:dyDescent="0.25">
      <c r="A40" s="142"/>
      <c r="B40" s="158" t="s">
        <v>137</v>
      </c>
      <c r="C40" s="5" t="s">
        <v>138</v>
      </c>
      <c r="D40" s="35"/>
    </row>
    <row r="41" spans="1:4" ht="12" customHeight="1" thickBot="1" x14ac:dyDescent="0.25">
      <c r="A41" s="131" t="s">
        <v>7</v>
      </c>
      <c r="B41" s="3"/>
      <c r="C41" s="3" t="s">
        <v>396</v>
      </c>
      <c r="D41" s="46"/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527</v>
      </c>
      <c r="D44" s="35"/>
    </row>
    <row r="45" spans="1:4" ht="23.25" thickBot="1" x14ac:dyDescent="0.25">
      <c r="A45" s="142"/>
      <c r="B45" s="158" t="s">
        <v>161</v>
      </c>
      <c r="C45" s="5" t="s">
        <v>398</v>
      </c>
      <c r="D45" s="35"/>
    </row>
    <row r="46" spans="1:4" ht="15" customHeight="1" thickBot="1" x14ac:dyDescent="0.25">
      <c r="A46" s="131" t="s">
        <v>17</v>
      </c>
      <c r="B46" s="3"/>
      <c r="C46" s="3" t="s">
        <v>399</v>
      </c>
      <c r="D46" s="55"/>
    </row>
    <row r="47" spans="1:4" ht="14.25" customHeight="1" thickBot="1" x14ac:dyDescent="0.25">
      <c r="A47" s="174" t="s">
        <v>172</v>
      </c>
      <c r="B47" s="228"/>
      <c r="C47" s="229" t="s">
        <v>400</v>
      </c>
      <c r="D47" s="166"/>
    </row>
    <row r="48" spans="1:4" ht="13.5" thickBot="1" x14ac:dyDescent="0.25">
      <c r="A48" s="131" t="s">
        <v>37</v>
      </c>
      <c r="B48" s="165"/>
      <c r="C48" s="232" t="s">
        <v>401</v>
      </c>
      <c r="D48" s="46"/>
    </row>
    <row r="49" spans="1:4" ht="13.5" thickBot="1" x14ac:dyDescent="0.25">
      <c r="A49" s="212"/>
      <c r="B49" s="213"/>
      <c r="C49" s="213"/>
      <c r="D49" s="233"/>
    </row>
    <row r="50" spans="1:4" ht="13.5" thickBot="1" x14ac:dyDescent="0.25">
      <c r="A50" s="208" t="s">
        <v>374</v>
      </c>
      <c r="B50" s="209"/>
      <c r="C50" s="210"/>
      <c r="D50" s="211">
        <v>3</v>
      </c>
    </row>
    <row r="51" spans="1:4" ht="13.5" thickBot="1" x14ac:dyDescent="0.25">
      <c r="A51" s="208" t="s">
        <v>375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view="pageLayout" topLeftCell="A4" zoomScale="130" zoomScaleNormal="100" zoomScalePageLayoutView="130" workbookViewId="0">
      <selection activeCell="B20" sqref="B20"/>
    </sheetView>
  </sheetViews>
  <sheetFormatPr defaultRowHeight="12.75" x14ac:dyDescent="0.2"/>
  <cols>
    <col min="1" max="1" width="88.6640625" style="67" customWidth="1"/>
    <col min="2" max="2" width="27.83203125" style="67" customWidth="1"/>
    <col min="3" max="16384" width="9.33203125" style="67"/>
  </cols>
  <sheetData>
    <row r="1" spans="1:2" x14ac:dyDescent="0.2">
      <c r="B1" s="416" t="s">
        <v>538</v>
      </c>
    </row>
    <row r="2" spans="1:2" ht="47.25" customHeight="1" x14ac:dyDescent="0.2">
      <c r="A2" s="563" t="s">
        <v>582</v>
      </c>
      <c r="B2" s="563"/>
    </row>
    <row r="3" spans="1:2" ht="22.5" customHeight="1" x14ac:dyDescent="0.2">
      <c r="A3" s="68"/>
      <c r="B3" s="69" t="s">
        <v>312</v>
      </c>
    </row>
    <row r="4" spans="1:2" s="72" customFormat="1" ht="24" customHeight="1" x14ac:dyDescent="0.2">
      <c r="A4" s="70" t="s">
        <v>313</v>
      </c>
      <c r="B4" s="71" t="s">
        <v>583</v>
      </c>
    </row>
    <row r="5" spans="1:2" s="75" customFormat="1" x14ac:dyDescent="0.2">
      <c r="A5" s="73">
        <v>1</v>
      </c>
      <c r="B5" s="74">
        <v>2</v>
      </c>
    </row>
    <row r="6" spans="1:2" x14ac:dyDescent="0.2">
      <c r="A6" s="76" t="s">
        <v>565</v>
      </c>
      <c r="B6" s="77"/>
    </row>
    <row r="7" spans="1:2" x14ac:dyDescent="0.2">
      <c r="A7" s="76"/>
      <c r="B7" s="77"/>
    </row>
    <row r="8" spans="1:2" ht="12.75" customHeight="1" x14ac:dyDescent="0.2">
      <c r="A8" s="78" t="s">
        <v>566</v>
      </c>
      <c r="B8" s="77"/>
    </row>
    <row r="9" spans="1:2" x14ac:dyDescent="0.2">
      <c r="A9" s="78" t="s">
        <v>314</v>
      </c>
      <c r="B9" s="77">
        <v>1668040</v>
      </c>
    </row>
    <row r="10" spans="1:2" x14ac:dyDescent="0.2">
      <c r="A10" s="78" t="s">
        <v>315</v>
      </c>
      <c r="B10" s="77">
        <v>1216000</v>
      </c>
    </row>
    <row r="11" spans="1:2" x14ac:dyDescent="0.2">
      <c r="A11" s="541" t="s">
        <v>562</v>
      </c>
      <c r="B11" s="542">
        <v>236218</v>
      </c>
    </row>
    <row r="12" spans="1:2" x14ac:dyDescent="0.2">
      <c r="A12" s="78" t="s">
        <v>564</v>
      </c>
      <c r="B12" s="77">
        <v>928430</v>
      </c>
    </row>
    <row r="13" spans="1:2" x14ac:dyDescent="0.2">
      <c r="A13" s="78" t="s">
        <v>563</v>
      </c>
      <c r="B13" s="77">
        <v>5000000</v>
      </c>
    </row>
    <row r="14" spans="1:2" x14ac:dyDescent="0.2">
      <c r="A14" s="78" t="s">
        <v>584</v>
      </c>
      <c r="B14" s="77">
        <v>5100</v>
      </c>
    </row>
    <row r="15" spans="1:2" x14ac:dyDescent="0.2">
      <c r="A15" s="78" t="s">
        <v>585</v>
      </c>
      <c r="B15" s="77">
        <v>905379</v>
      </c>
    </row>
    <row r="16" spans="1:2" x14ac:dyDescent="0.2">
      <c r="A16" s="78" t="s">
        <v>586</v>
      </c>
      <c r="B16" s="77">
        <v>1170000</v>
      </c>
    </row>
    <row r="17" spans="1:2" x14ac:dyDescent="0.2">
      <c r="A17" s="78" t="s">
        <v>567</v>
      </c>
      <c r="B17" s="77">
        <v>11303000</v>
      </c>
    </row>
    <row r="18" spans="1:2" x14ac:dyDescent="0.2">
      <c r="A18" s="78" t="s">
        <v>568</v>
      </c>
      <c r="B18" s="77">
        <v>13370528</v>
      </c>
    </row>
    <row r="19" spans="1:2" x14ac:dyDescent="0.2">
      <c r="A19" s="78" t="s">
        <v>569</v>
      </c>
      <c r="B19" s="77">
        <v>1800000</v>
      </c>
    </row>
    <row r="20" spans="1:2" x14ac:dyDescent="0.2">
      <c r="A20" s="78"/>
      <c r="B20" s="77"/>
    </row>
    <row r="21" spans="1:2" x14ac:dyDescent="0.2">
      <c r="A21" s="78"/>
      <c r="B21" s="77"/>
    </row>
    <row r="22" spans="1:2" x14ac:dyDescent="0.2">
      <c r="A22" s="78"/>
      <c r="B22" s="77"/>
    </row>
    <row r="23" spans="1:2" x14ac:dyDescent="0.2">
      <c r="A23" s="78"/>
      <c r="B23" s="77"/>
    </row>
    <row r="24" spans="1:2" x14ac:dyDescent="0.2">
      <c r="A24" s="78"/>
      <c r="B24" s="77"/>
    </row>
    <row r="25" spans="1:2" x14ac:dyDescent="0.2">
      <c r="A25" s="78"/>
      <c r="B25" s="77"/>
    </row>
    <row r="26" spans="1:2" x14ac:dyDescent="0.2">
      <c r="A26" s="78"/>
      <c r="B26" s="77"/>
    </row>
    <row r="27" spans="1:2" x14ac:dyDescent="0.2">
      <c r="A27" s="79"/>
      <c r="B27" s="77"/>
    </row>
    <row r="28" spans="1:2" s="82" customFormat="1" ht="19.5" customHeight="1" x14ac:dyDescent="0.2">
      <c r="A28" s="80" t="s">
        <v>316</v>
      </c>
      <c r="B28" s="81">
        <f>SUM(B8:B27)</f>
        <v>37602695</v>
      </c>
    </row>
  </sheetData>
  <mergeCells count="1">
    <mergeCell ref="A2:B2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Layout" zoomScaleNormal="100" workbookViewId="0">
      <selection activeCell="A9" sqref="A9"/>
    </sheetView>
  </sheetViews>
  <sheetFormatPr defaultRowHeight="12.75" x14ac:dyDescent="0.2"/>
  <cols>
    <col min="1" max="1" width="47.1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13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417" t="s">
        <v>539</v>
      </c>
    </row>
    <row r="2" spans="1:6" ht="25.5" customHeight="1" x14ac:dyDescent="0.2">
      <c r="A2" s="564" t="s">
        <v>318</v>
      </c>
      <c r="B2" s="564"/>
      <c r="C2" s="564"/>
      <c r="D2" s="564"/>
      <c r="E2" s="564"/>
      <c r="F2" s="564"/>
    </row>
    <row r="3" spans="1:6" ht="22.5" customHeight="1" x14ac:dyDescent="0.25">
      <c r="A3" s="14"/>
      <c r="B3" s="13"/>
      <c r="C3" s="13"/>
      <c r="D3" s="13"/>
      <c r="E3" s="13"/>
      <c r="F3" s="85" t="s">
        <v>559</v>
      </c>
    </row>
    <row r="4" spans="1:6" s="86" customFormat="1" ht="44.25" customHeight="1" x14ac:dyDescent="0.2">
      <c r="A4" s="18" t="s">
        <v>319</v>
      </c>
      <c r="B4" s="20" t="s">
        <v>320</v>
      </c>
      <c r="C4" s="20" t="s">
        <v>321</v>
      </c>
      <c r="D4" s="20" t="s">
        <v>588</v>
      </c>
      <c r="E4" s="20" t="s">
        <v>576</v>
      </c>
      <c r="F4" s="21" t="s">
        <v>589</v>
      </c>
    </row>
    <row r="5" spans="1:6" s="13" customFormat="1" ht="12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 t="s">
        <v>322</v>
      </c>
    </row>
    <row r="6" spans="1:6" ht="15.95" customHeight="1" x14ac:dyDescent="0.2">
      <c r="A6" s="38" t="s">
        <v>587</v>
      </c>
      <c r="B6" s="90">
        <v>1250000</v>
      </c>
      <c r="C6" s="91">
        <v>2018</v>
      </c>
      <c r="D6" s="90"/>
      <c r="E6" s="90">
        <v>1250000</v>
      </c>
      <c r="F6" s="103">
        <f>B6-D6-E6</f>
        <v>0</v>
      </c>
    </row>
    <row r="7" spans="1:6" ht="15.95" customHeight="1" x14ac:dyDescent="0.2">
      <c r="A7" s="38" t="s">
        <v>590</v>
      </c>
      <c r="B7" s="90">
        <v>1500000</v>
      </c>
      <c r="C7" s="91">
        <v>2018</v>
      </c>
      <c r="D7" s="90"/>
      <c r="E7" s="90">
        <v>1500000</v>
      </c>
      <c r="F7" s="92">
        <f t="shared" ref="F7:F22" si="0">B7-D7-E7</f>
        <v>0</v>
      </c>
    </row>
    <row r="8" spans="1:6" ht="15.95" customHeight="1" x14ac:dyDescent="0.2">
      <c r="A8" s="38" t="s">
        <v>591</v>
      </c>
      <c r="B8" s="90">
        <v>46760000</v>
      </c>
      <c r="C8" s="91">
        <v>2018</v>
      </c>
      <c r="D8" s="90"/>
      <c r="E8" s="90">
        <v>46760000</v>
      </c>
      <c r="F8" s="92">
        <f t="shared" si="0"/>
        <v>0</v>
      </c>
    </row>
    <row r="9" spans="1:6" ht="15.95" customHeight="1" x14ac:dyDescent="0.2">
      <c r="A9" s="93"/>
      <c r="B9" s="90"/>
      <c r="C9" s="91"/>
      <c r="D9" s="90"/>
      <c r="E9" s="90"/>
      <c r="F9" s="92">
        <f t="shared" si="0"/>
        <v>0</v>
      </c>
    </row>
    <row r="10" spans="1:6" ht="15.95" customHeight="1" x14ac:dyDescent="0.2">
      <c r="A10" s="38"/>
      <c r="B10" s="90"/>
      <c r="C10" s="91"/>
      <c r="D10" s="90"/>
      <c r="E10" s="90"/>
      <c r="F10" s="92">
        <f t="shared" si="0"/>
        <v>0</v>
      </c>
    </row>
    <row r="11" spans="1:6" ht="15.95" customHeight="1" x14ac:dyDescent="0.2">
      <c r="A11" s="93"/>
      <c r="B11" s="90"/>
      <c r="C11" s="91"/>
      <c r="D11" s="90"/>
      <c r="E11" s="90"/>
      <c r="F11" s="92">
        <f t="shared" si="0"/>
        <v>0</v>
      </c>
    </row>
    <row r="12" spans="1:6" ht="15.95" customHeight="1" x14ac:dyDescent="0.2">
      <c r="A12" s="38"/>
      <c r="B12" s="90"/>
      <c r="C12" s="91"/>
      <c r="D12" s="90"/>
      <c r="E12" s="90"/>
      <c r="F12" s="92">
        <f t="shared" si="0"/>
        <v>0</v>
      </c>
    </row>
    <row r="13" spans="1:6" ht="15.95" customHeight="1" x14ac:dyDescent="0.2">
      <c r="A13" s="38"/>
      <c r="B13" s="90"/>
      <c r="C13" s="91"/>
      <c r="D13" s="90"/>
      <c r="E13" s="90"/>
      <c r="F13" s="92">
        <f t="shared" si="0"/>
        <v>0</v>
      </c>
    </row>
    <row r="14" spans="1:6" ht="15.95" customHeight="1" x14ac:dyDescent="0.2">
      <c r="A14" s="38"/>
      <c r="B14" s="90"/>
      <c r="C14" s="91"/>
      <c r="D14" s="90"/>
      <c r="E14" s="90"/>
      <c r="F14" s="92">
        <f t="shared" si="0"/>
        <v>0</v>
      </c>
    </row>
    <row r="15" spans="1:6" ht="15.95" customHeight="1" x14ac:dyDescent="0.2">
      <c r="A15" s="38"/>
      <c r="B15" s="90"/>
      <c r="C15" s="91"/>
      <c r="D15" s="90"/>
      <c r="E15" s="90"/>
      <c r="F15" s="92">
        <f t="shared" si="0"/>
        <v>0</v>
      </c>
    </row>
    <row r="16" spans="1:6" ht="15.95" customHeight="1" x14ac:dyDescent="0.2">
      <c r="A16" s="38"/>
      <c r="B16" s="90"/>
      <c r="C16" s="91"/>
      <c r="D16" s="90"/>
      <c r="E16" s="90"/>
      <c r="F16" s="92">
        <f t="shared" si="0"/>
        <v>0</v>
      </c>
    </row>
    <row r="17" spans="1:6" ht="15.95" customHeight="1" x14ac:dyDescent="0.2">
      <c r="A17" s="38"/>
      <c r="B17" s="90"/>
      <c r="C17" s="91"/>
      <c r="D17" s="90"/>
      <c r="E17" s="90"/>
      <c r="F17" s="92">
        <f t="shared" si="0"/>
        <v>0</v>
      </c>
    </row>
    <row r="18" spans="1:6" ht="15.95" customHeight="1" x14ac:dyDescent="0.2">
      <c r="A18" s="38"/>
      <c r="B18" s="90"/>
      <c r="C18" s="91"/>
      <c r="D18" s="90"/>
      <c r="E18" s="90"/>
      <c r="F18" s="92">
        <f t="shared" si="0"/>
        <v>0</v>
      </c>
    </row>
    <row r="19" spans="1:6" ht="15.95" customHeight="1" x14ac:dyDescent="0.2">
      <c r="A19" s="38"/>
      <c r="B19" s="90"/>
      <c r="C19" s="91"/>
      <c r="D19" s="90"/>
      <c r="E19" s="90"/>
      <c r="F19" s="92">
        <f t="shared" si="0"/>
        <v>0</v>
      </c>
    </row>
    <row r="20" spans="1:6" ht="15.95" customHeight="1" x14ac:dyDescent="0.2">
      <c r="A20" s="38"/>
      <c r="B20" s="90"/>
      <c r="C20" s="91"/>
      <c r="D20" s="90"/>
      <c r="E20" s="90"/>
      <c r="F20" s="92">
        <f t="shared" si="0"/>
        <v>0</v>
      </c>
    </row>
    <row r="21" spans="1:6" ht="15.95" customHeight="1" x14ac:dyDescent="0.2">
      <c r="A21" s="38"/>
      <c r="B21" s="90"/>
      <c r="C21" s="91"/>
      <c r="D21" s="90"/>
      <c r="E21" s="90"/>
      <c r="F21" s="92">
        <f t="shared" si="0"/>
        <v>0</v>
      </c>
    </row>
    <row r="22" spans="1:6" ht="15.95" customHeight="1" x14ac:dyDescent="0.2">
      <c r="A22" s="40"/>
      <c r="B22" s="94"/>
      <c r="C22" s="95"/>
      <c r="D22" s="94"/>
      <c r="E22" s="94"/>
      <c r="F22" s="96">
        <f t="shared" si="0"/>
        <v>0</v>
      </c>
    </row>
    <row r="23" spans="1:6" ht="15.95" customHeight="1" x14ac:dyDescent="0.2">
      <c r="A23" s="53" t="s">
        <v>323</v>
      </c>
      <c r="B23" s="97">
        <f>SUM(B6:B22)</f>
        <v>49510000</v>
      </c>
      <c r="C23" s="98"/>
      <c r="D23" s="97">
        <f>SUM(D6:D22)</f>
        <v>0</v>
      </c>
      <c r="E23" s="97">
        <f>SUM(E6:E22)</f>
        <v>49510000</v>
      </c>
      <c r="F23" s="103">
        <f>B23-D23-E23</f>
        <v>0</v>
      </c>
    </row>
    <row r="24" spans="1:6" ht="15.95" customHeight="1" x14ac:dyDescent="0.2"/>
    <row r="25" spans="1:6" s="99" customFormat="1" ht="18" customHeight="1" x14ac:dyDescent="0.2">
      <c r="A25" s="83"/>
      <c r="B25" s="84"/>
      <c r="C25" s="84"/>
      <c r="D25" s="84"/>
      <c r="E25" s="84"/>
      <c r="F25" s="13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Layout" zoomScaleNormal="100" workbookViewId="0">
      <selection activeCell="F5" sqref="F5"/>
    </sheetView>
  </sheetViews>
  <sheetFormatPr defaultRowHeight="12.75" x14ac:dyDescent="0.2"/>
  <cols>
    <col min="1" max="1" width="60.6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84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84" t="s">
        <v>542</v>
      </c>
    </row>
    <row r="2" spans="1:6" ht="24.75" customHeight="1" x14ac:dyDescent="0.2">
      <c r="A2" s="564" t="s">
        <v>324</v>
      </c>
      <c r="B2" s="564"/>
      <c r="C2" s="564"/>
      <c r="D2" s="564"/>
      <c r="E2" s="564"/>
      <c r="F2" s="564"/>
    </row>
    <row r="3" spans="1:6" ht="23.25" customHeight="1" x14ac:dyDescent="0.25">
      <c r="A3" s="14"/>
      <c r="B3" s="13"/>
      <c r="C3" s="13"/>
      <c r="D3" s="13"/>
      <c r="E3" s="13"/>
      <c r="F3" s="85" t="s">
        <v>559</v>
      </c>
    </row>
    <row r="4" spans="1:6" s="86" customFormat="1" ht="48.75" customHeight="1" x14ac:dyDescent="0.2">
      <c r="A4" s="18" t="s">
        <v>325</v>
      </c>
      <c r="B4" s="20" t="s">
        <v>320</v>
      </c>
      <c r="C4" s="20" t="s">
        <v>321</v>
      </c>
      <c r="D4" s="20" t="s">
        <v>588</v>
      </c>
      <c r="E4" s="20" t="s">
        <v>576</v>
      </c>
      <c r="F4" s="21" t="s">
        <v>592</v>
      </c>
    </row>
    <row r="5" spans="1:6" s="13" customFormat="1" ht="15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>
        <v>6</v>
      </c>
    </row>
    <row r="6" spans="1:6" ht="15.95" customHeight="1" x14ac:dyDescent="0.2">
      <c r="A6" s="100"/>
      <c r="B6" s="101"/>
      <c r="C6" s="102"/>
      <c r="D6" s="101"/>
      <c r="E6" s="101"/>
      <c r="F6" s="103">
        <f>B6-D6-E6</f>
        <v>0</v>
      </c>
    </row>
    <row r="7" spans="1:6" ht="15.95" customHeight="1" x14ac:dyDescent="0.2">
      <c r="A7" s="100"/>
      <c r="B7" s="101"/>
      <c r="C7" s="102"/>
      <c r="D7" s="101"/>
      <c r="E7" s="101"/>
      <c r="F7" s="103">
        <f t="shared" ref="F7:F24" si="0">B7-D7-E7</f>
        <v>0</v>
      </c>
    </row>
    <row r="8" spans="1:6" ht="15.95" customHeight="1" x14ac:dyDescent="0.2">
      <c r="A8" s="100"/>
      <c r="B8" s="101"/>
      <c r="C8" s="102"/>
      <c r="D8" s="101"/>
      <c r="E8" s="101"/>
      <c r="F8" s="103">
        <f t="shared" si="0"/>
        <v>0</v>
      </c>
    </row>
    <row r="9" spans="1:6" ht="15.95" customHeight="1" x14ac:dyDescent="0.2">
      <c r="A9" s="100"/>
      <c r="B9" s="101"/>
      <c r="C9" s="102"/>
      <c r="D9" s="101"/>
      <c r="E9" s="101"/>
      <c r="F9" s="103">
        <f t="shared" si="0"/>
        <v>0</v>
      </c>
    </row>
    <row r="10" spans="1:6" ht="15.95" customHeight="1" x14ac:dyDescent="0.2">
      <c r="A10" s="100"/>
      <c r="B10" s="101"/>
      <c r="C10" s="102"/>
      <c r="D10" s="101"/>
      <c r="E10" s="101"/>
      <c r="F10" s="103">
        <f t="shared" si="0"/>
        <v>0</v>
      </c>
    </row>
    <row r="11" spans="1:6" ht="15.95" customHeight="1" x14ac:dyDescent="0.2">
      <c r="A11" s="100"/>
      <c r="B11" s="101"/>
      <c r="C11" s="102"/>
      <c r="D11" s="101"/>
      <c r="E11" s="101"/>
      <c r="F11" s="103">
        <f t="shared" si="0"/>
        <v>0</v>
      </c>
    </row>
    <row r="12" spans="1:6" ht="15.95" customHeight="1" x14ac:dyDescent="0.2">
      <c r="A12" s="100"/>
      <c r="B12" s="101"/>
      <c r="C12" s="102"/>
      <c r="D12" s="101"/>
      <c r="E12" s="101"/>
      <c r="F12" s="103">
        <f t="shared" si="0"/>
        <v>0</v>
      </c>
    </row>
    <row r="13" spans="1:6" ht="15.95" customHeight="1" x14ac:dyDescent="0.2">
      <c r="A13" s="100"/>
      <c r="B13" s="101"/>
      <c r="C13" s="102"/>
      <c r="D13" s="101"/>
      <c r="E13" s="101"/>
      <c r="F13" s="103">
        <f t="shared" si="0"/>
        <v>0</v>
      </c>
    </row>
    <row r="14" spans="1:6" ht="15.95" customHeight="1" x14ac:dyDescent="0.2">
      <c r="A14" s="100"/>
      <c r="B14" s="101"/>
      <c r="C14" s="102"/>
      <c r="D14" s="101"/>
      <c r="E14" s="101"/>
      <c r="F14" s="103">
        <f t="shared" si="0"/>
        <v>0</v>
      </c>
    </row>
    <row r="15" spans="1:6" ht="15.95" customHeight="1" x14ac:dyDescent="0.2">
      <c r="A15" s="100"/>
      <c r="B15" s="101"/>
      <c r="C15" s="102"/>
      <c r="D15" s="101"/>
      <c r="E15" s="101"/>
      <c r="F15" s="103">
        <f t="shared" si="0"/>
        <v>0</v>
      </c>
    </row>
    <row r="16" spans="1:6" ht="15.95" customHeight="1" x14ac:dyDescent="0.2">
      <c r="A16" s="100"/>
      <c r="B16" s="101"/>
      <c r="C16" s="102"/>
      <c r="D16" s="101"/>
      <c r="E16" s="101"/>
      <c r="F16" s="103">
        <f t="shared" si="0"/>
        <v>0</v>
      </c>
    </row>
    <row r="17" spans="1:6" ht="15.95" customHeight="1" x14ac:dyDescent="0.2">
      <c r="A17" s="100"/>
      <c r="B17" s="101"/>
      <c r="C17" s="102"/>
      <c r="D17" s="101"/>
      <c r="E17" s="101"/>
      <c r="F17" s="103">
        <f t="shared" si="0"/>
        <v>0</v>
      </c>
    </row>
    <row r="18" spans="1:6" ht="15.95" customHeight="1" x14ac:dyDescent="0.2">
      <c r="A18" s="100"/>
      <c r="B18" s="101"/>
      <c r="C18" s="102"/>
      <c r="D18" s="101"/>
      <c r="E18" s="101"/>
      <c r="F18" s="103">
        <f t="shared" si="0"/>
        <v>0</v>
      </c>
    </row>
    <row r="19" spans="1:6" ht="15.95" customHeight="1" x14ac:dyDescent="0.2">
      <c r="A19" s="100"/>
      <c r="B19" s="101"/>
      <c r="C19" s="102"/>
      <c r="D19" s="101"/>
      <c r="E19" s="101"/>
      <c r="F19" s="103">
        <f t="shared" si="0"/>
        <v>0</v>
      </c>
    </row>
    <row r="20" spans="1:6" ht="15.95" customHeight="1" x14ac:dyDescent="0.2">
      <c r="A20" s="100"/>
      <c r="B20" s="101"/>
      <c r="C20" s="102"/>
      <c r="D20" s="101"/>
      <c r="E20" s="101"/>
      <c r="F20" s="103">
        <f t="shared" si="0"/>
        <v>0</v>
      </c>
    </row>
    <row r="21" spans="1:6" ht="15.95" customHeight="1" x14ac:dyDescent="0.2">
      <c r="A21" s="100"/>
      <c r="B21" s="101"/>
      <c r="C21" s="102"/>
      <c r="D21" s="101"/>
      <c r="E21" s="101"/>
      <c r="F21" s="103">
        <f t="shared" si="0"/>
        <v>0</v>
      </c>
    </row>
    <row r="22" spans="1:6" ht="15.95" customHeight="1" x14ac:dyDescent="0.2">
      <c r="A22" s="100"/>
      <c r="B22" s="101"/>
      <c r="C22" s="102"/>
      <c r="D22" s="101"/>
      <c r="E22" s="101"/>
      <c r="F22" s="103">
        <f t="shared" si="0"/>
        <v>0</v>
      </c>
    </row>
    <row r="23" spans="1:6" ht="15.95" customHeight="1" x14ac:dyDescent="0.2">
      <c r="A23" s="100"/>
      <c r="B23" s="101"/>
      <c r="C23" s="102"/>
      <c r="D23" s="101"/>
      <c r="E23" s="101"/>
      <c r="F23" s="103">
        <f t="shared" si="0"/>
        <v>0</v>
      </c>
    </row>
    <row r="24" spans="1:6" ht="15.95" customHeight="1" x14ac:dyDescent="0.2">
      <c r="A24" s="104"/>
      <c r="B24" s="105"/>
      <c r="C24" s="105"/>
      <c r="D24" s="105"/>
      <c r="E24" s="105"/>
      <c r="F24" s="106">
        <f t="shared" si="0"/>
        <v>0</v>
      </c>
    </row>
    <row r="25" spans="1:6" s="99" customFormat="1" ht="18" customHeight="1" x14ac:dyDescent="0.2">
      <c r="A25" s="53" t="s">
        <v>323</v>
      </c>
      <c r="B25" s="107">
        <f>SUM(B6:B24)</f>
        <v>0</v>
      </c>
      <c r="C25" s="108"/>
      <c r="D25" s="107">
        <f>SUM(D6:D24)</f>
        <v>0</v>
      </c>
      <c r="E25" s="107">
        <f>SUM(E6:E24)</f>
        <v>0</v>
      </c>
      <c r="F25" s="109">
        <f>SUM(F6:F24)</f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view="pageLayout" zoomScaleNormal="100" workbookViewId="0">
      <selection activeCell="B26" sqref="B26"/>
    </sheetView>
  </sheetViews>
  <sheetFormatPr defaultRowHeight="12.75" x14ac:dyDescent="0.2"/>
  <cols>
    <col min="1" max="1" width="47.83203125" style="373" customWidth="1"/>
    <col min="2" max="2" width="30.5" style="372" customWidth="1"/>
    <col min="3" max="3" width="20" style="372" customWidth="1"/>
    <col min="4" max="4" width="19" style="372" customWidth="1"/>
    <col min="5" max="16384" width="9.33203125" style="372"/>
  </cols>
  <sheetData>
    <row r="1" spans="1:2" x14ac:dyDescent="0.2">
      <c r="B1" s="419" t="s">
        <v>540</v>
      </c>
    </row>
    <row r="2" spans="1:2" ht="38.25" x14ac:dyDescent="0.2">
      <c r="A2" s="418" t="s">
        <v>541</v>
      </c>
    </row>
    <row r="3" spans="1:2" s="388" customFormat="1" ht="24" customHeight="1" thickBot="1" x14ac:dyDescent="0.3">
      <c r="A3" s="389"/>
      <c r="B3" s="405" t="s">
        <v>559</v>
      </c>
    </row>
    <row r="4" spans="1:2" s="384" customFormat="1" ht="22.5" customHeight="1" thickBot="1" x14ac:dyDescent="0.25">
      <c r="A4" s="387" t="s">
        <v>513</v>
      </c>
      <c r="B4" s="385" t="s">
        <v>514</v>
      </c>
    </row>
    <row r="5" spans="1:2" ht="18" customHeight="1" x14ac:dyDescent="0.2">
      <c r="A5" s="406" t="s">
        <v>515</v>
      </c>
      <c r="B5" s="407"/>
    </row>
    <row r="6" spans="1:2" ht="18" customHeight="1" x14ac:dyDescent="0.2">
      <c r="A6" s="379"/>
      <c r="B6" s="408"/>
    </row>
    <row r="7" spans="1:2" ht="18" customHeight="1" x14ac:dyDescent="0.2">
      <c r="A7" s="379"/>
      <c r="B7" s="408"/>
    </row>
    <row r="8" spans="1:2" ht="21.95" customHeight="1" x14ac:dyDescent="0.2">
      <c r="A8" s="379"/>
      <c r="B8" s="408"/>
    </row>
    <row r="9" spans="1:2" ht="18" customHeight="1" x14ac:dyDescent="0.2">
      <c r="A9" s="379"/>
      <c r="B9" s="408"/>
    </row>
    <row r="10" spans="1:2" ht="18" customHeight="1" x14ac:dyDescent="0.2">
      <c r="A10" s="379"/>
      <c r="B10" s="408"/>
    </row>
    <row r="11" spans="1:2" ht="18" customHeight="1" x14ac:dyDescent="0.2">
      <c r="A11" s="380"/>
      <c r="B11" s="408"/>
    </row>
    <row r="12" spans="1:2" ht="18" customHeight="1" x14ac:dyDescent="0.2">
      <c r="A12" s="380"/>
      <c r="B12" s="408"/>
    </row>
    <row r="13" spans="1:2" ht="18" customHeight="1" x14ac:dyDescent="0.2">
      <c r="A13" s="380"/>
      <c r="B13" s="408"/>
    </row>
    <row r="14" spans="1:2" ht="18" customHeight="1" x14ac:dyDescent="0.2">
      <c r="A14" s="379"/>
      <c r="B14" s="408"/>
    </row>
    <row r="15" spans="1:2" ht="18" customHeight="1" x14ac:dyDescent="0.2">
      <c r="A15" s="379"/>
      <c r="B15" s="408"/>
    </row>
    <row r="16" spans="1:2" ht="18" customHeight="1" x14ac:dyDescent="0.2">
      <c r="A16" s="409"/>
      <c r="B16" s="408"/>
    </row>
    <row r="17" spans="1:2" ht="18" customHeight="1" thickBot="1" x14ac:dyDescent="0.25">
      <c r="A17" s="410"/>
      <c r="B17" s="411"/>
    </row>
    <row r="18" spans="1:2" ht="18" customHeight="1" thickBot="1" x14ac:dyDescent="0.25">
      <c r="A18" s="376" t="s">
        <v>323</v>
      </c>
      <c r="B18" s="374">
        <f>SUM(B6:B17)</f>
        <v>0</v>
      </c>
    </row>
    <row r="21" spans="1:2" ht="14.25" thickBot="1" x14ac:dyDescent="0.3">
      <c r="A21" s="389"/>
      <c r="B21" s="405" t="s">
        <v>559</v>
      </c>
    </row>
    <row r="22" spans="1:2" ht="13.5" thickBot="1" x14ac:dyDescent="0.25">
      <c r="A22" s="387" t="s">
        <v>516</v>
      </c>
      <c r="B22" s="385" t="s">
        <v>514</v>
      </c>
    </row>
    <row r="23" spans="1:2" x14ac:dyDescent="0.2">
      <c r="A23" s="406" t="s">
        <v>517</v>
      </c>
      <c r="B23" s="407"/>
    </row>
    <row r="24" spans="1:2" x14ac:dyDescent="0.2">
      <c r="A24" s="379" t="s">
        <v>519</v>
      </c>
      <c r="B24" s="408"/>
    </row>
    <row r="25" spans="1:2" x14ac:dyDescent="0.2">
      <c r="A25" s="379" t="s">
        <v>520</v>
      </c>
      <c r="B25" s="408">
        <v>4100000</v>
      </c>
    </row>
    <row r="26" spans="1:2" x14ac:dyDescent="0.2">
      <c r="A26" s="379" t="s">
        <v>521</v>
      </c>
      <c r="B26" s="408"/>
    </row>
    <row r="27" spans="1:2" x14ac:dyDescent="0.2">
      <c r="A27" s="379" t="s">
        <v>522</v>
      </c>
      <c r="B27" s="408"/>
    </row>
    <row r="28" spans="1:2" ht="24" x14ac:dyDescent="0.2">
      <c r="A28" s="412" t="s">
        <v>518</v>
      </c>
      <c r="B28" s="408"/>
    </row>
    <row r="29" spans="1:2" x14ac:dyDescent="0.2">
      <c r="A29" s="380"/>
      <c r="B29" s="408"/>
    </row>
    <row r="30" spans="1:2" x14ac:dyDescent="0.2">
      <c r="A30" s="380"/>
      <c r="B30" s="408"/>
    </row>
    <row r="31" spans="1:2" x14ac:dyDescent="0.2">
      <c r="A31" s="379"/>
      <c r="B31" s="408"/>
    </row>
    <row r="32" spans="1:2" x14ac:dyDescent="0.2">
      <c r="A32" s="379"/>
      <c r="B32" s="408"/>
    </row>
    <row r="33" spans="1:2" x14ac:dyDescent="0.2">
      <c r="A33" s="409"/>
      <c r="B33" s="408"/>
    </row>
    <row r="34" spans="1:2" ht="13.5" thickBot="1" x14ac:dyDescent="0.25">
      <c r="A34" s="410"/>
      <c r="B34" s="411"/>
    </row>
    <row r="35" spans="1:2" ht="13.5" thickBot="1" x14ac:dyDescent="0.25">
      <c r="A35" s="376" t="s">
        <v>323</v>
      </c>
      <c r="B35" s="374">
        <f>SUM(B24:B34)</f>
        <v>4100000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Györe Község Önkormányzata által
 átadott pénzeszközök, támogatásértékű kiadások és bevételek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WhiteSpace="0" zoomScaleNormal="100" workbookViewId="0">
      <selection activeCell="B12" sqref="B12"/>
    </sheetView>
  </sheetViews>
  <sheetFormatPr defaultRowHeight="12.75" x14ac:dyDescent="0.2"/>
  <cols>
    <col min="1" max="1" width="47.5" style="373" bestFit="1" customWidth="1"/>
    <col min="2" max="2" width="20.6640625" style="372" customWidth="1"/>
    <col min="3" max="3" width="24.5" style="372" customWidth="1"/>
    <col min="4" max="4" width="19" style="372" customWidth="1"/>
    <col min="5" max="16384" width="9.33203125" style="372"/>
  </cols>
  <sheetData>
    <row r="1" spans="1:3" x14ac:dyDescent="0.2">
      <c r="C1" s="372" t="s">
        <v>543</v>
      </c>
    </row>
    <row r="3" spans="1:3" ht="25.5" customHeight="1" x14ac:dyDescent="0.2">
      <c r="A3" s="566" t="s">
        <v>593</v>
      </c>
      <c r="B3" s="566"/>
      <c r="C3" s="566"/>
    </row>
    <row r="4" spans="1:3" ht="25.5" customHeight="1" x14ac:dyDescent="0.2">
      <c r="A4" s="418"/>
      <c r="B4" s="418"/>
      <c r="C4" s="418"/>
    </row>
    <row r="5" spans="1:3" s="388" customFormat="1" ht="24" customHeight="1" thickBot="1" x14ac:dyDescent="0.3">
      <c r="A5" s="389"/>
      <c r="B5" s="565" t="s">
        <v>570</v>
      </c>
      <c r="C5" s="565"/>
    </row>
    <row r="6" spans="1:3" s="384" customFormat="1" ht="22.5" customHeight="1" thickBot="1" x14ac:dyDescent="0.25">
      <c r="A6" s="387" t="s">
        <v>317</v>
      </c>
      <c r="B6" s="386" t="s">
        <v>505</v>
      </c>
      <c r="C6" s="385" t="s">
        <v>504</v>
      </c>
    </row>
    <row r="7" spans="1:3" ht="34.5" customHeight="1" x14ac:dyDescent="0.2">
      <c r="A7" s="383" t="s">
        <v>503</v>
      </c>
      <c r="B7" s="382">
        <v>1500000</v>
      </c>
      <c r="C7" s="381"/>
    </row>
    <row r="8" spans="1:3" ht="30" customHeight="1" x14ac:dyDescent="0.2">
      <c r="A8" s="379" t="s">
        <v>502</v>
      </c>
      <c r="B8" s="378"/>
      <c r="C8" s="377"/>
    </row>
    <row r="9" spans="1:3" ht="26.25" customHeight="1" x14ac:dyDescent="0.2">
      <c r="A9" s="380" t="s">
        <v>501</v>
      </c>
      <c r="B9" s="378">
        <v>0</v>
      </c>
      <c r="C9" s="377"/>
    </row>
    <row r="10" spans="1:3" ht="26.25" customHeight="1" x14ac:dyDescent="0.2">
      <c r="A10" s="380" t="s">
        <v>500</v>
      </c>
      <c r="B10" s="378">
        <v>0</v>
      </c>
      <c r="C10" s="377"/>
    </row>
    <row r="11" spans="1:3" ht="31.5" customHeight="1" x14ac:dyDescent="0.2">
      <c r="A11" s="380" t="s">
        <v>594</v>
      </c>
      <c r="B11" s="378">
        <v>100000</v>
      </c>
      <c r="C11" s="377"/>
    </row>
    <row r="12" spans="1:3" ht="18" customHeight="1" thickBot="1" x14ac:dyDescent="0.25">
      <c r="A12" s="379"/>
      <c r="B12" s="378"/>
      <c r="C12" s="377"/>
    </row>
    <row r="13" spans="1:3" ht="25.5" customHeight="1" thickBot="1" x14ac:dyDescent="0.25">
      <c r="A13" s="376" t="s">
        <v>323</v>
      </c>
      <c r="B13" s="375">
        <f>SUM(B7:B12)</f>
        <v>1600000</v>
      </c>
      <c r="C13" s="374">
        <f>SUM(C7:C12)</f>
        <v>0</v>
      </c>
    </row>
    <row r="14" spans="1:3" ht="19.5" customHeight="1" x14ac:dyDescent="0.2"/>
    <row r="15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view="pageLayout" topLeftCell="B2" zoomScaleNormal="100" workbookViewId="0">
      <selection activeCell="E15" sqref="E15"/>
    </sheetView>
  </sheetViews>
  <sheetFormatPr defaultRowHeight="15.75" x14ac:dyDescent="0.25"/>
  <cols>
    <col min="1" max="1" width="4.83203125" style="246" customWidth="1"/>
    <col min="2" max="2" width="28.83203125" style="247" customWidth="1"/>
    <col min="3" max="4" width="9" style="247" customWidth="1"/>
    <col min="5" max="5" width="10.1640625" style="247" bestFit="1" customWidth="1"/>
    <col min="6" max="6" width="8.83203125" style="247" customWidth="1"/>
    <col min="7" max="7" width="9.83203125" style="247" bestFit="1" customWidth="1"/>
    <col min="8" max="8" width="8.83203125" style="247" customWidth="1"/>
    <col min="9" max="9" width="9.83203125" style="247" customWidth="1"/>
    <col min="10" max="10" width="9.5" style="247" customWidth="1"/>
    <col min="11" max="11" width="10.83203125" style="247" bestFit="1" customWidth="1"/>
    <col min="12" max="13" width="9.5" style="247" customWidth="1"/>
    <col min="14" max="14" width="10.1640625" style="247" bestFit="1" customWidth="1"/>
    <col min="15" max="15" width="12.6640625" style="246" customWidth="1"/>
    <col min="16" max="16384" width="9.33203125" style="247"/>
  </cols>
  <sheetData>
    <row r="2" spans="1:15" x14ac:dyDescent="0.25">
      <c r="N2" s="568" t="s">
        <v>544</v>
      </c>
      <c r="O2" s="568"/>
    </row>
    <row r="3" spans="1:15" ht="31.5" customHeight="1" x14ac:dyDescent="0.25">
      <c r="A3" s="567" t="s">
        <v>595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</row>
    <row r="4" spans="1:15" x14ac:dyDescent="0.25">
      <c r="O4" s="248" t="s">
        <v>570</v>
      </c>
    </row>
    <row r="5" spans="1:15" s="246" customFormat="1" ht="26.1" customHeight="1" x14ac:dyDescent="0.25">
      <c r="A5" s="249" t="s">
        <v>127</v>
      </c>
      <c r="B5" s="250" t="s">
        <v>218</v>
      </c>
      <c r="C5" s="250" t="s">
        <v>410</v>
      </c>
      <c r="D5" s="250" t="s">
        <v>411</v>
      </c>
      <c r="E5" s="250" t="s">
        <v>412</v>
      </c>
      <c r="F5" s="250" t="s">
        <v>413</v>
      </c>
      <c r="G5" s="250" t="s">
        <v>414</v>
      </c>
      <c r="H5" s="250" t="s">
        <v>415</v>
      </c>
      <c r="I5" s="250" t="s">
        <v>416</v>
      </c>
      <c r="J5" s="250" t="s">
        <v>417</v>
      </c>
      <c r="K5" s="250" t="s">
        <v>418</v>
      </c>
      <c r="L5" s="250" t="s">
        <v>419</v>
      </c>
      <c r="M5" s="250" t="s">
        <v>420</v>
      </c>
      <c r="N5" s="250" t="s">
        <v>421</v>
      </c>
      <c r="O5" s="251" t="s">
        <v>316</v>
      </c>
    </row>
    <row r="6" spans="1:15" s="256" customFormat="1" ht="15" customHeight="1" x14ac:dyDescent="0.2">
      <c r="A6" s="252" t="s">
        <v>5</v>
      </c>
      <c r="B6" s="253" t="s">
        <v>216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5"/>
    </row>
    <row r="7" spans="1:15" s="256" customFormat="1" ht="15" customHeight="1" x14ac:dyDescent="0.2">
      <c r="A7" s="257" t="s">
        <v>7</v>
      </c>
      <c r="B7" s="258" t="s">
        <v>219</v>
      </c>
      <c r="C7" s="550">
        <v>0</v>
      </c>
      <c r="D7" s="550">
        <v>0</v>
      </c>
      <c r="E7" s="550">
        <v>800000</v>
      </c>
      <c r="F7" s="550">
        <v>0</v>
      </c>
      <c r="G7" s="550">
        <v>0</v>
      </c>
      <c r="H7" s="550">
        <v>0</v>
      </c>
      <c r="I7" s="550">
        <v>0</v>
      </c>
      <c r="J7" s="550">
        <v>0</v>
      </c>
      <c r="K7" s="550">
        <v>800000</v>
      </c>
      <c r="L7" s="550">
        <v>0</v>
      </c>
      <c r="M7" s="550">
        <v>0</v>
      </c>
      <c r="N7" s="550">
        <v>0</v>
      </c>
      <c r="O7" s="547">
        <v>1600000</v>
      </c>
    </row>
    <row r="8" spans="1:15" s="263" customFormat="1" ht="14.1" customHeight="1" x14ac:dyDescent="0.2">
      <c r="A8" s="259" t="s">
        <v>17</v>
      </c>
      <c r="B8" s="260" t="s">
        <v>221</v>
      </c>
      <c r="C8" s="551">
        <v>408000</v>
      </c>
      <c r="D8" s="551">
        <v>408000</v>
      </c>
      <c r="E8" s="551">
        <v>408000</v>
      </c>
      <c r="F8" s="551">
        <v>408000</v>
      </c>
      <c r="G8" s="551">
        <v>408000</v>
      </c>
      <c r="H8" s="551">
        <v>408000</v>
      </c>
      <c r="I8" s="551">
        <v>408000</v>
      </c>
      <c r="J8" s="551">
        <v>408000</v>
      </c>
      <c r="K8" s="551">
        <v>408000</v>
      </c>
      <c r="L8" s="551">
        <v>408000</v>
      </c>
      <c r="M8" s="551">
        <v>408000</v>
      </c>
      <c r="N8" s="551">
        <v>415000</v>
      </c>
      <c r="O8" s="548">
        <f>SUM(C8:N8)</f>
        <v>4903000</v>
      </c>
    </row>
    <row r="9" spans="1:15" s="263" customFormat="1" x14ac:dyDescent="0.2">
      <c r="A9" s="259" t="s">
        <v>172</v>
      </c>
      <c r="B9" s="264" t="s">
        <v>222</v>
      </c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2"/>
      <c r="N9" s="552"/>
      <c r="O9" s="549">
        <f>SUM(C9:N9)</f>
        <v>0</v>
      </c>
    </row>
    <row r="10" spans="1:15" s="263" customFormat="1" ht="14.1" customHeight="1" x14ac:dyDescent="0.2">
      <c r="A10" s="259" t="s">
        <v>37</v>
      </c>
      <c r="B10" s="260" t="s">
        <v>422</v>
      </c>
      <c r="C10" s="551"/>
      <c r="D10" s="551"/>
      <c r="E10" s="551"/>
      <c r="F10" s="551"/>
      <c r="G10" s="551"/>
      <c r="H10" s="551"/>
      <c r="I10" s="551"/>
      <c r="J10" s="551"/>
      <c r="K10" s="551"/>
      <c r="L10" s="551"/>
      <c r="M10" s="551"/>
      <c r="N10" s="551"/>
      <c r="O10" s="548">
        <f>SUM(C10:N10)</f>
        <v>0</v>
      </c>
    </row>
    <row r="11" spans="1:15" s="263" customFormat="1" ht="14.1" customHeight="1" x14ac:dyDescent="0.2">
      <c r="A11" s="259" t="s">
        <v>54</v>
      </c>
      <c r="B11" s="260" t="s">
        <v>423</v>
      </c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48">
        <f>SUM(C11:N11)</f>
        <v>0</v>
      </c>
    </row>
    <row r="12" spans="1:15" s="263" customFormat="1" ht="14.1" customHeight="1" x14ac:dyDescent="0.2">
      <c r="A12" s="259" t="s">
        <v>193</v>
      </c>
      <c r="B12" s="260" t="s">
        <v>424</v>
      </c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48"/>
    </row>
    <row r="13" spans="1:15" s="263" customFormat="1" ht="14.1" customHeight="1" x14ac:dyDescent="0.2">
      <c r="A13" s="259" t="s">
        <v>81</v>
      </c>
      <c r="B13" s="260" t="s">
        <v>425</v>
      </c>
      <c r="C13" s="551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48"/>
    </row>
    <row r="14" spans="1:15" s="263" customFormat="1" x14ac:dyDescent="0.2">
      <c r="A14" s="259" t="s">
        <v>196</v>
      </c>
      <c r="B14" s="267" t="s">
        <v>580</v>
      </c>
      <c r="C14" s="551">
        <v>6108000</v>
      </c>
      <c r="D14" s="551">
        <v>6108000</v>
      </c>
      <c r="E14" s="551">
        <v>6117752</v>
      </c>
      <c r="F14" s="551">
        <v>6108000</v>
      </c>
      <c r="G14" s="551">
        <v>6108000</v>
      </c>
      <c r="H14" s="551">
        <v>6108000</v>
      </c>
      <c r="I14" s="551">
        <v>6108000</v>
      </c>
      <c r="J14" s="551">
        <v>6108000</v>
      </c>
      <c r="K14" s="551">
        <v>6108000</v>
      </c>
      <c r="L14" s="551">
        <v>6108000</v>
      </c>
      <c r="M14" s="551">
        <v>6108000</v>
      </c>
      <c r="N14" s="551">
        <v>6108000</v>
      </c>
      <c r="O14" s="548"/>
    </row>
    <row r="15" spans="1:15" s="263" customFormat="1" ht="14.1" customHeight="1" x14ac:dyDescent="0.2">
      <c r="A15" s="259" t="s">
        <v>91</v>
      </c>
      <c r="B15" s="260" t="s">
        <v>426</v>
      </c>
      <c r="C15" s="551">
        <v>3475000</v>
      </c>
      <c r="D15" s="551">
        <v>3475000</v>
      </c>
      <c r="E15" s="551">
        <v>3475000</v>
      </c>
      <c r="F15" s="551">
        <v>3475000</v>
      </c>
      <c r="G15" s="551">
        <v>3475000</v>
      </c>
      <c r="H15" s="551">
        <v>3475000</v>
      </c>
      <c r="I15" s="551">
        <v>3475000</v>
      </c>
      <c r="J15" s="551">
        <v>3475000</v>
      </c>
      <c r="K15" s="551">
        <v>3475000</v>
      </c>
      <c r="L15" s="551">
        <v>3475000</v>
      </c>
      <c r="M15" s="551">
        <v>3475000</v>
      </c>
      <c r="N15" s="551">
        <v>3478095</v>
      </c>
      <c r="O15" s="548">
        <f>SUM(C15:N15)</f>
        <v>41703095</v>
      </c>
    </row>
    <row r="16" spans="1:15" s="256" customFormat="1" ht="15.95" customHeight="1" x14ac:dyDescent="0.2">
      <c r="A16" s="252" t="s">
        <v>93</v>
      </c>
      <c r="B16" s="268" t="s">
        <v>427</v>
      </c>
      <c r="C16" s="269">
        <f>SUM(C7:C15)</f>
        <v>9991000</v>
      </c>
      <c r="D16" s="269">
        <f t="shared" ref="D16:O16" si="0">SUM(D7:D15)</f>
        <v>9991000</v>
      </c>
      <c r="E16" s="269">
        <f t="shared" si="0"/>
        <v>10800752</v>
      </c>
      <c r="F16" s="269">
        <f t="shared" si="0"/>
        <v>9991000</v>
      </c>
      <c r="G16" s="269">
        <f t="shared" si="0"/>
        <v>9991000</v>
      </c>
      <c r="H16" s="269">
        <f t="shared" si="0"/>
        <v>9991000</v>
      </c>
      <c r="I16" s="269">
        <f t="shared" si="0"/>
        <v>9991000</v>
      </c>
      <c r="J16" s="269">
        <f t="shared" si="0"/>
        <v>9991000</v>
      </c>
      <c r="K16" s="269">
        <f t="shared" si="0"/>
        <v>10791000</v>
      </c>
      <c r="L16" s="269">
        <f t="shared" si="0"/>
        <v>9991000</v>
      </c>
      <c r="M16" s="269">
        <f t="shared" si="0"/>
        <v>9991000</v>
      </c>
      <c r="N16" s="269">
        <f t="shared" si="0"/>
        <v>10001095</v>
      </c>
      <c r="O16" s="269">
        <f t="shared" si="0"/>
        <v>48206095</v>
      </c>
    </row>
    <row r="17" spans="1:15" s="256" customFormat="1" ht="15" customHeight="1" x14ac:dyDescent="0.2">
      <c r="A17" s="252" t="s">
        <v>119</v>
      </c>
      <c r="B17" s="253" t="s">
        <v>217</v>
      </c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5"/>
    </row>
    <row r="18" spans="1:15" s="263" customFormat="1" ht="14.1" customHeight="1" x14ac:dyDescent="0.2">
      <c r="A18" s="270" t="s">
        <v>121</v>
      </c>
      <c r="B18" s="271" t="s">
        <v>220</v>
      </c>
      <c r="C18" s="265">
        <v>987000</v>
      </c>
      <c r="D18" s="265">
        <v>983000</v>
      </c>
      <c r="E18" s="265">
        <v>983000</v>
      </c>
      <c r="F18" s="265">
        <v>983000</v>
      </c>
      <c r="G18" s="265">
        <v>983000</v>
      </c>
      <c r="H18" s="265">
        <v>983000</v>
      </c>
      <c r="I18" s="265">
        <v>983000</v>
      </c>
      <c r="J18" s="265">
        <v>983000</v>
      </c>
      <c r="K18" s="265">
        <v>983000</v>
      </c>
      <c r="L18" s="265">
        <v>983000</v>
      </c>
      <c r="M18" s="265">
        <v>983000</v>
      </c>
      <c r="N18" s="265">
        <v>983000</v>
      </c>
      <c r="O18" s="266">
        <f>SUM(C18:N18)</f>
        <v>11800000</v>
      </c>
    </row>
    <row r="19" spans="1:15" s="263" customFormat="1" ht="27" customHeight="1" x14ac:dyDescent="0.2">
      <c r="A19" s="259" t="s">
        <v>123</v>
      </c>
      <c r="B19" s="267" t="s">
        <v>132</v>
      </c>
      <c r="C19" s="261">
        <v>174000</v>
      </c>
      <c r="D19" s="261">
        <v>166000</v>
      </c>
      <c r="E19" s="261">
        <v>166000</v>
      </c>
      <c r="F19" s="261">
        <v>166000</v>
      </c>
      <c r="G19" s="261">
        <v>166000</v>
      </c>
      <c r="H19" s="261">
        <v>166000</v>
      </c>
      <c r="I19" s="261">
        <v>166000</v>
      </c>
      <c r="J19" s="261">
        <v>166000</v>
      </c>
      <c r="K19" s="261">
        <v>166000</v>
      </c>
      <c r="L19" s="261">
        <v>166000</v>
      </c>
      <c r="M19" s="261">
        <v>166000</v>
      </c>
      <c r="N19" s="261">
        <v>166000</v>
      </c>
      <c r="O19" s="262">
        <f>SUM(C19:N19)</f>
        <v>2000000</v>
      </c>
    </row>
    <row r="20" spans="1:15" s="263" customFormat="1" ht="14.1" customHeight="1" x14ac:dyDescent="0.2">
      <c r="A20" s="259" t="s">
        <v>236</v>
      </c>
      <c r="B20" s="260" t="s">
        <v>134</v>
      </c>
      <c r="C20" s="261">
        <v>1956000</v>
      </c>
      <c r="D20" s="261">
        <v>1954000</v>
      </c>
      <c r="E20" s="261">
        <v>1954000</v>
      </c>
      <c r="F20" s="261">
        <v>1954000</v>
      </c>
      <c r="G20" s="261">
        <v>1954000</v>
      </c>
      <c r="H20" s="261">
        <v>1954000</v>
      </c>
      <c r="I20" s="261">
        <v>1954000</v>
      </c>
      <c r="J20" s="261">
        <v>1954000</v>
      </c>
      <c r="K20" s="261">
        <v>1954000</v>
      </c>
      <c r="L20" s="261">
        <v>1954000</v>
      </c>
      <c r="M20" s="261">
        <v>1954000</v>
      </c>
      <c r="N20" s="261">
        <v>1954000</v>
      </c>
      <c r="O20" s="262">
        <f>SUM(C20:N20)</f>
        <v>23450000</v>
      </c>
    </row>
    <row r="21" spans="1:15" s="263" customFormat="1" ht="14.1" customHeight="1" x14ac:dyDescent="0.2">
      <c r="A21" s="259" t="s">
        <v>238</v>
      </c>
      <c r="B21" s="260" t="s">
        <v>136</v>
      </c>
      <c r="C21" s="551">
        <v>0</v>
      </c>
      <c r="D21" s="551">
        <v>0</v>
      </c>
      <c r="E21" s="551">
        <v>0</v>
      </c>
      <c r="F21" s="551">
        <v>0</v>
      </c>
      <c r="G21" s="551">
        <v>0</v>
      </c>
      <c r="H21" s="551">
        <v>0</v>
      </c>
      <c r="I21" s="551">
        <v>0</v>
      </c>
      <c r="J21" s="551">
        <v>0</v>
      </c>
      <c r="K21" s="551">
        <v>0</v>
      </c>
      <c r="L21" s="551">
        <v>0</v>
      </c>
      <c r="M21" s="551">
        <v>0</v>
      </c>
      <c r="N21" s="551">
        <v>4480000</v>
      </c>
      <c r="O21" s="262">
        <f>SUM(C21:N21)</f>
        <v>4480000</v>
      </c>
    </row>
    <row r="22" spans="1:15" s="263" customFormat="1" ht="14.1" customHeight="1" x14ac:dyDescent="0.2">
      <c r="A22" s="259" t="s">
        <v>240</v>
      </c>
      <c r="B22" s="260" t="s">
        <v>428</v>
      </c>
      <c r="C22" s="551">
        <v>0</v>
      </c>
      <c r="D22" s="551">
        <v>0</v>
      </c>
      <c r="E22" s="551">
        <v>0</v>
      </c>
      <c r="F22" s="551">
        <v>0</v>
      </c>
      <c r="G22" s="551">
        <v>0</v>
      </c>
      <c r="H22" s="551">
        <v>0</v>
      </c>
      <c r="I22" s="551">
        <v>0</v>
      </c>
      <c r="J22" s="551">
        <v>0</v>
      </c>
      <c r="K22" s="551">
        <v>15487729</v>
      </c>
      <c r="L22" s="551">
        <v>0</v>
      </c>
      <c r="M22" s="551">
        <v>0</v>
      </c>
      <c r="N22" s="551">
        <v>0</v>
      </c>
      <c r="O22" s="262">
        <f>SUM(C22:N22)</f>
        <v>15487729</v>
      </c>
    </row>
    <row r="23" spans="1:15" s="263" customFormat="1" ht="14.1" customHeight="1" x14ac:dyDescent="0.2">
      <c r="A23" s="259" t="s">
        <v>243</v>
      </c>
      <c r="B23" s="260" t="s">
        <v>153</v>
      </c>
      <c r="C23" s="551">
        <v>0</v>
      </c>
      <c r="D23" s="551">
        <v>0</v>
      </c>
      <c r="E23" s="551">
        <v>0</v>
      </c>
      <c r="F23" s="551">
        <v>0</v>
      </c>
      <c r="G23" s="551">
        <v>1587500</v>
      </c>
      <c r="H23" s="551">
        <v>0</v>
      </c>
      <c r="I23" s="551">
        <v>0</v>
      </c>
      <c r="J23" s="551">
        <v>0</v>
      </c>
      <c r="K23" s="551">
        <v>0</v>
      </c>
      <c r="L23" s="551">
        <v>0</v>
      </c>
      <c r="M23" s="551">
        <v>0</v>
      </c>
      <c r="N23" s="551">
        <v>0</v>
      </c>
      <c r="O23" s="262">
        <f t="shared" ref="O23:O28" si="1">SUM(C23:N23)</f>
        <v>1587500</v>
      </c>
    </row>
    <row r="24" spans="1:15" s="263" customFormat="1" x14ac:dyDescent="0.2">
      <c r="A24" s="259" t="s">
        <v>246</v>
      </c>
      <c r="B24" s="267" t="s">
        <v>154</v>
      </c>
      <c r="C24" s="551">
        <v>0</v>
      </c>
      <c r="D24" s="551">
        <v>0</v>
      </c>
      <c r="E24" s="551">
        <v>0</v>
      </c>
      <c r="F24" s="551">
        <v>0</v>
      </c>
      <c r="G24" s="551">
        <v>0</v>
      </c>
      <c r="H24" s="551">
        <v>0</v>
      </c>
      <c r="I24" s="551">
        <v>0</v>
      </c>
      <c r="J24" s="551">
        <v>0</v>
      </c>
      <c r="K24" s="551">
        <v>48260000</v>
      </c>
      <c r="L24" s="551">
        <v>0</v>
      </c>
      <c r="M24" s="551">
        <v>0</v>
      </c>
      <c r="N24" s="551">
        <v>0</v>
      </c>
      <c r="O24" s="262">
        <f t="shared" si="1"/>
        <v>48260000</v>
      </c>
    </row>
    <row r="25" spans="1:15" s="263" customFormat="1" ht="14.1" customHeight="1" x14ac:dyDescent="0.2">
      <c r="A25" s="259" t="s">
        <v>249</v>
      </c>
      <c r="B25" s="260" t="s">
        <v>155</v>
      </c>
      <c r="C25" s="551">
        <v>0</v>
      </c>
      <c r="D25" s="551">
        <v>0</v>
      </c>
      <c r="E25" s="551">
        <v>0</v>
      </c>
      <c r="F25" s="551">
        <v>0</v>
      </c>
      <c r="G25" s="551">
        <v>0</v>
      </c>
      <c r="H25" s="551">
        <v>0</v>
      </c>
      <c r="I25" s="551">
        <v>0</v>
      </c>
      <c r="J25" s="551">
        <v>0</v>
      </c>
      <c r="K25" s="551">
        <v>0</v>
      </c>
      <c r="L25" s="551">
        <v>0</v>
      </c>
      <c r="M25" s="551">
        <v>0</v>
      </c>
      <c r="N25" s="551">
        <v>0</v>
      </c>
      <c r="O25" s="551">
        <v>0</v>
      </c>
    </row>
    <row r="26" spans="1:15" s="263" customFormat="1" ht="14.1" customHeight="1" x14ac:dyDescent="0.2">
      <c r="A26" s="259" t="s">
        <v>252</v>
      </c>
      <c r="B26" s="260" t="s">
        <v>227</v>
      </c>
      <c r="C26" s="551">
        <v>0</v>
      </c>
      <c r="D26" s="551">
        <v>0</v>
      </c>
      <c r="E26" s="551">
        <v>0</v>
      </c>
      <c r="F26" s="551">
        <v>0</v>
      </c>
      <c r="G26" s="551">
        <v>0</v>
      </c>
      <c r="H26" s="551">
        <v>0</v>
      </c>
      <c r="I26" s="551">
        <v>0</v>
      </c>
      <c r="J26" s="551">
        <v>0</v>
      </c>
      <c r="K26" s="551">
        <v>0</v>
      </c>
      <c r="L26" s="551">
        <v>0</v>
      </c>
      <c r="M26" s="551">
        <v>0</v>
      </c>
      <c r="N26" s="551">
        <v>0</v>
      </c>
      <c r="O26" s="551">
        <v>0</v>
      </c>
    </row>
    <row r="27" spans="1:15" s="263" customFormat="1" ht="13.5" customHeight="1" x14ac:dyDescent="0.2">
      <c r="A27" s="259" t="s">
        <v>253</v>
      </c>
      <c r="B27" s="260" t="s">
        <v>229</v>
      </c>
      <c r="C27" s="551">
        <v>0</v>
      </c>
      <c r="D27" s="551">
        <v>0</v>
      </c>
      <c r="E27" s="551">
        <v>0</v>
      </c>
      <c r="F27" s="551">
        <v>0</v>
      </c>
      <c r="G27" s="551">
        <v>0</v>
      </c>
      <c r="H27" s="551">
        <v>0</v>
      </c>
      <c r="I27" s="551">
        <v>0</v>
      </c>
      <c r="J27" s="551">
        <v>0</v>
      </c>
      <c r="K27" s="551">
        <v>0</v>
      </c>
      <c r="L27" s="551">
        <v>0</v>
      </c>
      <c r="M27" s="551">
        <v>0</v>
      </c>
      <c r="N27" s="551">
        <v>0</v>
      </c>
      <c r="O27" s="262">
        <v>0</v>
      </c>
    </row>
    <row r="28" spans="1:15" s="263" customFormat="1" ht="14.1" customHeight="1" x14ac:dyDescent="0.2">
      <c r="A28" s="259" t="s">
        <v>256</v>
      </c>
      <c r="B28" s="260" t="s">
        <v>429</v>
      </c>
      <c r="C28" s="551">
        <v>1061900</v>
      </c>
      <c r="D28" s="551">
        <v>1061900</v>
      </c>
      <c r="E28" s="551">
        <v>1061900</v>
      </c>
      <c r="F28" s="551">
        <v>1062301</v>
      </c>
      <c r="G28" s="551">
        <v>1061900</v>
      </c>
      <c r="H28" s="551">
        <v>1061900</v>
      </c>
      <c r="I28" s="551">
        <v>1061900</v>
      </c>
      <c r="J28" s="551">
        <v>1061900</v>
      </c>
      <c r="K28" s="551">
        <v>1061900</v>
      </c>
      <c r="L28" s="551">
        <v>1061900</v>
      </c>
      <c r="M28" s="551">
        <v>1061900</v>
      </c>
      <c r="N28" s="551">
        <v>1061900</v>
      </c>
      <c r="O28" s="262">
        <f t="shared" si="1"/>
        <v>12743201</v>
      </c>
    </row>
    <row r="29" spans="1:15" s="256" customFormat="1" ht="15.95" customHeight="1" x14ac:dyDescent="0.2">
      <c r="A29" s="272" t="s">
        <v>259</v>
      </c>
      <c r="B29" s="268" t="s">
        <v>430</v>
      </c>
      <c r="C29" s="269">
        <f>SUM(C18:C28)</f>
        <v>4178900</v>
      </c>
      <c r="D29" s="269">
        <f t="shared" ref="D29:O29" si="2">SUM(D18:D28)</f>
        <v>4164900</v>
      </c>
      <c r="E29" s="269">
        <f t="shared" si="2"/>
        <v>4164900</v>
      </c>
      <c r="F29" s="269">
        <f t="shared" si="2"/>
        <v>4165301</v>
      </c>
      <c r="G29" s="269">
        <f t="shared" si="2"/>
        <v>5752400</v>
      </c>
      <c r="H29" s="269">
        <f t="shared" si="2"/>
        <v>4164900</v>
      </c>
      <c r="I29" s="269">
        <f>SUM(I18:I28)</f>
        <v>4164900</v>
      </c>
      <c r="J29" s="269">
        <f t="shared" si="2"/>
        <v>4164900</v>
      </c>
      <c r="K29" s="269">
        <f t="shared" si="2"/>
        <v>67912629</v>
      </c>
      <c r="L29" s="269">
        <f t="shared" si="2"/>
        <v>4164900</v>
      </c>
      <c r="M29" s="269">
        <f t="shared" si="2"/>
        <v>4164900</v>
      </c>
      <c r="N29" s="269">
        <f t="shared" si="2"/>
        <v>8644900</v>
      </c>
      <c r="O29" s="269">
        <f t="shared" si="2"/>
        <v>119808430</v>
      </c>
    </row>
    <row r="30" spans="1:15" x14ac:dyDescent="0.25">
      <c r="A30" s="272" t="s">
        <v>262</v>
      </c>
      <c r="B30" s="273" t="s">
        <v>431</v>
      </c>
      <c r="C30" s="274">
        <f t="shared" ref="C30:N30" si="3">C16-C29</f>
        <v>5812100</v>
      </c>
      <c r="D30" s="274">
        <f t="shared" si="3"/>
        <v>5826100</v>
      </c>
      <c r="E30" s="274">
        <f t="shared" si="3"/>
        <v>6635852</v>
      </c>
      <c r="F30" s="274">
        <f t="shared" si="3"/>
        <v>5825699</v>
      </c>
      <c r="G30" s="274">
        <f t="shared" si="3"/>
        <v>4238600</v>
      </c>
      <c r="H30" s="274">
        <f t="shared" si="3"/>
        <v>5826100</v>
      </c>
      <c r="I30" s="274">
        <f t="shared" si="3"/>
        <v>5826100</v>
      </c>
      <c r="J30" s="274">
        <f t="shared" si="3"/>
        <v>5826100</v>
      </c>
      <c r="K30" s="274">
        <f t="shared" si="3"/>
        <v>-57121629</v>
      </c>
      <c r="L30" s="274">
        <f t="shared" si="3"/>
        <v>5826100</v>
      </c>
      <c r="M30" s="274">
        <f t="shared" si="3"/>
        <v>5826100</v>
      </c>
      <c r="N30" s="274">
        <f t="shared" si="3"/>
        <v>1356195</v>
      </c>
      <c r="O30" s="274">
        <f>SUM(O16-O29)</f>
        <v>-71602335</v>
      </c>
    </row>
    <row r="31" spans="1:15" x14ac:dyDescent="0.25">
      <c r="A31" s="275"/>
    </row>
    <row r="32" spans="1:15" x14ac:dyDescent="0.25">
      <c r="B32" s="276"/>
      <c r="C32" s="277"/>
      <c r="D32" s="277"/>
      <c r="O32" s="247"/>
    </row>
    <row r="33" spans="15:15" x14ac:dyDescent="0.25">
      <c r="O33" s="247"/>
    </row>
    <row r="34" spans="15:15" x14ac:dyDescent="0.25">
      <c r="O34" s="247"/>
    </row>
    <row r="35" spans="15:15" x14ac:dyDescent="0.25">
      <c r="O35" s="247"/>
    </row>
    <row r="36" spans="15:15" x14ac:dyDescent="0.25">
      <c r="O36" s="247"/>
    </row>
    <row r="37" spans="15:15" x14ac:dyDescent="0.25">
      <c r="O37" s="247"/>
    </row>
    <row r="38" spans="15:15" x14ac:dyDescent="0.25">
      <c r="O38" s="247"/>
    </row>
    <row r="39" spans="15:15" x14ac:dyDescent="0.25">
      <c r="O39" s="247"/>
    </row>
    <row r="40" spans="15:15" x14ac:dyDescent="0.25">
      <c r="O40" s="247"/>
    </row>
    <row r="41" spans="15:15" x14ac:dyDescent="0.25">
      <c r="O41" s="247"/>
    </row>
    <row r="42" spans="15:15" x14ac:dyDescent="0.25">
      <c r="O42" s="247"/>
    </row>
    <row r="43" spans="15:15" x14ac:dyDescent="0.25">
      <c r="O43" s="247"/>
    </row>
    <row r="44" spans="15:15" x14ac:dyDescent="0.25">
      <c r="O44" s="247"/>
    </row>
    <row r="45" spans="15:15" x14ac:dyDescent="0.25">
      <c r="O45" s="247"/>
    </row>
    <row r="46" spans="15:15" x14ac:dyDescent="0.25">
      <c r="O46" s="247"/>
    </row>
    <row r="47" spans="15:15" x14ac:dyDescent="0.25">
      <c r="O47" s="247"/>
    </row>
    <row r="48" spans="15:15" x14ac:dyDescent="0.25">
      <c r="O48" s="247"/>
    </row>
    <row r="49" spans="15:15" x14ac:dyDescent="0.25">
      <c r="O49" s="247"/>
    </row>
    <row r="50" spans="15:15" x14ac:dyDescent="0.25">
      <c r="O50" s="247"/>
    </row>
    <row r="51" spans="15:15" x14ac:dyDescent="0.25">
      <c r="O51" s="247"/>
    </row>
    <row r="52" spans="15:15" x14ac:dyDescent="0.25">
      <c r="O52" s="247"/>
    </row>
    <row r="53" spans="15:15" x14ac:dyDescent="0.25">
      <c r="O53" s="247"/>
    </row>
    <row r="54" spans="15:15" x14ac:dyDescent="0.25">
      <c r="O54" s="247"/>
    </row>
    <row r="55" spans="15:15" x14ac:dyDescent="0.25">
      <c r="O55" s="247"/>
    </row>
    <row r="56" spans="15:15" x14ac:dyDescent="0.25">
      <c r="O56" s="247"/>
    </row>
    <row r="57" spans="15:15" x14ac:dyDescent="0.25">
      <c r="O57" s="247"/>
    </row>
    <row r="58" spans="15:15" x14ac:dyDescent="0.25">
      <c r="O58" s="247"/>
    </row>
    <row r="59" spans="15:15" x14ac:dyDescent="0.25">
      <c r="O59" s="247"/>
    </row>
    <row r="60" spans="15:15" x14ac:dyDescent="0.25">
      <c r="O60" s="247"/>
    </row>
    <row r="61" spans="15:15" x14ac:dyDescent="0.25">
      <c r="O61" s="247"/>
    </row>
    <row r="62" spans="15:15" x14ac:dyDescent="0.25">
      <c r="O62" s="247"/>
    </row>
    <row r="63" spans="15:15" x14ac:dyDescent="0.25">
      <c r="O63" s="247"/>
    </row>
    <row r="64" spans="15:15" x14ac:dyDescent="0.25">
      <c r="O64" s="247"/>
    </row>
    <row r="65" spans="15:15" x14ac:dyDescent="0.25">
      <c r="O65" s="247"/>
    </row>
    <row r="66" spans="15:15" x14ac:dyDescent="0.25">
      <c r="O66" s="247"/>
    </row>
    <row r="67" spans="15:15" x14ac:dyDescent="0.25">
      <c r="O67" s="247"/>
    </row>
    <row r="68" spans="15:15" x14ac:dyDescent="0.25">
      <c r="O68" s="247"/>
    </row>
    <row r="69" spans="15:15" x14ac:dyDescent="0.25">
      <c r="O69" s="247"/>
    </row>
    <row r="70" spans="15:15" x14ac:dyDescent="0.25">
      <c r="O70" s="247"/>
    </row>
    <row r="71" spans="15:15" x14ac:dyDescent="0.25">
      <c r="O71" s="247"/>
    </row>
    <row r="72" spans="15:15" x14ac:dyDescent="0.25">
      <c r="O72" s="247"/>
    </row>
    <row r="73" spans="15:15" x14ac:dyDescent="0.25">
      <c r="O73" s="247"/>
    </row>
    <row r="74" spans="15:15" x14ac:dyDescent="0.25">
      <c r="O74" s="247"/>
    </row>
    <row r="75" spans="15:15" x14ac:dyDescent="0.25">
      <c r="O75" s="247"/>
    </row>
    <row r="76" spans="15:15" x14ac:dyDescent="0.25">
      <c r="O76" s="247"/>
    </row>
    <row r="77" spans="15:15" x14ac:dyDescent="0.25">
      <c r="O77" s="247"/>
    </row>
    <row r="78" spans="15:15" x14ac:dyDescent="0.25">
      <c r="O78" s="247"/>
    </row>
    <row r="79" spans="15:15" x14ac:dyDescent="0.25">
      <c r="O79" s="247"/>
    </row>
    <row r="80" spans="15:15" x14ac:dyDescent="0.25">
      <c r="O80" s="247"/>
    </row>
    <row r="81" spans="15:15" x14ac:dyDescent="0.25">
      <c r="O81" s="247"/>
    </row>
    <row r="82" spans="15:15" x14ac:dyDescent="0.25">
      <c r="O82" s="247"/>
    </row>
    <row r="83" spans="15:15" x14ac:dyDescent="0.25">
      <c r="O83" s="247"/>
    </row>
    <row r="84" spans="15:15" x14ac:dyDescent="0.25">
      <c r="O84" s="247"/>
    </row>
    <row r="85" spans="15:15" x14ac:dyDescent="0.25">
      <c r="O85" s="247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Layout" topLeftCell="A7" zoomScaleNormal="100" workbookViewId="0">
      <selection activeCell="H6" sqref="H6"/>
    </sheetView>
  </sheetViews>
  <sheetFormatPr defaultRowHeight="12.75" x14ac:dyDescent="0.2"/>
  <cols>
    <col min="1" max="1" width="6.83203125" style="83" customWidth="1"/>
    <col min="2" max="2" width="49.6640625" style="84" customWidth="1"/>
    <col min="3" max="8" width="12.83203125" style="84" customWidth="1"/>
    <col min="9" max="9" width="13.83203125" style="84" customWidth="1"/>
    <col min="10" max="16384" width="9.33203125" style="84"/>
  </cols>
  <sheetData>
    <row r="1" spans="1:10" ht="25.5" customHeight="1" x14ac:dyDescent="0.2">
      <c r="H1" s="570" t="s">
        <v>545</v>
      </c>
      <c r="I1" s="570"/>
    </row>
    <row r="2" spans="1:10" ht="27.75" customHeight="1" x14ac:dyDescent="0.2">
      <c r="A2" s="564" t="s">
        <v>433</v>
      </c>
      <c r="B2" s="564"/>
      <c r="C2" s="564"/>
      <c r="D2" s="564"/>
      <c r="E2" s="564"/>
      <c r="F2" s="564"/>
      <c r="G2" s="564"/>
      <c r="H2" s="564"/>
      <c r="I2" s="564"/>
    </row>
    <row r="3" spans="1:10" ht="20.25" customHeight="1" x14ac:dyDescent="0.25">
      <c r="I3" s="278" t="s">
        <v>559</v>
      </c>
    </row>
    <row r="4" spans="1:10" s="280" customFormat="1" ht="26.25" customHeight="1" x14ac:dyDescent="0.2">
      <c r="A4" s="17" t="s">
        <v>3</v>
      </c>
      <c r="B4" s="279" t="s">
        <v>434</v>
      </c>
      <c r="C4" s="17" t="s">
        <v>435</v>
      </c>
      <c r="D4" s="17" t="s">
        <v>596</v>
      </c>
      <c r="E4" s="569" t="s">
        <v>436</v>
      </c>
      <c r="F4" s="569"/>
      <c r="G4" s="569"/>
      <c r="H4" s="569"/>
      <c r="I4" s="279" t="s">
        <v>326</v>
      </c>
    </row>
    <row r="5" spans="1:10" s="284" customFormat="1" ht="32.25" customHeight="1" x14ac:dyDescent="0.2">
      <c r="A5" s="19"/>
      <c r="B5" s="281"/>
      <c r="C5" s="281"/>
      <c r="D5" s="19"/>
      <c r="E5" s="282" t="s">
        <v>599</v>
      </c>
      <c r="F5" s="282" t="s">
        <v>600</v>
      </c>
      <c r="G5" s="282" t="s">
        <v>601</v>
      </c>
      <c r="H5" s="283" t="s">
        <v>602</v>
      </c>
      <c r="I5" s="281"/>
    </row>
    <row r="6" spans="1:10" s="288" customFormat="1" ht="12.95" customHeight="1" x14ac:dyDescent="0.2">
      <c r="A6" s="285">
        <v>1</v>
      </c>
      <c r="B6" s="23">
        <v>2</v>
      </c>
      <c r="C6" s="286">
        <v>3</v>
      </c>
      <c r="D6" s="23">
        <v>4</v>
      </c>
      <c r="E6" s="285">
        <v>5</v>
      </c>
      <c r="F6" s="286">
        <v>6</v>
      </c>
      <c r="G6" s="286">
        <v>7</v>
      </c>
      <c r="H6" s="26">
        <v>8</v>
      </c>
      <c r="I6" s="287" t="s">
        <v>437</v>
      </c>
    </row>
    <row r="7" spans="1:10" ht="24.75" customHeight="1" x14ac:dyDescent="0.2">
      <c r="A7" s="24" t="s">
        <v>5</v>
      </c>
      <c r="B7" s="289" t="s">
        <v>438</v>
      </c>
      <c r="C7" s="290"/>
      <c r="D7" s="291"/>
      <c r="E7" s="292"/>
      <c r="F7" s="293"/>
      <c r="G7" s="293"/>
      <c r="H7" s="294"/>
      <c r="I7" s="295">
        <f t="shared" ref="I7:I19" si="0">SUM(D7:H7)</f>
        <v>0</v>
      </c>
    </row>
    <row r="8" spans="1:10" ht="20.100000000000001" customHeight="1" x14ac:dyDescent="0.2">
      <c r="A8" s="296" t="s">
        <v>7</v>
      </c>
      <c r="B8" s="297" t="s">
        <v>439</v>
      </c>
      <c r="C8" s="298"/>
      <c r="D8" s="299"/>
      <c r="E8" s="300"/>
      <c r="F8" s="90"/>
      <c r="G8" s="90"/>
      <c r="H8" s="301"/>
      <c r="I8" s="302">
        <f t="shared" si="0"/>
        <v>0</v>
      </c>
    </row>
    <row r="9" spans="1:10" ht="20.100000000000001" customHeight="1" x14ac:dyDescent="0.2">
      <c r="A9" s="296" t="s">
        <v>17</v>
      </c>
      <c r="B9" s="297" t="s">
        <v>439</v>
      </c>
      <c r="C9" s="298"/>
      <c r="D9" s="299"/>
      <c r="E9" s="300"/>
      <c r="F9" s="90"/>
      <c r="G9" s="90"/>
      <c r="H9" s="301"/>
      <c r="I9" s="302">
        <f t="shared" si="0"/>
        <v>0</v>
      </c>
    </row>
    <row r="10" spans="1:10" ht="26.1" customHeight="1" x14ac:dyDescent="0.2">
      <c r="A10" s="24" t="s">
        <v>172</v>
      </c>
      <c r="B10" s="289" t="s">
        <v>440</v>
      </c>
      <c r="C10" s="303"/>
      <c r="D10" s="291"/>
      <c r="E10" s="292"/>
      <c r="F10" s="293"/>
      <c r="G10" s="293"/>
      <c r="H10" s="294"/>
      <c r="I10" s="295">
        <f t="shared" si="0"/>
        <v>0</v>
      </c>
    </row>
    <row r="11" spans="1:10" ht="20.100000000000001" customHeight="1" x14ac:dyDescent="0.2">
      <c r="A11" s="296" t="s">
        <v>37</v>
      </c>
      <c r="B11" s="297" t="s">
        <v>439</v>
      </c>
      <c r="C11" s="298"/>
      <c r="D11" s="299"/>
      <c r="E11" s="300"/>
      <c r="F11" s="90"/>
      <c r="G11" s="90"/>
      <c r="H11" s="301"/>
      <c r="I11" s="302">
        <f t="shared" si="0"/>
        <v>0</v>
      </c>
    </row>
    <row r="12" spans="1:10" ht="20.100000000000001" customHeight="1" x14ac:dyDescent="0.2">
      <c r="A12" s="296" t="s">
        <v>54</v>
      </c>
      <c r="B12" s="297" t="s">
        <v>439</v>
      </c>
      <c r="C12" s="298"/>
      <c r="D12" s="299"/>
      <c r="E12" s="300"/>
      <c r="F12" s="90"/>
      <c r="G12" s="90"/>
      <c r="H12" s="301"/>
      <c r="I12" s="302">
        <f t="shared" si="0"/>
        <v>0</v>
      </c>
    </row>
    <row r="13" spans="1:10" ht="20.100000000000001" customHeight="1" x14ac:dyDescent="0.2">
      <c r="A13" s="24" t="s">
        <v>193</v>
      </c>
      <c r="B13" s="289" t="s">
        <v>441</v>
      </c>
      <c r="C13" s="303"/>
      <c r="D13" s="291"/>
      <c r="E13" s="292"/>
      <c r="F13" s="293"/>
      <c r="G13" s="293"/>
      <c r="H13" s="294"/>
      <c r="I13" s="295">
        <f t="shared" si="0"/>
        <v>0</v>
      </c>
    </row>
    <row r="14" spans="1:10" ht="20.100000000000001" customHeight="1" x14ac:dyDescent="0.2">
      <c r="A14" s="296" t="s">
        <v>81</v>
      </c>
      <c r="B14" s="297" t="s">
        <v>524</v>
      </c>
      <c r="C14" s="298"/>
      <c r="D14" s="299"/>
      <c r="E14" s="300"/>
      <c r="F14" s="90"/>
      <c r="G14" s="90"/>
      <c r="H14" s="301"/>
      <c r="I14" s="302"/>
    </row>
    <row r="15" spans="1:10" ht="20.100000000000001" customHeight="1" x14ac:dyDescent="0.2">
      <c r="A15" s="24" t="s">
        <v>196</v>
      </c>
      <c r="B15" s="289" t="s">
        <v>442</v>
      </c>
      <c r="C15" s="303"/>
      <c r="D15" s="291"/>
      <c r="E15" s="292"/>
      <c r="F15" s="293"/>
      <c r="G15" s="293"/>
      <c r="H15" s="294"/>
      <c r="I15" s="295"/>
      <c r="J15" s="304"/>
    </row>
    <row r="16" spans="1:10" ht="20.100000000000001" customHeight="1" x14ac:dyDescent="0.2">
      <c r="A16" s="305" t="s">
        <v>91</v>
      </c>
      <c r="B16" s="306" t="s">
        <v>523</v>
      </c>
      <c r="C16" s="307"/>
      <c r="D16" s="308"/>
      <c r="E16" s="309"/>
      <c r="F16" s="94"/>
      <c r="G16" s="94"/>
      <c r="H16" s="310"/>
      <c r="I16" s="311"/>
    </row>
    <row r="17" spans="1:9" ht="20.100000000000001" customHeight="1" x14ac:dyDescent="0.2">
      <c r="A17" s="24" t="s">
        <v>93</v>
      </c>
      <c r="B17" s="289" t="s">
        <v>443</v>
      </c>
      <c r="C17" s="303"/>
      <c r="D17" s="291"/>
      <c r="E17" s="292"/>
      <c r="F17" s="293"/>
      <c r="G17" s="293"/>
      <c r="H17" s="294"/>
      <c r="I17" s="295">
        <f t="shared" si="0"/>
        <v>0</v>
      </c>
    </row>
    <row r="18" spans="1:9" ht="20.100000000000001" customHeight="1" x14ac:dyDescent="0.2">
      <c r="A18" s="312" t="s">
        <v>119</v>
      </c>
      <c r="B18" s="313" t="s">
        <v>439</v>
      </c>
      <c r="C18" s="314"/>
      <c r="D18" s="315"/>
      <c r="E18" s="316"/>
      <c r="F18" s="317"/>
      <c r="G18" s="317"/>
      <c r="H18" s="318"/>
      <c r="I18" s="319">
        <f t="shared" si="0"/>
        <v>0</v>
      </c>
    </row>
    <row r="19" spans="1:9" ht="20.100000000000001" customHeight="1" x14ac:dyDescent="0.2">
      <c r="A19" s="320" t="s">
        <v>444</v>
      </c>
      <c r="B19" s="321"/>
      <c r="C19" s="322"/>
      <c r="D19" s="295">
        <f>D7+D10+D13+D15+D17</f>
        <v>0</v>
      </c>
      <c r="E19" s="323">
        <f>E7+E10+E13+E15+E17</f>
        <v>0</v>
      </c>
      <c r="F19" s="324">
        <f>F7+F10+F13+F15+F17</f>
        <v>0</v>
      </c>
      <c r="G19" s="324">
        <f>G7+G10+G13+G15+G17</f>
        <v>0</v>
      </c>
      <c r="H19" s="325">
        <f>H7+H10+H13+H15+H17</f>
        <v>0</v>
      </c>
      <c r="I19" s="295">
        <f t="shared" si="0"/>
        <v>0</v>
      </c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Layout" topLeftCell="B7" zoomScaleNormal="100" workbookViewId="0">
      <selection activeCell="D3" sqref="D3"/>
    </sheetView>
  </sheetViews>
  <sheetFormatPr defaultRowHeight="12.75" x14ac:dyDescent="0.2"/>
  <cols>
    <col min="1" max="1" width="5.83203125" style="326" customWidth="1"/>
    <col min="2" max="2" width="54.83203125" style="113" customWidth="1"/>
    <col min="3" max="4" width="17.6640625" style="113" customWidth="1"/>
    <col min="5" max="16384" width="9.33203125" style="113"/>
  </cols>
  <sheetData>
    <row r="1" spans="1:4" ht="31.5" customHeight="1" x14ac:dyDescent="0.25">
      <c r="B1" s="571" t="s">
        <v>445</v>
      </c>
      <c r="C1" s="571"/>
      <c r="D1" s="571"/>
    </row>
    <row r="2" spans="1:4" s="329" customFormat="1" ht="15.75" x14ac:dyDescent="0.25">
      <c r="A2" s="327"/>
      <c r="B2" s="328"/>
      <c r="D2" s="330" t="s">
        <v>559</v>
      </c>
    </row>
    <row r="3" spans="1:4" s="245" customFormat="1" ht="48" customHeight="1" x14ac:dyDescent="0.2">
      <c r="A3" s="331" t="s">
        <v>127</v>
      </c>
      <c r="B3" s="243" t="s">
        <v>432</v>
      </c>
      <c r="C3" s="243" t="s">
        <v>446</v>
      </c>
      <c r="D3" s="244" t="s">
        <v>447</v>
      </c>
    </row>
    <row r="4" spans="1:4" s="245" customFormat="1" ht="14.1" customHeight="1" x14ac:dyDescent="0.2">
      <c r="A4" s="332">
        <v>1</v>
      </c>
      <c r="B4" s="132">
        <v>2</v>
      </c>
      <c r="C4" s="132">
        <v>3</v>
      </c>
      <c r="D4" s="133">
        <v>4</v>
      </c>
    </row>
    <row r="5" spans="1:4" ht="18" customHeight="1" x14ac:dyDescent="0.2">
      <c r="A5" s="333" t="s">
        <v>5</v>
      </c>
      <c r="B5" s="334" t="s">
        <v>448</v>
      </c>
      <c r="C5" s="335"/>
      <c r="D5" s="31"/>
    </row>
    <row r="6" spans="1:4" ht="18" customHeight="1" x14ac:dyDescent="0.2">
      <c r="A6" s="336" t="s">
        <v>7</v>
      </c>
      <c r="B6" s="337" t="s">
        <v>449</v>
      </c>
      <c r="C6" s="338"/>
      <c r="D6" s="35"/>
    </row>
    <row r="7" spans="1:4" ht="18" customHeight="1" x14ac:dyDescent="0.2">
      <c r="A7" s="336" t="s">
        <v>17</v>
      </c>
      <c r="B7" s="337" t="s">
        <v>450</v>
      </c>
      <c r="C7" s="338"/>
      <c r="D7" s="35"/>
    </row>
    <row r="8" spans="1:4" ht="18" customHeight="1" x14ac:dyDescent="0.2">
      <c r="A8" s="336" t="s">
        <v>172</v>
      </c>
      <c r="B8" s="337" t="s">
        <v>451</v>
      </c>
      <c r="C8" s="338"/>
      <c r="D8" s="35"/>
    </row>
    <row r="9" spans="1:4" ht="18" customHeight="1" x14ac:dyDescent="0.2">
      <c r="A9" s="336" t="s">
        <v>37</v>
      </c>
      <c r="B9" s="337" t="s">
        <v>452</v>
      </c>
      <c r="C9" s="338"/>
      <c r="D9" s="35"/>
    </row>
    <row r="10" spans="1:4" ht="18" customHeight="1" x14ac:dyDescent="0.2">
      <c r="A10" s="336" t="s">
        <v>54</v>
      </c>
      <c r="B10" s="337" t="s">
        <v>453</v>
      </c>
      <c r="C10" s="338"/>
      <c r="D10" s="35"/>
    </row>
    <row r="11" spans="1:4" ht="18" customHeight="1" x14ac:dyDescent="0.2">
      <c r="A11" s="336" t="s">
        <v>193</v>
      </c>
      <c r="B11" s="337" t="s">
        <v>454</v>
      </c>
      <c r="C11" s="338"/>
      <c r="D11" s="35"/>
    </row>
    <row r="12" spans="1:4" ht="18" customHeight="1" x14ac:dyDescent="0.2">
      <c r="A12" s="336" t="s">
        <v>81</v>
      </c>
      <c r="B12" s="337" t="s">
        <v>455</v>
      </c>
      <c r="C12" s="338"/>
      <c r="D12" s="35"/>
    </row>
    <row r="13" spans="1:4" ht="18" customHeight="1" x14ac:dyDescent="0.2">
      <c r="A13" s="336" t="s">
        <v>196</v>
      </c>
      <c r="B13" s="337" t="s">
        <v>456</v>
      </c>
      <c r="C13" s="338"/>
      <c r="D13" s="35"/>
    </row>
    <row r="14" spans="1:4" ht="18" customHeight="1" x14ac:dyDescent="0.2">
      <c r="A14" s="336" t="s">
        <v>91</v>
      </c>
      <c r="B14" s="337" t="s">
        <v>457</v>
      </c>
      <c r="C14" s="338"/>
      <c r="D14" s="35"/>
    </row>
    <row r="15" spans="1:4" ht="18" customHeight="1" x14ac:dyDescent="0.2">
      <c r="A15" s="336" t="s">
        <v>93</v>
      </c>
      <c r="B15" s="337" t="s">
        <v>458</v>
      </c>
      <c r="C15" s="338"/>
      <c r="D15" s="35"/>
    </row>
    <row r="16" spans="1:4" ht="22.5" customHeight="1" x14ac:dyDescent="0.2">
      <c r="A16" s="336" t="s">
        <v>119</v>
      </c>
      <c r="B16" s="337" t="s">
        <v>459</v>
      </c>
      <c r="C16" s="338"/>
      <c r="D16" s="35"/>
    </row>
    <row r="17" spans="1:4" ht="18" customHeight="1" x14ac:dyDescent="0.2">
      <c r="A17" s="336" t="s">
        <v>121</v>
      </c>
      <c r="B17" s="337" t="s">
        <v>460</v>
      </c>
      <c r="C17" s="338"/>
      <c r="D17" s="35"/>
    </row>
    <row r="18" spans="1:4" ht="18" customHeight="1" x14ac:dyDescent="0.2">
      <c r="A18" s="336" t="s">
        <v>123</v>
      </c>
      <c r="B18" s="337" t="s">
        <v>461</v>
      </c>
      <c r="C18" s="338"/>
      <c r="D18" s="35"/>
    </row>
    <row r="19" spans="1:4" ht="18" customHeight="1" x14ac:dyDescent="0.2">
      <c r="A19" s="336" t="s">
        <v>236</v>
      </c>
      <c r="B19" s="337" t="s">
        <v>462</v>
      </c>
      <c r="C19" s="338"/>
      <c r="D19" s="35"/>
    </row>
    <row r="20" spans="1:4" ht="18" customHeight="1" x14ac:dyDescent="0.2">
      <c r="A20" s="336" t="s">
        <v>238</v>
      </c>
      <c r="B20" s="337" t="s">
        <v>463</v>
      </c>
      <c r="C20" s="338"/>
      <c r="D20" s="35"/>
    </row>
    <row r="21" spans="1:4" ht="18" customHeight="1" x14ac:dyDescent="0.2">
      <c r="A21" s="336" t="s">
        <v>240</v>
      </c>
      <c r="B21" s="337" t="s">
        <v>464</v>
      </c>
      <c r="C21" s="338"/>
      <c r="D21" s="35"/>
    </row>
    <row r="22" spans="1:4" ht="18" customHeight="1" x14ac:dyDescent="0.2">
      <c r="A22" s="336" t="s">
        <v>243</v>
      </c>
      <c r="B22" s="339"/>
      <c r="C22" s="34"/>
      <c r="D22" s="35"/>
    </row>
    <row r="23" spans="1:4" ht="18" customHeight="1" x14ac:dyDescent="0.2">
      <c r="A23" s="336" t="s">
        <v>246</v>
      </c>
      <c r="B23" s="340"/>
      <c r="C23" s="34"/>
      <c r="D23" s="35"/>
    </row>
    <row r="24" spans="1:4" ht="18" customHeight="1" x14ac:dyDescent="0.2">
      <c r="A24" s="336" t="s">
        <v>249</v>
      </c>
      <c r="B24" s="340"/>
      <c r="C24" s="34"/>
      <c r="D24" s="35"/>
    </row>
    <row r="25" spans="1:4" ht="18" customHeight="1" x14ac:dyDescent="0.2">
      <c r="A25" s="336" t="s">
        <v>252</v>
      </c>
      <c r="B25" s="340"/>
      <c r="C25" s="34"/>
      <c r="D25" s="35"/>
    </row>
    <row r="26" spans="1:4" ht="18" customHeight="1" x14ac:dyDescent="0.2">
      <c r="A26" s="336" t="s">
        <v>253</v>
      </c>
      <c r="B26" s="340"/>
      <c r="C26" s="34"/>
      <c r="D26" s="35"/>
    </row>
    <row r="27" spans="1:4" ht="18" customHeight="1" x14ac:dyDescent="0.2">
      <c r="A27" s="336" t="s">
        <v>256</v>
      </c>
      <c r="B27" s="340"/>
      <c r="C27" s="34"/>
      <c r="D27" s="35"/>
    </row>
    <row r="28" spans="1:4" ht="18" customHeight="1" x14ac:dyDescent="0.2">
      <c r="A28" s="336" t="s">
        <v>259</v>
      </c>
      <c r="B28" s="340"/>
      <c r="C28" s="34"/>
      <c r="D28" s="35"/>
    </row>
    <row r="29" spans="1:4" ht="18" customHeight="1" x14ac:dyDescent="0.2">
      <c r="A29" s="336" t="s">
        <v>262</v>
      </c>
      <c r="B29" s="340"/>
      <c r="C29" s="34"/>
      <c r="D29" s="35"/>
    </row>
    <row r="30" spans="1:4" ht="18" customHeight="1" x14ac:dyDescent="0.2">
      <c r="A30" s="341" t="s">
        <v>265</v>
      </c>
      <c r="B30" s="342"/>
      <c r="C30" s="343"/>
      <c r="D30" s="163"/>
    </row>
    <row r="31" spans="1:4" ht="18" customHeight="1" x14ac:dyDescent="0.2">
      <c r="A31" s="332" t="s">
        <v>268</v>
      </c>
      <c r="B31" s="344" t="s">
        <v>316</v>
      </c>
      <c r="C31" s="345">
        <f>SUM(C5:C30)</f>
        <v>0</v>
      </c>
      <c r="D31" s="346">
        <f>SUM(D5:D30)</f>
        <v>0</v>
      </c>
    </row>
    <row r="32" spans="1:4" ht="8.25" customHeight="1" x14ac:dyDescent="0.2">
      <c r="A32" s="347"/>
      <c r="B32" s="348"/>
      <c r="C32" s="348"/>
      <c r="D32" s="348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 sz.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showGridLines="0" showRowColHeaders="0" showRuler="0" showWhiteSpace="0" view="pageLayout" zoomScale="120" zoomScaleNormal="120" zoomScalePageLayoutView="120" workbookViewId="0">
      <selection activeCell="C75" sqref="C75"/>
    </sheetView>
  </sheetViews>
  <sheetFormatPr defaultRowHeight="12.75" x14ac:dyDescent="0.2"/>
  <cols>
    <col min="1" max="1" width="9.5" style="420" customWidth="1"/>
    <col min="2" max="2" width="91.6640625" style="420" customWidth="1"/>
    <col min="3" max="3" width="16.5" style="520" customWidth="1"/>
    <col min="4" max="4" width="21" style="420" customWidth="1"/>
    <col min="5" max="16384" width="9.33203125" style="420"/>
  </cols>
  <sheetData>
    <row r="1" spans="1:3" ht="15.95" customHeight="1" x14ac:dyDescent="0.2">
      <c r="A1" s="554" t="s">
        <v>0</v>
      </c>
      <c r="B1" s="554"/>
      <c r="C1" s="554"/>
    </row>
    <row r="2" spans="1:3" ht="15.95" customHeight="1" x14ac:dyDescent="0.2">
      <c r="A2" s="421" t="s">
        <v>1</v>
      </c>
      <c r="B2" s="421"/>
      <c r="C2" s="1" t="s">
        <v>556</v>
      </c>
    </row>
    <row r="3" spans="1:3" ht="38.1" customHeight="1" x14ac:dyDescent="0.2">
      <c r="A3" s="422" t="s">
        <v>3</v>
      </c>
      <c r="B3" s="2" t="s">
        <v>4</v>
      </c>
      <c r="C3" s="423" t="s">
        <v>576</v>
      </c>
    </row>
    <row r="4" spans="1:3" ht="14.1" customHeight="1" x14ac:dyDescent="0.2">
      <c r="A4" s="422">
        <v>1</v>
      </c>
      <c r="B4" s="2"/>
      <c r="C4" s="423">
        <v>3</v>
      </c>
    </row>
    <row r="5" spans="1:3" ht="12" customHeight="1" x14ac:dyDescent="0.2">
      <c r="A5" s="424" t="s">
        <v>5</v>
      </c>
      <c r="B5" s="425" t="s">
        <v>6</v>
      </c>
      <c r="C5" s="523">
        <f>SUM(C6+C11+C20)</f>
        <v>6503000</v>
      </c>
    </row>
    <row r="6" spans="1:3" ht="12" customHeight="1" x14ac:dyDescent="0.2">
      <c r="A6" s="426" t="s">
        <v>7</v>
      </c>
      <c r="B6" s="427" t="s">
        <v>8</v>
      </c>
      <c r="C6" s="524">
        <f>SUM(C7:C10)</f>
        <v>1600000</v>
      </c>
    </row>
    <row r="7" spans="1:3" ht="12" customHeight="1" x14ac:dyDescent="0.2">
      <c r="A7" s="429" t="s">
        <v>9</v>
      </c>
      <c r="B7" s="430" t="s">
        <v>10</v>
      </c>
      <c r="C7" s="431">
        <v>1600000</v>
      </c>
    </row>
    <row r="8" spans="1:3" ht="12" customHeight="1" x14ac:dyDescent="0.2">
      <c r="A8" s="429" t="s">
        <v>11</v>
      </c>
      <c r="B8" s="432" t="s">
        <v>12</v>
      </c>
      <c r="C8" s="431"/>
    </row>
    <row r="9" spans="1:3" ht="12" customHeight="1" x14ac:dyDescent="0.2">
      <c r="A9" s="429" t="s">
        <v>13</v>
      </c>
      <c r="B9" s="432" t="s">
        <v>14</v>
      </c>
      <c r="C9" s="431"/>
    </row>
    <row r="10" spans="1:3" ht="12" customHeight="1" x14ac:dyDescent="0.2">
      <c r="A10" s="429" t="s">
        <v>15</v>
      </c>
      <c r="B10" s="433" t="s">
        <v>16</v>
      </c>
      <c r="C10" s="431"/>
    </row>
    <row r="11" spans="1:3" ht="12" customHeight="1" x14ac:dyDescent="0.2">
      <c r="A11" s="426" t="s">
        <v>17</v>
      </c>
      <c r="B11" s="425" t="s">
        <v>18</v>
      </c>
      <c r="C11" s="521">
        <f>SUM(C12:C19)</f>
        <v>4903000</v>
      </c>
    </row>
    <row r="12" spans="1:3" ht="12" customHeight="1" x14ac:dyDescent="0.2">
      <c r="A12" s="435" t="s">
        <v>19</v>
      </c>
      <c r="B12" s="436" t="s">
        <v>20</v>
      </c>
      <c r="C12" s="437"/>
    </row>
    <row r="13" spans="1:3" ht="12" customHeight="1" x14ac:dyDescent="0.2">
      <c r="A13" s="429" t="s">
        <v>21</v>
      </c>
      <c r="B13" s="438" t="s">
        <v>22</v>
      </c>
      <c r="C13" s="439"/>
    </row>
    <row r="14" spans="1:3" ht="12" customHeight="1" x14ac:dyDescent="0.2">
      <c r="A14" s="429" t="s">
        <v>23</v>
      </c>
      <c r="B14" s="438" t="s">
        <v>24</v>
      </c>
      <c r="C14" s="439">
        <v>2000000</v>
      </c>
    </row>
    <row r="15" spans="1:3" ht="12" customHeight="1" x14ac:dyDescent="0.2">
      <c r="A15" s="429" t="s">
        <v>25</v>
      </c>
      <c r="B15" s="438" t="s">
        <v>26</v>
      </c>
      <c r="C15" s="439">
        <v>2500000</v>
      </c>
    </row>
    <row r="16" spans="1:3" ht="12" customHeight="1" x14ac:dyDescent="0.2">
      <c r="A16" s="440" t="s">
        <v>27</v>
      </c>
      <c r="B16" s="441" t="s">
        <v>28</v>
      </c>
      <c r="C16" s="442"/>
    </row>
    <row r="17" spans="1:3" ht="12" customHeight="1" x14ac:dyDescent="0.2">
      <c r="A17" s="429" t="s">
        <v>29</v>
      </c>
      <c r="B17" s="438" t="s">
        <v>30</v>
      </c>
      <c r="C17" s="439"/>
    </row>
    <row r="18" spans="1:3" ht="12" customHeight="1" x14ac:dyDescent="0.2">
      <c r="A18" s="429" t="s">
        <v>31</v>
      </c>
      <c r="B18" s="438" t="s">
        <v>32</v>
      </c>
      <c r="C18" s="439">
        <v>3000</v>
      </c>
    </row>
    <row r="19" spans="1:3" ht="12" customHeight="1" x14ac:dyDescent="0.2">
      <c r="A19" s="443" t="s">
        <v>33</v>
      </c>
      <c r="B19" s="444" t="s">
        <v>34</v>
      </c>
      <c r="C19" s="445">
        <v>400000</v>
      </c>
    </row>
    <row r="20" spans="1:3" ht="12" customHeight="1" x14ac:dyDescent="0.2">
      <c r="A20" s="426" t="s">
        <v>35</v>
      </c>
      <c r="B20" s="425" t="s">
        <v>36</v>
      </c>
      <c r="C20" s="446"/>
    </row>
    <row r="21" spans="1:3" ht="12" customHeight="1" x14ac:dyDescent="0.2">
      <c r="A21" s="426" t="s">
        <v>37</v>
      </c>
      <c r="B21" s="425" t="s">
        <v>549</v>
      </c>
      <c r="C21" s="521">
        <f>SUM(C22:C29)</f>
        <v>37603095</v>
      </c>
    </row>
    <row r="22" spans="1:3" ht="12" customHeight="1" x14ac:dyDescent="0.2">
      <c r="A22" s="447" t="s">
        <v>38</v>
      </c>
      <c r="B22" s="448" t="s">
        <v>39</v>
      </c>
      <c r="C22" s="449">
        <v>37603095</v>
      </c>
    </row>
    <row r="23" spans="1:3" ht="12" customHeight="1" x14ac:dyDescent="0.2">
      <c r="A23" s="429" t="s">
        <v>40</v>
      </c>
      <c r="B23" s="438" t="s">
        <v>41</v>
      </c>
      <c r="C23" s="439"/>
    </row>
    <row r="24" spans="1:3" ht="12" customHeight="1" x14ac:dyDescent="0.2">
      <c r="A24" s="429" t="s">
        <v>42</v>
      </c>
      <c r="B24" s="438" t="s">
        <v>43</v>
      </c>
      <c r="C24" s="439"/>
    </row>
    <row r="25" spans="1:3" ht="12" customHeight="1" x14ac:dyDescent="0.2">
      <c r="A25" s="450" t="s">
        <v>44</v>
      </c>
      <c r="B25" s="438" t="s">
        <v>45</v>
      </c>
      <c r="C25" s="451"/>
    </row>
    <row r="26" spans="1:3" ht="12" customHeight="1" x14ac:dyDescent="0.2">
      <c r="A26" s="450" t="s">
        <v>46</v>
      </c>
      <c r="B26" s="438" t="s">
        <v>47</v>
      </c>
      <c r="C26" s="451"/>
    </row>
    <row r="27" spans="1:3" ht="12" customHeight="1" x14ac:dyDescent="0.2">
      <c r="A27" s="429" t="s">
        <v>48</v>
      </c>
      <c r="B27" s="438" t="s">
        <v>49</v>
      </c>
      <c r="C27" s="439"/>
    </row>
    <row r="28" spans="1:3" ht="12" customHeight="1" x14ac:dyDescent="0.2">
      <c r="A28" s="429" t="s">
        <v>50</v>
      </c>
      <c r="B28" s="438" t="s">
        <v>51</v>
      </c>
      <c r="C28" s="439"/>
    </row>
    <row r="29" spans="1:3" ht="12" customHeight="1" x14ac:dyDescent="0.2">
      <c r="A29" s="429" t="s">
        <v>52</v>
      </c>
      <c r="B29" s="452" t="s">
        <v>53</v>
      </c>
      <c r="C29" s="439"/>
    </row>
    <row r="30" spans="1:3" ht="12" customHeight="1" x14ac:dyDescent="0.2">
      <c r="A30" s="453" t="s">
        <v>54</v>
      </c>
      <c r="B30" s="425" t="s">
        <v>550</v>
      </c>
      <c r="C30" s="524">
        <f>SUM(C31:C42)</f>
        <v>4100000</v>
      </c>
    </row>
    <row r="31" spans="1:3" ht="12" customHeight="1" x14ac:dyDescent="0.2">
      <c r="A31" s="454" t="s">
        <v>55</v>
      </c>
      <c r="B31" s="455" t="s">
        <v>56</v>
      </c>
      <c r="C31" s="456"/>
    </row>
    <row r="32" spans="1:3" ht="12" customHeight="1" x14ac:dyDescent="0.2">
      <c r="A32" s="457" t="s">
        <v>57</v>
      </c>
      <c r="B32" s="458" t="s">
        <v>58</v>
      </c>
      <c r="C32" s="431"/>
    </row>
    <row r="33" spans="1:3" ht="12" customHeight="1" x14ac:dyDescent="0.2">
      <c r="A33" s="457" t="s">
        <v>59</v>
      </c>
      <c r="B33" s="458" t="s">
        <v>60</v>
      </c>
      <c r="C33" s="431"/>
    </row>
    <row r="34" spans="1:3" ht="12" customHeight="1" x14ac:dyDescent="0.2">
      <c r="A34" s="457" t="s">
        <v>61</v>
      </c>
      <c r="B34" s="458" t="s">
        <v>62</v>
      </c>
      <c r="C34" s="431"/>
    </row>
    <row r="35" spans="1:3" ht="12" customHeight="1" x14ac:dyDescent="0.2">
      <c r="A35" s="457" t="s">
        <v>63</v>
      </c>
      <c r="B35" s="458" t="s">
        <v>64</v>
      </c>
      <c r="C35" s="431"/>
    </row>
    <row r="36" spans="1:3" ht="12" customHeight="1" x14ac:dyDescent="0.2">
      <c r="A36" s="457" t="s">
        <v>65</v>
      </c>
      <c r="B36" s="458" t="s">
        <v>66</v>
      </c>
      <c r="C36" s="431">
        <v>4100000</v>
      </c>
    </row>
    <row r="37" spans="1:3" ht="12" customHeight="1" x14ac:dyDescent="0.2">
      <c r="A37" s="457" t="s">
        <v>67</v>
      </c>
      <c r="B37" s="459" t="s">
        <v>68</v>
      </c>
      <c r="C37" s="460"/>
    </row>
    <row r="38" spans="1:3" ht="12" customHeight="1" x14ac:dyDescent="0.2">
      <c r="A38" s="457" t="s">
        <v>69</v>
      </c>
      <c r="B38" s="458" t="s">
        <v>58</v>
      </c>
      <c r="C38" s="431"/>
    </row>
    <row r="39" spans="1:3" ht="12" customHeight="1" x14ac:dyDescent="0.2">
      <c r="A39" s="457" t="s">
        <v>70</v>
      </c>
      <c r="B39" s="458" t="s">
        <v>60</v>
      </c>
      <c r="C39" s="431"/>
    </row>
    <row r="40" spans="1:3" ht="12" customHeight="1" x14ac:dyDescent="0.2">
      <c r="A40" s="457" t="s">
        <v>71</v>
      </c>
      <c r="B40" s="458" t="s">
        <v>62</v>
      </c>
      <c r="C40" s="431"/>
    </row>
    <row r="41" spans="1:3" ht="12" customHeight="1" x14ac:dyDescent="0.2">
      <c r="A41" s="457" t="s">
        <v>72</v>
      </c>
      <c r="B41" s="461" t="s">
        <v>64</v>
      </c>
      <c r="C41" s="431"/>
    </row>
    <row r="42" spans="1:3" ht="12" customHeight="1" x14ac:dyDescent="0.2">
      <c r="A42" s="462" t="s">
        <v>73</v>
      </c>
      <c r="B42" s="463" t="s">
        <v>74</v>
      </c>
      <c r="C42" s="464"/>
    </row>
    <row r="43" spans="1:3" ht="12" customHeight="1" x14ac:dyDescent="0.2">
      <c r="A43" s="426" t="s">
        <v>75</v>
      </c>
      <c r="B43" s="465" t="s">
        <v>76</v>
      </c>
      <c r="C43" s="428">
        <f>SUM(C44:C45)</f>
        <v>0</v>
      </c>
    </row>
    <row r="44" spans="1:3" ht="12" customHeight="1" x14ac:dyDescent="0.2">
      <c r="A44" s="447" t="s">
        <v>77</v>
      </c>
      <c r="B44" s="432" t="s">
        <v>78</v>
      </c>
      <c r="C44" s="466"/>
    </row>
    <row r="45" spans="1:3" ht="12" customHeight="1" x14ac:dyDescent="0.2">
      <c r="A45" s="440" t="s">
        <v>79</v>
      </c>
      <c r="B45" s="467" t="s">
        <v>80</v>
      </c>
      <c r="C45" s="468"/>
    </row>
    <row r="46" spans="1:3" ht="12" customHeight="1" x14ac:dyDescent="0.2">
      <c r="A46" s="426" t="s">
        <v>81</v>
      </c>
      <c r="B46" s="465" t="s">
        <v>82</v>
      </c>
      <c r="C46" s="428">
        <f>+C47+C48+C49</f>
        <v>0</v>
      </c>
    </row>
    <row r="47" spans="1:3" ht="12" customHeight="1" x14ac:dyDescent="0.2">
      <c r="A47" s="447" t="s">
        <v>83</v>
      </c>
      <c r="B47" s="432" t="s">
        <v>84</v>
      </c>
      <c r="C47" s="466"/>
    </row>
    <row r="48" spans="1:3" ht="12" customHeight="1" x14ac:dyDescent="0.2">
      <c r="A48" s="429" t="s">
        <v>85</v>
      </c>
      <c r="B48" s="458" t="s">
        <v>86</v>
      </c>
      <c r="C48" s="439"/>
    </row>
    <row r="49" spans="1:5" ht="12" customHeight="1" x14ac:dyDescent="0.2">
      <c r="A49" s="440" t="s">
        <v>87</v>
      </c>
      <c r="B49" s="467" t="s">
        <v>88</v>
      </c>
      <c r="C49" s="468"/>
    </row>
    <row r="50" spans="1:5" ht="17.25" customHeight="1" x14ac:dyDescent="0.2">
      <c r="A50" s="426" t="s">
        <v>89</v>
      </c>
      <c r="B50" s="469" t="s">
        <v>90</v>
      </c>
      <c r="C50" s="470"/>
      <c r="E50" s="471"/>
    </row>
    <row r="51" spans="1:5" ht="12" customHeight="1" x14ac:dyDescent="0.2">
      <c r="A51" s="525" t="s">
        <v>91</v>
      </c>
      <c r="B51" s="526" t="s">
        <v>92</v>
      </c>
      <c r="C51" s="530">
        <f>SUM(C6+C11+C20+C21+C30+C43+C46)</f>
        <v>48206095</v>
      </c>
      <c r="D51" s="538"/>
    </row>
    <row r="52" spans="1:5" ht="12" customHeight="1" x14ac:dyDescent="0.2">
      <c r="A52" s="472" t="s">
        <v>93</v>
      </c>
      <c r="B52" s="427" t="s">
        <v>94</v>
      </c>
      <c r="C52" s="521">
        <f>SUM(C53:C64)</f>
        <v>87529169</v>
      </c>
    </row>
    <row r="53" spans="1:5" ht="12" customHeight="1" x14ac:dyDescent="0.2">
      <c r="A53" s="473" t="s">
        <v>95</v>
      </c>
      <c r="B53" s="455" t="s">
        <v>96</v>
      </c>
      <c r="C53" s="474"/>
    </row>
    <row r="54" spans="1:5" ht="12" customHeight="1" x14ac:dyDescent="0.2">
      <c r="A54" s="475" t="s">
        <v>97</v>
      </c>
      <c r="B54" s="458" t="s">
        <v>98</v>
      </c>
      <c r="C54" s="439">
        <v>73432551</v>
      </c>
    </row>
    <row r="55" spans="1:5" ht="12" customHeight="1" x14ac:dyDescent="0.2">
      <c r="A55" s="475" t="s">
        <v>99</v>
      </c>
      <c r="B55" s="458" t="s">
        <v>100</v>
      </c>
      <c r="C55" s="439"/>
    </row>
    <row r="56" spans="1:5" ht="12" customHeight="1" x14ac:dyDescent="0.2">
      <c r="A56" s="475" t="s">
        <v>101</v>
      </c>
      <c r="B56" s="458" t="s">
        <v>102</v>
      </c>
      <c r="C56" s="439"/>
    </row>
    <row r="57" spans="1:5" ht="12" customHeight="1" x14ac:dyDescent="0.2">
      <c r="A57" s="475" t="s">
        <v>103</v>
      </c>
      <c r="B57" s="458" t="s">
        <v>104</v>
      </c>
      <c r="C57" s="439"/>
    </row>
    <row r="58" spans="1:5" ht="12" customHeight="1" x14ac:dyDescent="0.2">
      <c r="A58" s="475" t="s">
        <v>105</v>
      </c>
      <c r="B58" s="458" t="s">
        <v>106</v>
      </c>
      <c r="C58" s="439">
        <v>14096618</v>
      </c>
    </row>
    <row r="59" spans="1:5" ht="12" customHeight="1" x14ac:dyDescent="0.2">
      <c r="A59" s="476" t="s">
        <v>107</v>
      </c>
      <c r="B59" s="459" t="s">
        <v>108</v>
      </c>
      <c r="C59" s="477"/>
    </row>
    <row r="60" spans="1:5" ht="12" customHeight="1" x14ac:dyDescent="0.2">
      <c r="A60" s="475" t="s">
        <v>109</v>
      </c>
      <c r="B60" s="458" t="s">
        <v>110</v>
      </c>
      <c r="C60" s="439"/>
    </row>
    <row r="61" spans="1:5" ht="12" customHeight="1" x14ac:dyDescent="0.2">
      <c r="A61" s="475" t="s">
        <v>111</v>
      </c>
      <c r="B61" s="458" t="s">
        <v>112</v>
      </c>
      <c r="C61" s="439"/>
    </row>
    <row r="62" spans="1:5" ht="12" customHeight="1" x14ac:dyDescent="0.2">
      <c r="A62" s="475" t="s">
        <v>113</v>
      </c>
      <c r="B62" s="458" t="s">
        <v>114</v>
      </c>
      <c r="C62" s="439"/>
    </row>
    <row r="63" spans="1:5" ht="12" customHeight="1" x14ac:dyDescent="0.2">
      <c r="A63" s="475" t="s">
        <v>115</v>
      </c>
      <c r="B63" s="458" t="s">
        <v>116</v>
      </c>
      <c r="C63" s="439"/>
    </row>
    <row r="64" spans="1:5" ht="12" customHeight="1" x14ac:dyDescent="0.2">
      <c r="A64" s="478" t="s">
        <v>117</v>
      </c>
      <c r="B64" s="467" t="s">
        <v>118</v>
      </c>
      <c r="C64" s="479"/>
    </row>
    <row r="65" spans="1:7" ht="12" customHeight="1" x14ac:dyDescent="0.2">
      <c r="A65" s="472" t="s">
        <v>119</v>
      </c>
      <c r="B65" s="427" t="s">
        <v>120</v>
      </c>
      <c r="C65" s="521">
        <f>SUM(C51+C52)</f>
        <v>135735264</v>
      </c>
    </row>
    <row r="66" spans="1:7" ht="13.5" customHeight="1" x14ac:dyDescent="0.2">
      <c r="A66" s="480" t="s">
        <v>121</v>
      </c>
      <c r="B66" s="469" t="s">
        <v>122</v>
      </c>
      <c r="C66" s="446"/>
    </row>
    <row r="67" spans="1:7" ht="12" customHeight="1" x14ac:dyDescent="0.2">
      <c r="A67" s="527" t="s">
        <v>123</v>
      </c>
      <c r="B67" s="528" t="s">
        <v>124</v>
      </c>
      <c r="C67" s="529">
        <f>SUM(C66+C65)</f>
        <v>135735264</v>
      </c>
    </row>
    <row r="68" spans="1:7" ht="83.25" customHeight="1" x14ac:dyDescent="0.2">
      <c r="A68" s="481"/>
      <c r="B68" s="482"/>
      <c r="C68" s="483"/>
      <c r="G68" s="420" t="s">
        <v>528</v>
      </c>
    </row>
    <row r="69" spans="1:7" ht="16.5" customHeight="1" x14ac:dyDescent="0.2">
      <c r="A69" s="554" t="s">
        <v>125</v>
      </c>
      <c r="B69" s="554"/>
      <c r="C69" s="554"/>
    </row>
    <row r="70" spans="1:7" s="485" customFormat="1" ht="16.5" customHeight="1" x14ac:dyDescent="0.25">
      <c r="A70" s="484" t="s">
        <v>126</v>
      </c>
      <c r="B70" s="484"/>
      <c r="C70" s="10" t="s">
        <v>556</v>
      </c>
    </row>
    <row r="71" spans="1:7" ht="38.1" customHeight="1" x14ac:dyDescent="0.2">
      <c r="A71" s="422" t="s">
        <v>127</v>
      </c>
      <c r="B71" s="2" t="s">
        <v>128</v>
      </c>
      <c r="C71" s="423" t="s">
        <v>576</v>
      </c>
    </row>
    <row r="72" spans="1:7" ht="12" customHeight="1" x14ac:dyDescent="0.2">
      <c r="A72" s="422">
        <v>1</v>
      </c>
      <c r="B72" s="2">
        <v>2</v>
      </c>
      <c r="C72" s="423">
        <v>3</v>
      </c>
    </row>
    <row r="73" spans="1:7" ht="12" customHeight="1" x14ac:dyDescent="0.2">
      <c r="A73" s="424" t="s">
        <v>5</v>
      </c>
      <c r="B73" s="486" t="s">
        <v>551</v>
      </c>
      <c r="C73" s="522">
        <f>SUM(C74:C85)</f>
        <v>58803417</v>
      </c>
    </row>
    <row r="74" spans="1:7" ht="12" customHeight="1" x14ac:dyDescent="0.2">
      <c r="A74" s="435" t="s">
        <v>129</v>
      </c>
      <c r="B74" s="436" t="s">
        <v>130</v>
      </c>
      <c r="C74" s="437">
        <v>23473417</v>
      </c>
    </row>
    <row r="75" spans="1:7" ht="12" customHeight="1" x14ac:dyDescent="0.2">
      <c r="A75" s="429" t="s">
        <v>131</v>
      </c>
      <c r="B75" s="438" t="s">
        <v>132</v>
      </c>
      <c r="C75" s="439">
        <v>4150000</v>
      </c>
    </row>
    <row r="76" spans="1:7" ht="12" customHeight="1" x14ac:dyDescent="0.2">
      <c r="A76" s="429" t="s">
        <v>133</v>
      </c>
      <c r="B76" s="438" t="s">
        <v>134</v>
      </c>
      <c r="C76" s="451">
        <v>26350000</v>
      </c>
    </row>
    <row r="77" spans="1:7" ht="12" customHeight="1" x14ac:dyDescent="0.2">
      <c r="A77" s="429" t="s">
        <v>135</v>
      </c>
      <c r="B77" s="487" t="s">
        <v>136</v>
      </c>
      <c r="C77" s="451">
        <v>4830000</v>
      </c>
    </row>
    <row r="78" spans="1:7" ht="12" customHeight="1" x14ac:dyDescent="0.2">
      <c r="A78" s="429" t="s">
        <v>137</v>
      </c>
      <c r="B78" s="488" t="s">
        <v>138</v>
      </c>
      <c r="C78" s="451">
        <v>0</v>
      </c>
    </row>
    <row r="79" spans="1:7" ht="12" customHeight="1" x14ac:dyDescent="0.2">
      <c r="A79" s="429" t="s">
        <v>139</v>
      </c>
      <c r="B79" s="438" t="s">
        <v>140</v>
      </c>
      <c r="C79" s="451"/>
    </row>
    <row r="80" spans="1:7" ht="12" customHeight="1" x14ac:dyDescent="0.2">
      <c r="A80" s="429" t="s">
        <v>141</v>
      </c>
      <c r="B80" s="489" t="s">
        <v>142</v>
      </c>
      <c r="C80" s="451"/>
    </row>
    <row r="81" spans="1:3" ht="12" customHeight="1" x14ac:dyDescent="0.2">
      <c r="A81" s="429" t="s">
        <v>143</v>
      </c>
      <c r="B81" s="489" t="s">
        <v>144</v>
      </c>
      <c r="C81" s="451"/>
    </row>
    <row r="82" spans="1:3" ht="12" customHeight="1" x14ac:dyDescent="0.2">
      <c r="A82" s="429" t="s">
        <v>145</v>
      </c>
      <c r="B82" s="438" t="s">
        <v>146</v>
      </c>
      <c r="C82" s="451"/>
    </row>
    <row r="83" spans="1:3" ht="12" customHeight="1" x14ac:dyDescent="0.2">
      <c r="A83" s="440" t="s">
        <v>147</v>
      </c>
      <c r="B83" s="452" t="s">
        <v>148</v>
      </c>
      <c r="C83" s="451"/>
    </row>
    <row r="84" spans="1:3" ht="12" customHeight="1" x14ac:dyDescent="0.2">
      <c r="A84" s="429" t="s">
        <v>149</v>
      </c>
      <c r="B84" s="452" t="s">
        <v>150</v>
      </c>
      <c r="C84" s="451"/>
    </row>
    <row r="85" spans="1:3" ht="12" customHeight="1" x14ac:dyDescent="0.2">
      <c r="A85" s="490" t="s">
        <v>151</v>
      </c>
      <c r="B85" s="491" t="s">
        <v>152</v>
      </c>
      <c r="C85" s="479"/>
    </row>
    <row r="86" spans="1:3" ht="12" customHeight="1" x14ac:dyDescent="0.2">
      <c r="A86" s="426" t="s">
        <v>7</v>
      </c>
      <c r="B86" s="492" t="s">
        <v>552</v>
      </c>
      <c r="C86" s="521">
        <f>SUM(C87:C96)</f>
        <v>49847500</v>
      </c>
    </row>
    <row r="87" spans="1:3" ht="12" customHeight="1" x14ac:dyDescent="0.2">
      <c r="A87" s="447" t="s">
        <v>9</v>
      </c>
      <c r="B87" s="438" t="s">
        <v>153</v>
      </c>
      <c r="C87" s="449">
        <v>49847500</v>
      </c>
    </row>
    <row r="88" spans="1:3" ht="12" customHeight="1" x14ac:dyDescent="0.2">
      <c r="A88" s="447" t="s">
        <v>11</v>
      </c>
      <c r="B88" s="452" t="s">
        <v>154</v>
      </c>
      <c r="C88" s="439"/>
    </row>
    <row r="89" spans="1:3" ht="12" customHeight="1" x14ac:dyDescent="0.2">
      <c r="A89" s="447" t="s">
        <v>13</v>
      </c>
      <c r="B89" s="458" t="s">
        <v>155</v>
      </c>
      <c r="C89" s="431"/>
    </row>
    <row r="90" spans="1:3" ht="12" customHeight="1" x14ac:dyDescent="0.2">
      <c r="A90" s="447" t="s">
        <v>15</v>
      </c>
      <c r="B90" s="458" t="s">
        <v>156</v>
      </c>
      <c r="C90" s="431"/>
    </row>
    <row r="91" spans="1:3" ht="12" customHeight="1" x14ac:dyDescent="0.2">
      <c r="A91" s="447" t="s">
        <v>157</v>
      </c>
      <c r="B91" s="458" t="s">
        <v>158</v>
      </c>
      <c r="C91" s="431"/>
    </row>
    <row r="92" spans="1:3" x14ac:dyDescent="0.2">
      <c r="A92" s="447" t="s">
        <v>159</v>
      </c>
      <c r="B92" s="458" t="s">
        <v>160</v>
      </c>
      <c r="C92" s="431"/>
    </row>
    <row r="93" spans="1:3" ht="12" customHeight="1" x14ac:dyDescent="0.2">
      <c r="A93" s="447" t="s">
        <v>161</v>
      </c>
      <c r="B93" s="458" t="s">
        <v>162</v>
      </c>
      <c r="C93" s="431"/>
    </row>
    <row r="94" spans="1:3" ht="12" customHeight="1" x14ac:dyDescent="0.2">
      <c r="A94" s="447" t="s">
        <v>163</v>
      </c>
      <c r="B94" s="458" t="s">
        <v>164</v>
      </c>
      <c r="C94" s="431"/>
    </row>
    <row r="95" spans="1:3" ht="12" customHeight="1" x14ac:dyDescent="0.2">
      <c r="A95" s="447" t="s">
        <v>165</v>
      </c>
      <c r="B95" s="458" t="s">
        <v>166</v>
      </c>
      <c r="C95" s="431"/>
    </row>
    <row r="96" spans="1:3" ht="24" customHeight="1" x14ac:dyDescent="0.2">
      <c r="A96" s="440" t="s">
        <v>167</v>
      </c>
      <c r="B96" s="467" t="s">
        <v>168</v>
      </c>
      <c r="C96" s="464"/>
    </row>
    <row r="97" spans="1:3" ht="12" customHeight="1" thickBot="1" x14ac:dyDescent="0.25">
      <c r="A97" s="426" t="s">
        <v>17</v>
      </c>
      <c r="B97" s="425" t="s">
        <v>169</v>
      </c>
      <c r="C97" s="521">
        <f>SUM(C98:C99)</f>
        <v>12987729</v>
      </c>
    </row>
    <row r="98" spans="1:3" ht="12" customHeight="1" thickBot="1" x14ac:dyDescent="0.25">
      <c r="A98" s="447" t="s">
        <v>19</v>
      </c>
      <c r="B98" s="448" t="s">
        <v>170</v>
      </c>
      <c r="C98" s="479">
        <v>12987729</v>
      </c>
    </row>
    <row r="99" spans="1:3" ht="12" customHeight="1" thickBot="1" x14ac:dyDescent="0.25">
      <c r="A99" s="450" t="s">
        <v>21</v>
      </c>
      <c r="B99" s="452" t="s">
        <v>171</v>
      </c>
      <c r="C99" s="451"/>
    </row>
    <row r="100" spans="1:3" s="494" customFormat="1" ht="12" customHeight="1" x14ac:dyDescent="0.2">
      <c r="A100" s="472" t="s">
        <v>172</v>
      </c>
      <c r="B100" s="427" t="s">
        <v>173</v>
      </c>
      <c r="C100" s="493"/>
    </row>
    <row r="101" spans="1:3" ht="12" customHeight="1" x14ac:dyDescent="0.2">
      <c r="A101" s="531" t="s">
        <v>37</v>
      </c>
      <c r="B101" s="532" t="s">
        <v>174</v>
      </c>
      <c r="C101" s="533">
        <f>SUM(C100+C97+C86+C73)</f>
        <v>121638646</v>
      </c>
    </row>
    <row r="102" spans="1:3" ht="12" customHeight="1" x14ac:dyDescent="0.2">
      <c r="A102" s="472" t="s">
        <v>54</v>
      </c>
      <c r="B102" s="427" t="s">
        <v>175</v>
      </c>
      <c r="C102" s="434">
        <f>+C103+C111</f>
        <v>14096618</v>
      </c>
    </row>
    <row r="103" spans="1:3" ht="12" customHeight="1" x14ac:dyDescent="0.2">
      <c r="A103" s="495" t="s">
        <v>55</v>
      </c>
      <c r="B103" s="496" t="s">
        <v>176</v>
      </c>
      <c r="C103" s="497">
        <v>14096618</v>
      </c>
    </row>
    <row r="104" spans="1:3" ht="12" customHeight="1" x14ac:dyDescent="0.2">
      <c r="A104" s="498" t="s">
        <v>57</v>
      </c>
      <c r="B104" s="432" t="s">
        <v>177</v>
      </c>
      <c r="C104" s="499"/>
    </row>
    <row r="105" spans="1:3" ht="12" customHeight="1" x14ac:dyDescent="0.2">
      <c r="A105" s="475" t="s">
        <v>59</v>
      </c>
      <c r="B105" s="458" t="s">
        <v>178</v>
      </c>
      <c r="C105" s="500"/>
    </row>
    <row r="106" spans="1:3" ht="12" customHeight="1" x14ac:dyDescent="0.2">
      <c r="A106" s="475" t="s">
        <v>61</v>
      </c>
      <c r="B106" s="458" t="s">
        <v>179</v>
      </c>
      <c r="C106" s="500"/>
    </row>
    <row r="107" spans="1:3" ht="12" customHeight="1" x14ac:dyDescent="0.2">
      <c r="A107" s="475" t="s">
        <v>63</v>
      </c>
      <c r="B107" s="458" t="s">
        <v>180</v>
      </c>
      <c r="C107" s="500"/>
    </row>
    <row r="108" spans="1:3" ht="12" customHeight="1" x14ac:dyDescent="0.2">
      <c r="A108" s="475" t="s">
        <v>65</v>
      </c>
      <c r="B108" s="458" t="s">
        <v>181</v>
      </c>
      <c r="C108" s="500"/>
    </row>
    <row r="109" spans="1:3" ht="12" customHeight="1" x14ac:dyDescent="0.2">
      <c r="A109" s="475" t="s">
        <v>182</v>
      </c>
      <c r="B109" s="458" t="s">
        <v>183</v>
      </c>
      <c r="C109" s="500"/>
    </row>
    <row r="110" spans="1:3" ht="12" customHeight="1" x14ac:dyDescent="0.2">
      <c r="A110" s="501" t="s">
        <v>184</v>
      </c>
      <c r="B110" s="502" t="s">
        <v>185</v>
      </c>
      <c r="C110" s="503"/>
    </row>
    <row r="111" spans="1:3" ht="12" customHeight="1" x14ac:dyDescent="0.2">
      <c r="A111" s="495" t="s">
        <v>67</v>
      </c>
      <c r="B111" s="496" t="s">
        <v>186</v>
      </c>
      <c r="C111" s="497">
        <f>SUM(C112:C119)</f>
        <v>0</v>
      </c>
    </row>
    <row r="112" spans="1:3" ht="12" customHeight="1" x14ac:dyDescent="0.2">
      <c r="A112" s="498" t="s">
        <v>69</v>
      </c>
      <c r="B112" s="432" t="s">
        <v>177</v>
      </c>
      <c r="C112" s="499"/>
    </row>
    <row r="113" spans="1:9" ht="12" customHeight="1" x14ac:dyDescent="0.2">
      <c r="A113" s="475" t="s">
        <v>70</v>
      </c>
      <c r="B113" s="458" t="s">
        <v>187</v>
      </c>
      <c r="C113" s="500"/>
    </row>
    <row r="114" spans="1:9" ht="12" customHeight="1" x14ac:dyDescent="0.2">
      <c r="A114" s="475" t="s">
        <v>71</v>
      </c>
      <c r="B114" s="458" t="s">
        <v>179</v>
      </c>
      <c r="C114" s="500"/>
    </row>
    <row r="115" spans="1:9" ht="12" customHeight="1" x14ac:dyDescent="0.2">
      <c r="A115" s="475" t="s">
        <v>72</v>
      </c>
      <c r="B115" s="458" t="s">
        <v>180</v>
      </c>
      <c r="C115" s="500"/>
    </row>
    <row r="116" spans="1:9" ht="12" customHeight="1" x14ac:dyDescent="0.2">
      <c r="A116" s="475" t="s">
        <v>73</v>
      </c>
      <c r="B116" s="458" t="s">
        <v>181</v>
      </c>
      <c r="C116" s="500"/>
    </row>
    <row r="117" spans="1:9" ht="12" customHeight="1" x14ac:dyDescent="0.2">
      <c r="A117" s="475" t="s">
        <v>188</v>
      </c>
      <c r="B117" s="458" t="s">
        <v>189</v>
      </c>
      <c r="C117" s="500"/>
    </row>
    <row r="118" spans="1:9" ht="12" customHeight="1" x14ac:dyDescent="0.2">
      <c r="A118" s="475" t="s">
        <v>190</v>
      </c>
      <c r="B118" s="458" t="s">
        <v>185</v>
      </c>
      <c r="C118" s="500"/>
    </row>
    <row r="119" spans="1:9" ht="12" customHeight="1" x14ac:dyDescent="0.2">
      <c r="A119" s="501" t="s">
        <v>191</v>
      </c>
      <c r="B119" s="502" t="s">
        <v>192</v>
      </c>
      <c r="C119" s="503"/>
    </row>
    <row r="120" spans="1:9" ht="12" customHeight="1" x14ac:dyDescent="0.2">
      <c r="A120" s="472" t="s">
        <v>193</v>
      </c>
      <c r="B120" s="427" t="s">
        <v>194</v>
      </c>
      <c r="C120" s="504">
        <f>SUM(C101+C102)</f>
        <v>135735264</v>
      </c>
    </row>
    <row r="121" spans="1:9" ht="15" customHeight="1" x14ac:dyDescent="0.2">
      <c r="A121" s="472" t="s">
        <v>81</v>
      </c>
      <c r="B121" s="427" t="s">
        <v>195</v>
      </c>
      <c r="C121" s="505"/>
      <c r="F121" s="471"/>
      <c r="G121" s="506"/>
      <c r="H121" s="506"/>
      <c r="I121" s="506"/>
    </row>
    <row r="122" spans="1:9" ht="12.95" customHeight="1" x14ac:dyDescent="0.2">
      <c r="A122" s="534" t="s">
        <v>196</v>
      </c>
      <c r="B122" s="535" t="s">
        <v>197</v>
      </c>
      <c r="C122" s="529">
        <f>+C120+C121</f>
        <v>135735264</v>
      </c>
    </row>
    <row r="123" spans="1:9" ht="7.5" customHeight="1" x14ac:dyDescent="0.2">
      <c r="A123" s="507"/>
      <c r="B123" s="507"/>
      <c r="C123" s="508"/>
    </row>
    <row r="124" spans="1:9" x14ac:dyDescent="0.2">
      <c r="A124" s="555" t="s">
        <v>198</v>
      </c>
      <c r="B124" s="555"/>
      <c r="C124" s="555"/>
    </row>
    <row r="125" spans="1:9" ht="15" customHeight="1" x14ac:dyDescent="0.2">
      <c r="A125" s="421" t="s">
        <v>199</v>
      </c>
      <c r="B125" s="421"/>
      <c r="C125" s="1" t="s">
        <v>2</v>
      </c>
    </row>
    <row r="126" spans="1:9" ht="13.5" customHeight="1" x14ac:dyDescent="0.2">
      <c r="A126" s="426">
        <v>1</v>
      </c>
      <c r="B126" s="492" t="s">
        <v>200</v>
      </c>
      <c r="C126" s="509">
        <f>+C51-C101</f>
        <v>-73432551</v>
      </c>
      <c r="D126" s="510"/>
    </row>
    <row r="127" spans="1:9" ht="7.5" customHeight="1" x14ac:dyDescent="0.2">
      <c r="A127" s="507"/>
      <c r="B127" s="507"/>
      <c r="C127" s="508"/>
    </row>
    <row r="128" spans="1:9" x14ac:dyDescent="0.2">
      <c r="A128" s="511" t="s">
        <v>201</v>
      </c>
      <c r="B128" s="511"/>
      <c r="C128" s="511"/>
      <c r="D128" s="512"/>
      <c r="E128" s="512"/>
    </row>
    <row r="129" spans="1:3" ht="12.75" customHeight="1" x14ac:dyDescent="0.25">
      <c r="A129" s="513" t="s">
        <v>202</v>
      </c>
      <c r="B129" s="513"/>
      <c r="C129" s="12" t="s">
        <v>2</v>
      </c>
    </row>
    <row r="130" spans="1:3" ht="13.5" customHeight="1" x14ac:dyDescent="0.2">
      <c r="A130" s="472" t="s">
        <v>5</v>
      </c>
      <c r="B130" s="427" t="s">
        <v>577</v>
      </c>
      <c r="C130" s="553">
        <v>0</v>
      </c>
    </row>
    <row r="131" spans="1:3" ht="13.5" customHeight="1" x14ac:dyDescent="0.2">
      <c r="A131" s="472" t="s">
        <v>7</v>
      </c>
      <c r="B131" s="427" t="s">
        <v>578</v>
      </c>
      <c r="C131" s="553">
        <v>0</v>
      </c>
    </row>
    <row r="132" spans="1:3" ht="13.5" customHeight="1" x14ac:dyDescent="0.2">
      <c r="A132" s="472" t="s">
        <v>17</v>
      </c>
      <c r="B132" s="427" t="s">
        <v>579</v>
      </c>
      <c r="C132" s="553">
        <f>C131+C130</f>
        <v>0</v>
      </c>
    </row>
    <row r="133" spans="1:3" ht="7.5" customHeight="1" x14ac:dyDescent="0.2">
      <c r="A133" s="511"/>
      <c r="B133" s="514"/>
      <c r="C133" s="515"/>
    </row>
    <row r="134" spans="1:3" x14ac:dyDescent="0.2">
      <c r="A134" s="556" t="s">
        <v>203</v>
      </c>
      <c r="B134" s="556"/>
      <c r="C134" s="556"/>
    </row>
    <row r="135" spans="1:3" ht="12.75" customHeight="1" x14ac:dyDescent="0.25">
      <c r="A135" s="513" t="s">
        <v>204</v>
      </c>
      <c r="B135" s="513"/>
      <c r="C135" s="12" t="s">
        <v>2</v>
      </c>
    </row>
    <row r="136" spans="1:3" ht="12.75" customHeight="1" x14ac:dyDescent="0.2">
      <c r="A136" s="472" t="s">
        <v>5</v>
      </c>
      <c r="B136" s="427" t="s">
        <v>205</v>
      </c>
      <c r="C136" s="504">
        <f>+C137-C140</f>
        <v>73305752</v>
      </c>
    </row>
    <row r="137" spans="1:3" ht="12.75" customHeight="1" x14ac:dyDescent="0.2">
      <c r="A137" s="516" t="s">
        <v>129</v>
      </c>
      <c r="B137" s="517" t="s">
        <v>206</v>
      </c>
      <c r="C137" s="518">
        <v>73305752</v>
      </c>
    </row>
    <row r="138" spans="1:3" ht="12.75" customHeight="1" x14ac:dyDescent="0.2">
      <c r="A138" s="495" t="s">
        <v>207</v>
      </c>
      <c r="B138" s="496" t="s">
        <v>208</v>
      </c>
      <c r="C138" s="518">
        <v>22104835</v>
      </c>
    </row>
    <row r="139" spans="1:3" ht="12.75" customHeight="1" x14ac:dyDescent="0.2">
      <c r="A139" s="495" t="s">
        <v>209</v>
      </c>
      <c r="B139" s="496" t="s">
        <v>210</v>
      </c>
      <c r="C139" s="518">
        <v>51200917</v>
      </c>
    </row>
    <row r="140" spans="1:3" ht="12.75" customHeight="1" x14ac:dyDescent="0.2">
      <c r="A140" s="516" t="s">
        <v>131</v>
      </c>
      <c r="B140" s="517" t="s">
        <v>211</v>
      </c>
      <c r="C140" s="519">
        <f>+'2.1. melléklet'!E27</f>
        <v>0</v>
      </c>
    </row>
    <row r="141" spans="1:3" ht="12.75" customHeight="1" x14ac:dyDescent="0.2">
      <c r="A141" s="495" t="s">
        <v>212</v>
      </c>
      <c r="B141" s="496" t="s">
        <v>213</v>
      </c>
      <c r="C141" s="519">
        <f>+'2.1. melléklet'!E28</f>
        <v>0</v>
      </c>
    </row>
    <row r="142" spans="1:3" ht="12.75" customHeight="1" x14ac:dyDescent="0.2">
      <c r="A142" s="495" t="s">
        <v>214</v>
      </c>
      <c r="B142" s="496" t="s">
        <v>215</v>
      </c>
      <c r="C142" s="519">
        <f>+'2.2.sz. melléklet'!E32</f>
        <v>0</v>
      </c>
    </row>
    <row r="143" spans="1:3" x14ac:dyDescent="0.2">
      <c r="C143" s="546"/>
    </row>
  </sheetData>
  <sheetProtection selectLockedCells="1" selectUnlockedCells="1"/>
  <mergeCells count="4">
    <mergeCell ref="A1:C1"/>
    <mergeCell ref="A69:C69"/>
    <mergeCell ref="A124:C124"/>
    <mergeCell ref="A134:C134"/>
  </mergeCells>
  <phoneticPr fontId="11" type="noConversion"/>
  <printOptions horizontalCentered="1"/>
  <pageMargins left="0.78749999999999998" right="0.78749999999999998" top="1.4569444444444444" bottom="0.86597222222222225" header="0.78749999999999998" footer="0.51180555555555551"/>
  <pageSetup paperSize="9" scale="71" firstPageNumber="0" orientation="portrait" horizontalDpi="300" verticalDpi="300" r:id="rId1"/>
  <headerFooter>
    <oddHeader xml:space="preserve">&amp;C&amp;"Times New Roman CE,Félkövér"&amp;12Györe Önkormányzat
2018.  ÉVI KÖLTSÉGVETÉSÉNEK ÖSSZEVONT MÉRLEGE&amp;R2. sz. melléklet
</oddHeader>
  </headerFooter>
  <rowBreaks count="1" manualBreakCount="1">
    <brk id="6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view="pageLayout" zoomScaleNormal="100" workbookViewId="0">
      <selection activeCell="G17" sqref="G17"/>
    </sheetView>
  </sheetViews>
  <sheetFormatPr defaultColWidth="10.6640625" defaultRowHeight="12.75" x14ac:dyDescent="0.2"/>
  <cols>
    <col min="1" max="1" width="10.6640625" style="390" customWidth="1"/>
    <col min="2" max="2" width="12.6640625" style="390" customWidth="1"/>
    <col min="3" max="3" width="20.6640625" style="390" customWidth="1"/>
    <col min="4" max="4" width="10.6640625" style="390" customWidth="1"/>
    <col min="5" max="5" width="14" style="390" customWidth="1"/>
    <col min="6" max="16384" width="10.6640625" style="390"/>
  </cols>
  <sheetData>
    <row r="2" spans="1:10" x14ac:dyDescent="0.2">
      <c r="E2" s="415"/>
      <c r="F2" s="574" t="s">
        <v>546</v>
      </c>
      <c r="G2" s="574"/>
    </row>
    <row r="3" spans="1:10" ht="15.75" x14ac:dyDescent="0.25">
      <c r="B3" s="404" t="s">
        <v>547</v>
      </c>
      <c r="C3" s="404"/>
    </row>
    <row r="5" spans="1:10" ht="15" x14ac:dyDescent="0.2">
      <c r="A5" s="572" t="s">
        <v>597</v>
      </c>
      <c r="B5" s="573"/>
      <c r="C5" s="573"/>
      <c r="D5" s="573"/>
      <c r="E5" s="573"/>
    </row>
    <row r="7" spans="1:10" x14ac:dyDescent="0.2">
      <c r="A7" s="392" t="s">
        <v>218</v>
      </c>
      <c r="B7" s="392"/>
      <c r="F7" s="392"/>
    </row>
    <row r="9" spans="1:10" x14ac:dyDescent="0.2">
      <c r="A9" s="401"/>
      <c r="B9" s="401"/>
      <c r="C9" s="401"/>
      <c r="D9" s="403"/>
      <c r="E9" s="397"/>
      <c r="F9" s="413">
        <v>2017</v>
      </c>
      <c r="G9" s="413">
        <v>2018</v>
      </c>
    </row>
    <row r="10" spans="1:10" x14ac:dyDescent="0.2">
      <c r="A10" s="401"/>
      <c r="B10" s="401"/>
      <c r="C10" s="401"/>
      <c r="D10" s="403"/>
      <c r="E10" s="402"/>
      <c r="F10" s="414"/>
      <c r="G10" s="414"/>
    </row>
    <row r="11" spans="1:10" x14ac:dyDescent="0.2">
      <c r="A11" s="401" t="s">
        <v>508</v>
      </c>
      <c r="B11" s="401"/>
      <c r="C11" s="401"/>
      <c r="D11" s="543"/>
      <c r="E11" s="543"/>
      <c r="F11" s="543">
        <v>1</v>
      </c>
      <c r="G11" s="543">
        <v>1</v>
      </c>
    </row>
    <row r="12" spans="1:10" x14ac:dyDescent="0.2">
      <c r="A12" s="401" t="s">
        <v>491</v>
      </c>
      <c r="B12" s="401"/>
      <c r="C12" s="395"/>
      <c r="D12" s="544"/>
      <c r="E12" s="544"/>
      <c r="F12" s="544">
        <v>4</v>
      </c>
      <c r="G12" s="544">
        <v>5</v>
      </c>
      <c r="J12" s="399"/>
    </row>
    <row r="13" spans="1:10" x14ac:dyDescent="0.2">
      <c r="A13" s="395" t="s">
        <v>598</v>
      </c>
      <c r="B13" s="395"/>
      <c r="C13" s="395"/>
      <c r="D13" s="544"/>
      <c r="E13" s="544"/>
      <c r="F13" s="544">
        <v>0</v>
      </c>
      <c r="G13" s="544">
        <v>1</v>
      </c>
    </row>
    <row r="14" spans="1:10" x14ac:dyDescent="0.2">
      <c r="A14" s="401" t="s">
        <v>571</v>
      </c>
      <c r="B14" s="401"/>
      <c r="C14" s="401"/>
      <c r="D14" s="544"/>
      <c r="E14" s="544"/>
      <c r="F14" s="544">
        <v>1</v>
      </c>
      <c r="G14" s="544">
        <v>1</v>
      </c>
    </row>
    <row r="15" spans="1:10" ht="15.75" x14ac:dyDescent="0.25">
      <c r="A15" s="401" t="s">
        <v>507</v>
      </c>
      <c r="B15" s="401"/>
      <c r="C15" s="401"/>
      <c r="D15" s="396"/>
      <c r="E15" s="396"/>
      <c r="F15" s="396">
        <f>SUM(F11:F14)</f>
        <v>6</v>
      </c>
      <c r="G15" s="396">
        <f>SUM(G11:G14)</f>
        <v>8</v>
      </c>
    </row>
    <row r="16" spans="1:10" x14ac:dyDescent="0.2">
      <c r="A16" s="401"/>
      <c r="B16" s="401"/>
      <c r="C16" s="401"/>
      <c r="D16" s="400"/>
      <c r="E16" s="400"/>
      <c r="F16" s="400"/>
      <c r="G16" s="400"/>
    </row>
    <row r="17" spans="1:7" x14ac:dyDescent="0.2">
      <c r="A17" s="401" t="s">
        <v>532</v>
      </c>
      <c r="B17" s="401"/>
      <c r="C17" s="401"/>
      <c r="D17" s="400"/>
      <c r="E17" s="400"/>
      <c r="F17" s="400">
        <v>3</v>
      </c>
      <c r="G17" s="400">
        <v>3</v>
      </c>
    </row>
    <row r="18" spans="1:7" ht="15.75" x14ac:dyDescent="0.25">
      <c r="A18" s="398" t="s">
        <v>525</v>
      </c>
      <c r="B18" s="398"/>
      <c r="C18" s="398"/>
      <c r="D18" s="396"/>
      <c r="E18" s="396"/>
      <c r="F18" s="396">
        <f>SUM(F15+F17)</f>
        <v>9</v>
      </c>
      <c r="G18" s="396">
        <f>SUM(G15+G17)</f>
        <v>11</v>
      </c>
    </row>
    <row r="19" spans="1:7" x14ac:dyDescent="0.2">
      <c r="A19" s="395"/>
      <c r="B19" s="395"/>
      <c r="C19" s="395"/>
    </row>
    <row r="29" spans="1:7" x14ac:dyDescent="0.2">
      <c r="A29" s="391"/>
    </row>
    <row r="34" spans="1:6" x14ac:dyDescent="0.2">
      <c r="A34" s="392"/>
      <c r="B34" s="392"/>
      <c r="C34" s="392"/>
      <c r="D34" s="392"/>
      <c r="E34" s="392"/>
      <c r="F34" s="392"/>
    </row>
    <row r="35" spans="1:6" x14ac:dyDescent="0.2">
      <c r="A35" s="392"/>
      <c r="B35" s="392"/>
      <c r="C35" s="392"/>
      <c r="D35" s="392"/>
      <c r="E35" s="392"/>
      <c r="F35" s="392"/>
    </row>
    <row r="36" spans="1:6" x14ac:dyDescent="0.2">
      <c r="A36" s="391"/>
    </row>
    <row r="39" spans="1:6" x14ac:dyDescent="0.2">
      <c r="A39" s="392"/>
      <c r="B39" s="392"/>
      <c r="C39" s="392"/>
      <c r="D39" s="392"/>
      <c r="E39" s="392"/>
    </row>
    <row r="40" spans="1:6" ht="15.75" x14ac:dyDescent="0.25">
      <c r="A40" s="394"/>
      <c r="B40" s="394"/>
      <c r="C40" s="394"/>
      <c r="D40" s="392"/>
    </row>
    <row r="43" spans="1:6" x14ac:dyDescent="0.2">
      <c r="A43" s="391"/>
      <c r="B43" s="391"/>
      <c r="C43" s="391"/>
      <c r="D43" s="391"/>
      <c r="E43" s="391"/>
    </row>
    <row r="47" spans="1:6" x14ac:dyDescent="0.2">
      <c r="A47" s="392"/>
    </row>
    <row r="48" spans="1:6" x14ac:dyDescent="0.2">
      <c r="A48" s="391"/>
      <c r="B48" s="391"/>
    </row>
    <row r="52" spans="1:3" x14ac:dyDescent="0.2">
      <c r="A52" s="392"/>
    </row>
    <row r="53" spans="1:3" x14ac:dyDescent="0.2">
      <c r="A53" s="391"/>
      <c r="B53" s="391"/>
      <c r="C53" s="391"/>
    </row>
    <row r="57" spans="1:3" x14ac:dyDescent="0.2">
      <c r="A57" s="392"/>
    </row>
    <row r="58" spans="1:3" x14ac:dyDescent="0.2">
      <c r="A58" s="391"/>
      <c r="B58" s="391"/>
      <c r="C58" s="391"/>
    </row>
    <row r="63" spans="1:3" x14ac:dyDescent="0.2">
      <c r="A63" s="392"/>
    </row>
    <row r="64" spans="1:3" x14ac:dyDescent="0.2">
      <c r="A64" s="392"/>
    </row>
    <row r="65" spans="1:5" x14ac:dyDescent="0.2">
      <c r="A65" s="392"/>
    </row>
    <row r="66" spans="1:5" x14ac:dyDescent="0.2">
      <c r="A66" s="393"/>
      <c r="B66" s="393"/>
      <c r="C66" s="393"/>
      <c r="D66" s="393"/>
      <c r="E66" s="393"/>
    </row>
    <row r="67" spans="1:5" x14ac:dyDescent="0.2">
      <c r="A67" s="393"/>
      <c r="B67" s="393"/>
      <c r="C67" s="393"/>
      <c r="D67" s="393"/>
      <c r="E67" s="393"/>
    </row>
    <row r="68" spans="1:5" x14ac:dyDescent="0.2">
      <c r="A68" s="393"/>
      <c r="B68" s="393"/>
      <c r="C68" s="393"/>
      <c r="D68" s="393"/>
      <c r="E68" s="393"/>
    </row>
    <row r="69" spans="1:5" x14ac:dyDescent="0.2">
      <c r="A69" s="393"/>
      <c r="B69" s="393"/>
      <c r="C69" s="393"/>
      <c r="D69" s="393"/>
      <c r="E69" s="393"/>
    </row>
    <row r="70" spans="1:5" x14ac:dyDescent="0.2">
      <c r="A70" s="392"/>
    </row>
    <row r="71" spans="1:5" x14ac:dyDescent="0.2">
      <c r="A71" s="391"/>
      <c r="B71" s="391"/>
    </row>
    <row r="72" spans="1:5" x14ac:dyDescent="0.2">
      <c r="A72" s="391"/>
      <c r="B72" s="391"/>
    </row>
  </sheetData>
  <mergeCells count="2">
    <mergeCell ref="A5:E5"/>
    <mergeCell ref="F2:G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0" sqref="K30"/>
    </sheetView>
  </sheetViews>
  <sheetFormatPr defaultRowHeight="12.75" x14ac:dyDescent="0.2"/>
  <sheetData/>
  <sheetProtection selectLockedCells="1" selectUnlockedCells="1"/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showRowColHeaders="0" showRuler="0" view="pageLayout" topLeftCell="A4" zoomScaleNormal="100" workbookViewId="0">
      <selection activeCell="C22" sqref="C22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6" ht="12" customHeight="1" x14ac:dyDescent="0.2">
      <c r="E1" s="13" t="s">
        <v>555</v>
      </c>
    </row>
    <row r="2" spans="1:6" ht="31.5" customHeight="1" x14ac:dyDescent="0.2">
      <c r="B2" s="557" t="s">
        <v>534</v>
      </c>
      <c r="C2" s="557"/>
      <c r="D2" s="557"/>
      <c r="E2" s="557"/>
      <c r="F2" s="15"/>
    </row>
    <row r="3" spans="1:6" ht="8.25" customHeight="1" x14ac:dyDescent="0.2">
      <c r="E3" s="16" t="s">
        <v>557</v>
      </c>
      <c r="F3" s="15"/>
    </row>
    <row r="4" spans="1:6" ht="18" customHeight="1" x14ac:dyDescent="0.2">
      <c r="A4" s="17" t="s">
        <v>3</v>
      </c>
      <c r="B4" s="558" t="s">
        <v>216</v>
      </c>
      <c r="C4" s="558"/>
      <c r="D4" s="559" t="s">
        <v>217</v>
      </c>
      <c r="E4" s="559"/>
      <c r="F4" s="15"/>
    </row>
    <row r="5" spans="1:6" s="22" customFormat="1" ht="35.25" customHeight="1" x14ac:dyDescent="0.2">
      <c r="A5" s="19"/>
      <c r="B5" s="18" t="s">
        <v>218</v>
      </c>
      <c r="C5" s="20" t="s">
        <v>576</v>
      </c>
      <c r="D5" s="18" t="s">
        <v>218</v>
      </c>
      <c r="E5" s="21" t="s">
        <v>576</v>
      </c>
      <c r="F5" s="15"/>
    </row>
    <row r="6" spans="1:6" s="27" customFormat="1" ht="12" customHeight="1" x14ac:dyDescent="0.2">
      <c r="A6" s="23">
        <v>1</v>
      </c>
      <c r="B6" s="24">
        <v>2</v>
      </c>
      <c r="C6" s="25" t="s">
        <v>17</v>
      </c>
      <c r="D6" s="24" t="s">
        <v>172</v>
      </c>
      <c r="E6" s="26" t="s">
        <v>37</v>
      </c>
      <c r="F6" s="15"/>
    </row>
    <row r="7" spans="1:6" ht="12.95" customHeight="1" x14ac:dyDescent="0.2">
      <c r="A7" s="28" t="s">
        <v>5</v>
      </c>
      <c r="B7" s="29" t="s">
        <v>219</v>
      </c>
      <c r="C7" s="30">
        <v>1600000</v>
      </c>
      <c r="D7" s="29" t="s">
        <v>220</v>
      </c>
      <c r="E7" s="31">
        <v>13800000</v>
      </c>
      <c r="F7" s="15"/>
    </row>
    <row r="8" spans="1:6" ht="12.95" customHeight="1" x14ac:dyDescent="0.2">
      <c r="A8" s="32" t="s">
        <v>7</v>
      </c>
      <c r="B8" s="33" t="s">
        <v>221</v>
      </c>
      <c r="C8" s="34">
        <v>4903000</v>
      </c>
      <c r="D8" s="33" t="s">
        <v>132</v>
      </c>
      <c r="E8" s="35">
        <v>2500000</v>
      </c>
      <c r="F8" s="15"/>
    </row>
    <row r="9" spans="1:6" ht="12.95" customHeight="1" x14ac:dyDescent="0.2">
      <c r="A9" s="32" t="s">
        <v>17</v>
      </c>
      <c r="B9" s="33" t="s">
        <v>222</v>
      </c>
      <c r="C9" s="34"/>
      <c r="D9" s="33" t="s">
        <v>223</v>
      </c>
      <c r="E9" s="35">
        <v>23450000</v>
      </c>
      <c r="F9" s="15"/>
    </row>
    <row r="10" spans="1:6" ht="12.95" customHeight="1" x14ac:dyDescent="0.2">
      <c r="A10" s="32" t="s">
        <v>172</v>
      </c>
      <c r="B10" s="36" t="s">
        <v>224</v>
      </c>
      <c r="C10" s="34">
        <v>41703095</v>
      </c>
      <c r="D10" s="33" t="s">
        <v>136</v>
      </c>
      <c r="E10" s="35">
        <v>4830000</v>
      </c>
      <c r="F10" s="15"/>
    </row>
    <row r="11" spans="1:6" ht="12.95" customHeight="1" x14ac:dyDescent="0.2">
      <c r="A11" s="32" t="s">
        <v>37</v>
      </c>
      <c r="B11" s="33" t="s">
        <v>225</v>
      </c>
      <c r="C11" s="34"/>
      <c r="D11" s="33" t="s">
        <v>138</v>
      </c>
      <c r="E11" s="35">
        <v>15487729</v>
      </c>
      <c r="F11" s="15"/>
    </row>
    <row r="12" spans="1:6" ht="12.95" customHeight="1" x14ac:dyDescent="0.2">
      <c r="A12" s="32" t="s">
        <v>54</v>
      </c>
      <c r="B12" s="33" t="s">
        <v>226</v>
      </c>
      <c r="C12" s="37"/>
      <c r="D12" s="33" t="s">
        <v>227</v>
      </c>
      <c r="E12" s="35"/>
      <c r="F12" s="15"/>
    </row>
    <row r="13" spans="1:6" ht="12.95" customHeight="1" x14ac:dyDescent="0.2">
      <c r="A13" s="32" t="s">
        <v>193</v>
      </c>
      <c r="B13" s="33" t="s">
        <v>228</v>
      </c>
      <c r="C13" s="34"/>
      <c r="D13" s="33" t="s">
        <v>229</v>
      </c>
      <c r="E13" s="35"/>
      <c r="F13" s="15"/>
    </row>
    <row r="14" spans="1:6" ht="12.95" customHeight="1" x14ac:dyDescent="0.2">
      <c r="A14" s="32" t="s">
        <v>81</v>
      </c>
      <c r="B14" s="33" t="s">
        <v>230</v>
      </c>
      <c r="C14" s="34"/>
      <c r="D14" s="38" t="s">
        <v>548</v>
      </c>
      <c r="E14" s="35">
        <v>12743201</v>
      </c>
      <c r="F14" s="15"/>
    </row>
    <row r="15" spans="1:6" ht="12.95" customHeight="1" x14ac:dyDescent="0.2">
      <c r="A15" s="32" t="s">
        <v>196</v>
      </c>
      <c r="B15" s="39" t="s">
        <v>231</v>
      </c>
      <c r="C15" s="37"/>
      <c r="D15" s="38"/>
      <c r="E15" s="35"/>
      <c r="F15" s="15"/>
    </row>
    <row r="16" spans="1:6" ht="12.95" customHeight="1" x14ac:dyDescent="0.2">
      <c r="A16" s="32" t="s">
        <v>91</v>
      </c>
      <c r="B16" s="38"/>
      <c r="C16" s="34"/>
      <c r="D16" s="38"/>
      <c r="E16" s="35"/>
      <c r="F16" s="15"/>
    </row>
    <row r="17" spans="1:6" ht="12.95" customHeight="1" x14ac:dyDescent="0.2">
      <c r="A17" s="32" t="s">
        <v>93</v>
      </c>
      <c r="B17" s="38"/>
      <c r="C17" s="34"/>
      <c r="D17" s="38"/>
      <c r="E17" s="35"/>
      <c r="F17" s="15"/>
    </row>
    <row r="18" spans="1:6" ht="12.95" customHeight="1" x14ac:dyDescent="0.2">
      <c r="A18" s="32" t="s">
        <v>119</v>
      </c>
      <c r="B18" s="40"/>
      <c r="C18" s="41"/>
      <c r="D18" s="38"/>
      <c r="E18" s="42"/>
      <c r="F18" s="15"/>
    </row>
    <row r="19" spans="1:6" ht="15.95" customHeight="1" x14ac:dyDescent="0.2">
      <c r="A19" s="43" t="s">
        <v>121</v>
      </c>
      <c r="B19" s="44" t="s">
        <v>232</v>
      </c>
      <c r="C19" s="45">
        <f>+C7+C8+C9+C10+C11+C13+C14+C15+C16+C17+C18</f>
        <v>48206095</v>
      </c>
      <c r="D19" s="44" t="s">
        <v>233</v>
      </c>
      <c r="E19" s="46">
        <f>SUM(E7:E18)</f>
        <v>72810930</v>
      </c>
      <c r="F19" s="15"/>
    </row>
    <row r="20" spans="1:6" ht="12.95" customHeight="1" x14ac:dyDescent="0.2">
      <c r="A20" s="47" t="s">
        <v>123</v>
      </c>
      <c r="B20" s="48" t="s">
        <v>234</v>
      </c>
      <c r="C20" s="49"/>
      <c r="D20" s="33" t="s">
        <v>235</v>
      </c>
      <c r="E20" s="50"/>
      <c r="F20" s="15"/>
    </row>
    <row r="21" spans="1:6" ht="12.95" customHeight="1" x14ac:dyDescent="0.2">
      <c r="A21" s="32" t="s">
        <v>236</v>
      </c>
      <c r="B21" s="33" t="s">
        <v>98</v>
      </c>
      <c r="C21" s="34">
        <v>24604835</v>
      </c>
      <c r="D21" s="33" t="s">
        <v>237</v>
      </c>
      <c r="E21" s="35"/>
      <c r="F21" s="15"/>
    </row>
    <row r="22" spans="1:6" ht="12.95" customHeight="1" x14ac:dyDescent="0.2">
      <c r="A22" s="32" t="s">
        <v>238</v>
      </c>
      <c r="B22" s="33" t="s">
        <v>100</v>
      </c>
      <c r="C22" s="34"/>
      <c r="D22" s="33" t="s">
        <v>239</v>
      </c>
      <c r="E22" s="35"/>
      <c r="F22" s="15"/>
    </row>
    <row r="23" spans="1:6" ht="12.95" customHeight="1" x14ac:dyDescent="0.2">
      <c r="A23" s="32" t="s">
        <v>240</v>
      </c>
      <c r="B23" s="33" t="s">
        <v>241</v>
      </c>
      <c r="C23" s="34"/>
      <c r="D23" s="33" t="s">
        <v>242</v>
      </c>
      <c r="E23" s="35"/>
      <c r="F23" s="15"/>
    </row>
    <row r="24" spans="1:6" ht="12.95" customHeight="1" x14ac:dyDescent="0.2">
      <c r="A24" s="32" t="s">
        <v>243</v>
      </c>
      <c r="B24" s="33" t="s">
        <v>244</v>
      </c>
      <c r="C24" s="34"/>
      <c r="D24" s="48" t="s">
        <v>245</v>
      </c>
      <c r="E24" s="35"/>
      <c r="F24" s="15"/>
    </row>
    <row r="25" spans="1:6" ht="12.95" customHeight="1" x14ac:dyDescent="0.2">
      <c r="A25" s="32" t="s">
        <v>246</v>
      </c>
      <c r="B25" s="33" t="s">
        <v>247</v>
      </c>
      <c r="C25" s="51"/>
      <c r="D25" s="33" t="s">
        <v>248</v>
      </c>
      <c r="E25" s="35"/>
      <c r="F25" s="15"/>
    </row>
    <row r="26" spans="1:6" ht="12.95" customHeight="1" x14ac:dyDescent="0.2">
      <c r="A26" s="47" t="s">
        <v>249</v>
      </c>
      <c r="B26" s="48" t="s">
        <v>250</v>
      </c>
      <c r="C26" s="52"/>
      <c r="D26" s="29" t="s">
        <v>251</v>
      </c>
      <c r="E26" s="50"/>
      <c r="F26" s="15"/>
    </row>
    <row r="27" spans="1:6" ht="12.95" customHeight="1" x14ac:dyDescent="0.2">
      <c r="A27" s="32" t="s">
        <v>252</v>
      </c>
      <c r="B27" s="33" t="s">
        <v>118</v>
      </c>
      <c r="C27" s="34"/>
      <c r="D27" s="38"/>
      <c r="E27" s="35"/>
      <c r="F27" s="15"/>
    </row>
    <row r="28" spans="1:6" ht="15.95" customHeight="1" x14ac:dyDescent="0.2">
      <c r="A28" s="43" t="s">
        <v>253</v>
      </c>
      <c r="B28" s="44" t="s">
        <v>254</v>
      </c>
      <c r="C28" s="45">
        <f>C21</f>
        <v>24604835</v>
      </c>
      <c r="D28" s="44" t="s">
        <v>255</v>
      </c>
      <c r="E28" s="46">
        <f>SUM(E20:E27)</f>
        <v>0</v>
      </c>
      <c r="F28" s="15"/>
    </row>
    <row r="29" spans="1:6" ht="18" customHeight="1" x14ac:dyDescent="0.2">
      <c r="A29" s="43" t="s">
        <v>256</v>
      </c>
      <c r="B29" s="53" t="s">
        <v>257</v>
      </c>
      <c r="C29" s="45">
        <f>C19+C28</f>
        <v>72810930</v>
      </c>
      <c r="D29" s="53" t="s">
        <v>258</v>
      </c>
      <c r="E29" s="46">
        <f>+E19+E28</f>
        <v>72810930</v>
      </c>
      <c r="F29" s="15"/>
    </row>
    <row r="30" spans="1:6" ht="18" customHeight="1" x14ac:dyDescent="0.2">
      <c r="A30" s="43" t="s">
        <v>259</v>
      </c>
      <c r="B30" s="44" t="s">
        <v>260</v>
      </c>
      <c r="C30" s="54"/>
      <c r="D30" s="44" t="s">
        <v>261</v>
      </c>
      <c r="E30" s="55"/>
      <c r="F30" s="15"/>
    </row>
    <row r="31" spans="1:6" x14ac:dyDescent="0.2">
      <c r="A31" s="43" t="s">
        <v>262</v>
      </c>
      <c r="B31" s="56" t="s">
        <v>263</v>
      </c>
      <c r="C31" s="57">
        <f>+C29+C30</f>
        <v>72810930</v>
      </c>
      <c r="D31" s="56" t="s">
        <v>264</v>
      </c>
      <c r="E31" s="57">
        <f>+E29+E30</f>
        <v>72810930</v>
      </c>
      <c r="F31" s="15"/>
    </row>
    <row r="32" spans="1:6" x14ac:dyDescent="0.2">
      <c r="A32" s="43" t="s">
        <v>265</v>
      </c>
      <c r="B32" s="56" t="s">
        <v>266</v>
      </c>
      <c r="C32" s="57"/>
      <c r="D32" s="56" t="s">
        <v>267</v>
      </c>
      <c r="E32" s="57"/>
      <c r="F32" s="15"/>
    </row>
    <row r="33" spans="1:6" x14ac:dyDescent="0.2">
      <c r="A33" s="43" t="s">
        <v>268</v>
      </c>
      <c r="B33" s="56" t="s">
        <v>269</v>
      </c>
      <c r="C33" s="57" t="s">
        <v>558</v>
      </c>
      <c r="D33" s="56" t="s">
        <v>270</v>
      </c>
      <c r="E33" s="57" t="str">
        <f>IF(C19+C20-E29&gt;0,C19+C20-E29,"-")</f>
        <v>-</v>
      </c>
      <c r="F33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>
      <selection activeCell="E37" sqref="E37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8" x14ac:dyDescent="0.2">
      <c r="E1" s="13" t="s">
        <v>560</v>
      </c>
    </row>
    <row r="2" spans="1:8" ht="27.75" customHeight="1" x14ac:dyDescent="0.2">
      <c r="B2" s="560" t="s">
        <v>533</v>
      </c>
      <c r="C2" s="560"/>
      <c r="D2" s="560"/>
      <c r="E2" s="560"/>
      <c r="F2"/>
      <c r="G2"/>
      <c r="H2"/>
    </row>
    <row r="3" spans="1:8" ht="13.5" x14ac:dyDescent="0.2">
      <c r="E3" s="16" t="s">
        <v>559</v>
      </c>
      <c r="F3"/>
      <c r="G3"/>
      <c r="H3"/>
    </row>
    <row r="4" spans="1:8" ht="24.75" customHeight="1" x14ac:dyDescent="0.2">
      <c r="A4" s="58" t="s">
        <v>3</v>
      </c>
      <c r="B4" s="558" t="s">
        <v>216</v>
      </c>
      <c r="C4" s="558"/>
      <c r="D4" s="559" t="s">
        <v>217</v>
      </c>
      <c r="E4" s="559"/>
      <c r="F4" s="15"/>
    </row>
    <row r="5" spans="1:8" s="22" customFormat="1" ht="24.75" customHeight="1" x14ac:dyDescent="0.2">
      <c r="A5" s="59"/>
      <c r="B5" s="18" t="s">
        <v>218</v>
      </c>
      <c r="C5" s="20" t="s">
        <v>576</v>
      </c>
      <c r="D5" s="18" t="s">
        <v>218</v>
      </c>
      <c r="E5" s="21" t="s">
        <v>576</v>
      </c>
      <c r="F5" s="15"/>
    </row>
    <row r="6" spans="1:8" s="22" customFormat="1" x14ac:dyDescent="0.2">
      <c r="A6" s="23">
        <v>1</v>
      </c>
      <c r="B6" s="24">
        <v>2</v>
      </c>
      <c r="C6" s="25">
        <v>3</v>
      </c>
      <c r="D6" s="24">
        <v>4</v>
      </c>
      <c r="E6" s="26">
        <v>5</v>
      </c>
      <c r="F6" s="15"/>
    </row>
    <row r="7" spans="1:8" ht="12.95" customHeight="1" x14ac:dyDescent="0.2">
      <c r="A7" s="28" t="s">
        <v>5</v>
      </c>
      <c r="B7" s="29" t="s">
        <v>271</v>
      </c>
      <c r="C7" s="30"/>
      <c r="D7" s="29" t="s">
        <v>153</v>
      </c>
      <c r="E7" s="31">
        <v>49847500</v>
      </c>
      <c r="F7" s="15"/>
    </row>
    <row r="8" spans="1:8" ht="13.5" customHeight="1" x14ac:dyDescent="0.2">
      <c r="A8" s="32" t="s">
        <v>7</v>
      </c>
      <c r="B8" s="33" t="s">
        <v>272</v>
      </c>
      <c r="C8" s="34"/>
      <c r="D8" s="33" t="s">
        <v>154</v>
      </c>
      <c r="E8" s="35"/>
      <c r="F8" s="15"/>
    </row>
    <row r="9" spans="1:8" ht="12.95" customHeight="1" x14ac:dyDescent="0.2">
      <c r="A9" s="32" t="s">
        <v>17</v>
      </c>
      <c r="B9" s="33" t="s">
        <v>273</v>
      </c>
      <c r="C9" s="34"/>
      <c r="D9" s="33" t="s">
        <v>155</v>
      </c>
      <c r="E9" s="35"/>
      <c r="F9" s="15"/>
    </row>
    <row r="10" spans="1:8" ht="12.95" customHeight="1" x14ac:dyDescent="0.2">
      <c r="A10" s="32" t="s">
        <v>172</v>
      </c>
      <c r="B10" s="33" t="s">
        <v>49</v>
      </c>
      <c r="C10" s="34"/>
      <c r="D10" s="33" t="s">
        <v>274</v>
      </c>
      <c r="E10" s="35"/>
      <c r="F10" s="15"/>
    </row>
    <row r="11" spans="1:8" ht="12.75" customHeight="1" x14ac:dyDescent="0.2">
      <c r="A11" s="32" t="s">
        <v>37</v>
      </c>
      <c r="B11" s="33" t="s">
        <v>51</v>
      </c>
      <c r="C11" s="34"/>
      <c r="D11" s="33" t="s">
        <v>275</v>
      </c>
      <c r="E11" s="35"/>
      <c r="F11" s="15"/>
    </row>
    <row r="12" spans="1:8" ht="12.95" customHeight="1" x14ac:dyDescent="0.2">
      <c r="A12" s="32" t="s">
        <v>54</v>
      </c>
      <c r="B12" s="33" t="s">
        <v>276</v>
      </c>
      <c r="C12" s="37"/>
      <c r="D12" s="33" t="s">
        <v>277</v>
      </c>
      <c r="E12" s="35"/>
      <c r="F12" s="15"/>
    </row>
    <row r="13" spans="1:8" ht="12.95" customHeight="1" x14ac:dyDescent="0.2">
      <c r="A13" s="32" t="s">
        <v>193</v>
      </c>
      <c r="B13" s="33" t="s">
        <v>278</v>
      </c>
      <c r="C13" s="34"/>
      <c r="D13" s="33" t="s">
        <v>162</v>
      </c>
      <c r="E13" s="35"/>
      <c r="F13" s="15"/>
    </row>
    <row r="14" spans="1:8" ht="12.95" customHeight="1" x14ac:dyDescent="0.2">
      <c r="A14" s="32" t="s">
        <v>81</v>
      </c>
      <c r="B14" s="33" t="s">
        <v>279</v>
      </c>
      <c r="C14" s="34"/>
      <c r="D14" s="33" t="s">
        <v>164</v>
      </c>
      <c r="E14" s="35"/>
      <c r="F14" s="15"/>
    </row>
    <row r="15" spans="1:8" ht="12.95" customHeight="1" x14ac:dyDescent="0.2">
      <c r="A15" s="32" t="s">
        <v>196</v>
      </c>
      <c r="B15" s="33" t="s">
        <v>280</v>
      </c>
      <c r="C15" s="37"/>
      <c r="D15" s="33" t="s">
        <v>281</v>
      </c>
      <c r="E15" s="35"/>
      <c r="F15" s="15"/>
    </row>
    <row r="16" spans="1:8" ht="22.5" customHeight="1" x14ac:dyDescent="0.2">
      <c r="A16" s="32" t="s">
        <v>91</v>
      </c>
      <c r="B16" s="33" t="s">
        <v>282</v>
      </c>
      <c r="C16" s="37"/>
      <c r="D16" s="33" t="s">
        <v>283</v>
      </c>
      <c r="E16" s="35"/>
      <c r="F16" s="15"/>
    </row>
    <row r="17" spans="1:6" ht="12.95" customHeight="1" x14ac:dyDescent="0.2">
      <c r="A17" s="32" t="s">
        <v>93</v>
      </c>
      <c r="B17" s="33" t="s">
        <v>284</v>
      </c>
      <c r="C17" s="35"/>
      <c r="D17" s="33" t="s">
        <v>227</v>
      </c>
      <c r="E17" s="35"/>
      <c r="F17" s="15"/>
    </row>
    <row r="18" spans="1:6" ht="12.95" customHeight="1" x14ac:dyDescent="0.2">
      <c r="A18" s="47" t="s">
        <v>119</v>
      </c>
      <c r="B18" s="48"/>
      <c r="C18" s="60"/>
      <c r="D18" s="48" t="s">
        <v>229</v>
      </c>
      <c r="E18" s="50"/>
      <c r="F18" s="15"/>
    </row>
    <row r="19" spans="1:6" ht="15.95" customHeight="1" x14ac:dyDescent="0.2">
      <c r="A19" s="43" t="s">
        <v>121</v>
      </c>
      <c r="B19" s="44" t="s">
        <v>285</v>
      </c>
      <c r="C19" s="45"/>
      <c r="D19" s="44" t="s">
        <v>286</v>
      </c>
      <c r="E19" s="46">
        <f>SUM(E7+E8+E17)</f>
        <v>49847500</v>
      </c>
      <c r="F19" s="15"/>
    </row>
    <row r="20" spans="1:6" ht="12.95" customHeight="1" x14ac:dyDescent="0.2">
      <c r="A20" s="28" t="s">
        <v>123</v>
      </c>
      <c r="B20" s="61" t="s">
        <v>287</v>
      </c>
      <c r="C20" s="62"/>
      <c r="D20" s="33" t="s">
        <v>235</v>
      </c>
      <c r="E20" s="31"/>
      <c r="F20" s="15"/>
    </row>
    <row r="21" spans="1:6" ht="12.95" customHeight="1" x14ac:dyDescent="0.2">
      <c r="A21" s="32" t="s">
        <v>236</v>
      </c>
      <c r="B21" s="33" t="s">
        <v>288</v>
      </c>
      <c r="C21" s="34">
        <v>48700917</v>
      </c>
      <c r="D21" s="33" t="s">
        <v>289</v>
      </c>
      <c r="E21" s="35"/>
      <c r="F21" s="15"/>
    </row>
    <row r="22" spans="1:6" ht="12.95" customHeight="1" x14ac:dyDescent="0.2">
      <c r="A22" s="28" t="s">
        <v>238</v>
      </c>
      <c r="B22" s="33" t="s">
        <v>290</v>
      </c>
      <c r="C22" s="34"/>
      <c r="D22" s="33" t="s">
        <v>239</v>
      </c>
      <c r="E22" s="35"/>
      <c r="F22" s="15"/>
    </row>
    <row r="23" spans="1:6" ht="12.95" customHeight="1" x14ac:dyDescent="0.2">
      <c r="A23" s="32" t="s">
        <v>240</v>
      </c>
      <c r="B23" s="33" t="s">
        <v>291</v>
      </c>
      <c r="C23" s="34"/>
      <c r="D23" s="33" t="s">
        <v>242</v>
      </c>
      <c r="E23" s="35"/>
      <c r="F23" s="15"/>
    </row>
    <row r="24" spans="1:6" ht="12.95" customHeight="1" x14ac:dyDescent="0.2">
      <c r="A24" s="28" t="s">
        <v>243</v>
      </c>
      <c r="B24" s="33" t="s">
        <v>292</v>
      </c>
      <c r="C24" s="34"/>
      <c r="D24" s="48" t="s">
        <v>245</v>
      </c>
      <c r="E24" s="35"/>
      <c r="F24" s="15"/>
    </row>
    <row r="25" spans="1:6" ht="12.95" customHeight="1" x14ac:dyDescent="0.2">
      <c r="A25" s="32" t="s">
        <v>246</v>
      </c>
      <c r="B25" s="63" t="s">
        <v>293</v>
      </c>
      <c r="C25" s="34">
        <v>12987729</v>
      </c>
      <c r="D25" s="33" t="s">
        <v>294</v>
      </c>
      <c r="E25" s="35"/>
      <c r="F25" s="15"/>
    </row>
    <row r="26" spans="1:6" ht="12.95" customHeight="1" x14ac:dyDescent="0.2">
      <c r="A26" s="28" t="s">
        <v>249</v>
      </c>
      <c r="B26" s="64" t="s">
        <v>295</v>
      </c>
      <c r="C26" s="51"/>
      <c r="D26" s="29" t="s">
        <v>251</v>
      </c>
      <c r="E26" s="35"/>
      <c r="F26" s="15"/>
    </row>
    <row r="27" spans="1:6" ht="12.95" customHeight="1" x14ac:dyDescent="0.2">
      <c r="A27" s="32" t="s">
        <v>252</v>
      </c>
      <c r="B27" s="63" t="s">
        <v>296</v>
      </c>
      <c r="C27" s="34"/>
      <c r="D27" s="29" t="s">
        <v>297</v>
      </c>
      <c r="E27" s="35"/>
      <c r="F27" s="15"/>
    </row>
    <row r="28" spans="1:6" ht="12.95" customHeight="1" x14ac:dyDescent="0.2">
      <c r="A28" s="28" t="s">
        <v>253</v>
      </c>
      <c r="B28" s="63" t="s">
        <v>298</v>
      </c>
      <c r="C28" s="34"/>
      <c r="D28" s="65"/>
      <c r="E28" s="35"/>
      <c r="F28" s="15"/>
    </row>
    <row r="29" spans="1:6" ht="12.95" customHeight="1" x14ac:dyDescent="0.2">
      <c r="A29" s="32" t="s">
        <v>256</v>
      </c>
      <c r="B29" s="33" t="s">
        <v>299</v>
      </c>
      <c r="C29" s="34"/>
      <c r="D29" s="65"/>
      <c r="E29" s="35"/>
      <c r="F29" s="15"/>
    </row>
    <row r="30" spans="1:6" ht="12.95" customHeight="1" x14ac:dyDescent="0.2">
      <c r="A30" s="28" t="s">
        <v>259</v>
      </c>
      <c r="B30" s="29" t="s">
        <v>300</v>
      </c>
      <c r="C30" s="34"/>
      <c r="D30" s="38"/>
      <c r="E30" s="35"/>
      <c r="F30" s="15"/>
    </row>
    <row r="31" spans="1:6" ht="12.95" customHeight="1" thickBot="1" x14ac:dyDescent="0.25">
      <c r="A31" s="32" t="s">
        <v>262</v>
      </c>
      <c r="B31" s="66" t="s">
        <v>301</v>
      </c>
      <c r="C31" s="34"/>
      <c r="D31" s="65"/>
      <c r="E31" s="35"/>
      <c r="F31" s="15"/>
    </row>
    <row r="32" spans="1:6" ht="21.75" customHeight="1" thickBot="1" x14ac:dyDescent="0.25">
      <c r="A32" s="43" t="s">
        <v>265</v>
      </c>
      <c r="B32" s="44" t="s">
        <v>302</v>
      </c>
      <c r="C32" s="545">
        <f>C21+C25</f>
        <v>61688646</v>
      </c>
      <c r="D32" s="44" t="s">
        <v>303</v>
      </c>
      <c r="E32" s="46">
        <f>SUM(E20:E31)</f>
        <v>0</v>
      </c>
      <c r="F32" s="15"/>
    </row>
    <row r="33" spans="1:6" ht="13.5" customHeight="1" thickBot="1" x14ac:dyDescent="0.25">
      <c r="A33" s="43" t="s">
        <v>268</v>
      </c>
      <c r="B33" s="53" t="s">
        <v>304</v>
      </c>
      <c r="C33" s="545">
        <f>C19+C32</f>
        <v>61688646</v>
      </c>
      <c r="D33" s="53" t="s">
        <v>305</v>
      </c>
      <c r="E33" s="46">
        <f>+E19+E32</f>
        <v>49847500</v>
      </c>
      <c r="F33" s="15"/>
    </row>
    <row r="34" spans="1:6" ht="18" customHeight="1" thickBot="1" x14ac:dyDescent="0.25">
      <c r="A34" s="43" t="s">
        <v>306</v>
      </c>
      <c r="B34" s="44" t="s">
        <v>260</v>
      </c>
      <c r="C34" s="54"/>
      <c r="D34" s="44" t="s">
        <v>261</v>
      </c>
      <c r="E34" s="55"/>
      <c r="F34" s="15"/>
    </row>
    <row r="35" spans="1:6" x14ac:dyDescent="0.2">
      <c r="A35" s="43" t="s">
        <v>307</v>
      </c>
      <c r="B35" s="56" t="s">
        <v>308</v>
      </c>
      <c r="C35" s="57">
        <f>+C33+C34</f>
        <v>61688646</v>
      </c>
      <c r="D35" s="56" t="s">
        <v>309</v>
      </c>
      <c r="E35" s="57">
        <f>+E33+E34</f>
        <v>49847500</v>
      </c>
      <c r="F35" s="15"/>
    </row>
    <row r="36" spans="1:6" x14ac:dyDescent="0.2">
      <c r="A36" s="43" t="s">
        <v>310</v>
      </c>
      <c r="B36" s="56" t="s">
        <v>266</v>
      </c>
      <c r="C36" s="57"/>
      <c r="D36" s="56" t="s">
        <v>267</v>
      </c>
      <c r="E36" s="57">
        <f>C35-E35</f>
        <v>11841146</v>
      </c>
      <c r="F36" s="15"/>
    </row>
    <row r="37" spans="1:6" x14ac:dyDescent="0.2">
      <c r="A37" s="43" t="s">
        <v>311</v>
      </c>
      <c r="B37" s="56" t="s">
        <v>269</v>
      </c>
      <c r="C37" s="57"/>
      <c r="D37" s="56" t="s">
        <v>270</v>
      </c>
      <c r="E37" s="57" t="str">
        <f>IF(C19+C20-E33&gt;0,C19+C20-E33,"-")</f>
        <v>-</v>
      </c>
      <c r="F37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view="pageLayout" topLeftCell="A22" zoomScaleNormal="115" workbookViewId="0">
      <selection activeCell="D88" sqref="D88"/>
    </sheetView>
  </sheetViews>
  <sheetFormatPr defaultRowHeight="12.75" x14ac:dyDescent="0.2"/>
  <cols>
    <col min="1" max="1" width="9.6640625" style="110" customWidth="1"/>
    <col min="2" max="2" width="9.6640625" style="111" customWidth="1"/>
    <col min="3" max="3" width="72" style="111" customWidth="1"/>
    <col min="4" max="4" width="25" style="112" customWidth="1"/>
    <col min="5" max="16384" width="9.33203125" style="113"/>
  </cols>
  <sheetData>
    <row r="1" spans="1:4" s="118" customFormat="1" ht="16.5" customHeight="1" thickBot="1" x14ac:dyDescent="0.25">
      <c r="A1" s="114"/>
      <c r="B1" s="115"/>
      <c r="C1" s="116"/>
      <c r="D1" s="117" t="s">
        <v>499</v>
      </c>
    </row>
    <row r="2" spans="1:4" s="121" customFormat="1" ht="25.5" customHeight="1" x14ac:dyDescent="0.2">
      <c r="A2" s="561" t="s">
        <v>327</v>
      </c>
      <c r="B2" s="561"/>
      <c r="C2" s="119" t="s">
        <v>328</v>
      </c>
      <c r="D2" s="120"/>
    </row>
    <row r="3" spans="1:4" s="121" customFormat="1" ht="16.5" thickBot="1" x14ac:dyDescent="0.25">
      <c r="A3" s="122" t="s">
        <v>330</v>
      </c>
      <c r="B3" s="123"/>
      <c r="C3" s="124" t="s">
        <v>535</v>
      </c>
      <c r="D3" s="125" t="s">
        <v>331</v>
      </c>
    </row>
    <row r="4" spans="1:4" s="128" customFormat="1" ht="15.95" customHeight="1" thickBot="1" x14ac:dyDescent="0.3">
      <c r="A4" s="126"/>
      <c r="B4" s="126"/>
      <c r="C4" s="126"/>
      <c r="D4" s="127" t="s">
        <v>556</v>
      </c>
    </row>
    <row r="5" spans="1:4" ht="13.5" customHeight="1" thickBot="1" x14ac:dyDescent="0.25">
      <c r="A5" s="562" t="s">
        <v>332</v>
      </c>
      <c r="B5" s="562"/>
      <c r="C5" s="129" t="s">
        <v>333</v>
      </c>
      <c r="D5" s="130" t="s">
        <v>334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216</v>
      </c>
      <c r="D7" s="137"/>
    </row>
    <row r="8" spans="1:4" s="134" customFormat="1" ht="12" customHeight="1" thickBot="1" x14ac:dyDescent="0.25">
      <c r="A8" s="131" t="s">
        <v>5</v>
      </c>
      <c r="B8" s="138"/>
      <c r="C8" s="139" t="s">
        <v>335</v>
      </c>
      <c r="D8" s="46"/>
    </row>
    <row r="9" spans="1:4" s="141" customFormat="1" ht="12" customHeight="1" thickBot="1" x14ac:dyDescent="0.25">
      <c r="A9" s="131" t="s">
        <v>7</v>
      </c>
      <c r="B9" s="138"/>
      <c r="C9" s="140" t="s">
        <v>336</v>
      </c>
      <c r="D9" s="46">
        <f>SUM(D10:D13)</f>
        <v>1600000</v>
      </c>
    </row>
    <row r="10" spans="1:4" s="145" customFormat="1" ht="12" customHeight="1" x14ac:dyDescent="0.2">
      <c r="A10" s="142"/>
      <c r="B10" s="143" t="s">
        <v>9</v>
      </c>
      <c r="C10" s="144" t="s">
        <v>10</v>
      </c>
      <c r="D10" s="35">
        <v>1600000</v>
      </c>
    </row>
    <row r="11" spans="1:4" s="145" customFormat="1" ht="12" customHeight="1" x14ac:dyDescent="0.2">
      <c r="A11" s="142"/>
      <c r="B11" s="143" t="s">
        <v>11</v>
      </c>
      <c r="C11" s="146" t="s">
        <v>12</v>
      </c>
      <c r="D11" s="35"/>
    </row>
    <row r="12" spans="1:4" s="145" customFormat="1" ht="12" customHeight="1" x14ac:dyDescent="0.2">
      <c r="A12" s="142"/>
      <c r="B12" s="143" t="s">
        <v>13</v>
      </c>
      <c r="C12" s="146" t="s">
        <v>14</v>
      </c>
      <c r="D12" s="35"/>
    </row>
    <row r="13" spans="1:4" s="145" customFormat="1" ht="12" customHeight="1" thickBot="1" x14ac:dyDescent="0.25">
      <c r="A13" s="142"/>
      <c r="B13" s="143" t="s">
        <v>15</v>
      </c>
      <c r="C13" s="147" t="s">
        <v>16</v>
      </c>
      <c r="D13" s="35"/>
    </row>
    <row r="14" spans="1:4" s="141" customFormat="1" ht="12" customHeight="1" thickBot="1" x14ac:dyDescent="0.25">
      <c r="A14" s="131" t="s">
        <v>17</v>
      </c>
      <c r="B14" s="138"/>
      <c r="C14" s="140" t="s">
        <v>18</v>
      </c>
      <c r="D14" s="46">
        <f>SUM(D15:D22)</f>
        <v>4903000</v>
      </c>
    </row>
    <row r="15" spans="1:4" s="141" customFormat="1" ht="12" customHeight="1" x14ac:dyDescent="0.2">
      <c r="A15" s="148"/>
      <c r="B15" s="143" t="s">
        <v>19</v>
      </c>
      <c r="C15" s="144" t="s">
        <v>20</v>
      </c>
      <c r="D15" s="149"/>
    </row>
    <row r="16" spans="1:4" s="141" customFormat="1" ht="12" customHeight="1" x14ac:dyDescent="0.2">
      <c r="A16" s="142"/>
      <c r="B16" s="143" t="s">
        <v>21</v>
      </c>
      <c r="C16" s="146" t="s">
        <v>22</v>
      </c>
      <c r="D16" s="35"/>
    </row>
    <row r="17" spans="1:4" s="141" customFormat="1" ht="12" customHeight="1" x14ac:dyDescent="0.2">
      <c r="A17" s="142"/>
      <c r="B17" s="143" t="s">
        <v>23</v>
      </c>
      <c r="C17" s="146" t="s">
        <v>24</v>
      </c>
      <c r="D17" s="35">
        <v>2000000</v>
      </c>
    </row>
    <row r="18" spans="1:4" s="141" customFormat="1" ht="12" customHeight="1" x14ac:dyDescent="0.2">
      <c r="A18" s="142"/>
      <c r="B18" s="143" t="s">
        <v>25</v>
      </c>
      <c r="C18" s="146" t="s">
        <v>26</v>
      </c>
      <c r="D18" s="35">
        <v>2500000</v>
      </c>
    </row>
    <row r="19" spans="1:4" s="141" customFormat="1" ht="12" customHeight="1" x14ac:dyDescent="0.2">
      <c r="A19" s="142"/>
      <c r="B19" s="143" t="s">
        <v>27</v>
      </c>
      <c r="C19" s="146" t="s">
        <v>28</v>
      </c>
      <c r="D19" s="35"/>
    </row>
    <row r="20" spans="1:4" s="141" customFormat="1" ht="12" customHeight="1" x14ac:dyDescent="0.2">
      <c r="A20" s="150"/>
      <c r="B20" s="143" t="s">
        <v>29</v>
      </c>
      <c r="C20" s="146" t="s">
        <v>30</v>
      </c>
      <c r="D20" s="50"/>
    </row>
    <row r="21" spans="1:4" s="145" customFormat="1" ht="12" customHeight="1" x14ac:dyDescent="0.2">
      <c r="A21" s="142"/>
      <c r="B21" s="143" t="s">
        <v>31</v>
      </c>
      <c r="C21" s="146" t="s">
        <v>32</v>
      </c>
      <c r="D21" s="35">
        <v>3000</v>
      </c>
    </row>
    <row r="22" spans="1:4" s="145" customFormat="1" ht="12" customHeight="1" thickBot="1" x14ac:dyDescent="0.25">
      <c r="A22" s="151"/>
      <c r="B22" s="152" t="s">
        <v>33</v>
      </c>
      <c r="C22" s="147" t="s">
        <v>34</v>
      </c>
      <c r="D22" s="42">
        <v>400000</v>
      </c>
    </row>
    <row r="23" spans="1:4" s="145" customFormat="1" ht="12" customHeight="1" thickBot="1" x14ac:dyDescent="0.25">
      <c r="A23" s="131" t="s">
        <v>172</v>
      </c>
      <c r="B23" s="153"/>
      <c r="C23" s="140" t="s">
        <v>36</v>
      </c>
      <c r="D23" s="55"/>
    </row>
    <row r="24" spans="1:4" s="141" customFormat="1" ht="12" customHeight="1" thickBot="1" x14ac:dyDescent="0.25">
      <c r="A24" s="131" t="s">
        <v>37</v>
      </c>
      <c r="B24" s="138"/>
      <c r="C24" s="140" t="s">
        <v>337</v>
      </c>
      <c r="D24" s="46">
        <f>SUM(D25:D32)</f>
        <v>41703095</v>
      </c>
    </row>
    <row r="25" spans="1:4" s="145" customFormat="1" ht="12" customHeight="1" x14ac:dyDescent="0.2">
      <c r="A25" s="142"/>
      <c r="B25" s="143" t="s">
        <v>38</v>
      </c>
      <c r="C25" s="144" t="s">
        <v>338</v>
      </c>
      <c r="D25" s="35">
        <v>11129567</v>
      </c>
    </row>
    <row r="26" spans="1:4" s="145" customFormat="1" ht="12" customHeight="1" x14ac:dyDescent="0.2">
      <c r="A26" s="142"/>
      <c r="B26" s="143" t="s">
        <v>40</v>
      </c>
      <c r="C26" s="146" t="s">
        <v>529</v>
      </c>
      <c r="D26" s="35">
        <v>26473528</v>
      </c>
    </row>
    <row r="27" spans="1:4" s="145" customFormat="1" ht="12" customHeight="1" x14ac:dyDescent="0.2">
      <c r="A27" s="142"/>
      <c r="B27" s="143" t="s">
        <v>42</v>
      </c>
      <c r="C27" s="146" t="s">
        <v>45</v>
      </c>
      <c r="D27" s="35">
        <v>4100000</v>
      </c>
    </row>
    <row r="28" spans="1:4" s="145" customFormat="1" ht="12" customHeight="1" x14ac:dyDescent="0.2">
      <c r="A28" s="142"/>
      <c r="B28" s="143" t="s">
        <v>44</v>
      </c>
      <c r="C28" s="146" t="s">
        <v>47</v>
      </c>
      <c r="D28" s="35"/>
    </row>
    <row r="29" spans="1:4" s="145" customFormat="1" ht="12" customHeight="1" x14ac:dyDescent="0.2">
      <c r="A29" s="142"/>
      <c r="B29" s="143" t="s">
        <v>46</v>
      </c>
      <c r="C29" s="146" t="s">
        <v>49</v>
      </c>
      <c r="D29" s="35"/>
    </row>
    <row r="30" spans="1:4" s="145" customFormat="1" ht="12" customHeight="1" x14ac:dyDescent="0.2">
      <c r="A30" s="142"/>
      <c r="B30" s="143" t="s">
        <v>48</v>
      </c>
      <c r="C30" s="146" t="s">
        <v>339</v>
      </c>
      <c r="D30" s="35"/>
    </row>
    <row r="31" spans="1:4" s="145" customFormat="1" ht="12" customHeight="1" x14ac:dyDescent="0.2">
      <c r="A31" s="142"/>
      <c r="B31" s="143" t="s">
        <v>50</v>
      </c>
      <c r="C31" s="146" t="s">
        <v>51</v>
      </c>
      <c r="D31" s="35"/>
    </row>
    <row r="32" spans="1:4" s="145" customFormat="1" ht="12" customHeight="1" thickBot="1" x14ac:dyDescent="0.25">
      <c r="A32" s="151"/>
      <c r="B32" s="152" t="s">
        <v>52</v>
      </c>
      <c r="C32" s="154" t="s">
        <v>340</v>
      </c>
      <c r="D32" s="42"/>
    </row>
    <row r="33" spans="1:4" s="145" customFormat="1" ht="12" customHeight="1" thickBot="1" x14ac:dyDescent="0.25">
      <c r="A33" s="131" t="s">
        <v>54</v>
      </c>
      <c r="B33" s="3"/>
      <c r="C33" s="139" t="s">
        <v>341</v>
      </c>
      <c r="D33" s="46">
        <f>SUM(D34:D45)</f>
        <v>0</v>
      </c>
    </row>
    <row r="34" spans="1:4" s="145" customFormat="1" ht="12" customHeight="1" x14ac:dyDescent="0.2">
      <c r="A34" s="148"/>
      <c r="B34" s="155" t="s">
        <v>55</v>
      </c>
      <c r="C34" s="156" t="s">
        <v>56</v>
      </c>
      <c r="D34" s="157"/>
    </row>
    <row r="35" spans="1:4" s="145" customFormat="1" ht="12" customHeight="1" x14ac:dyDescent="0.2">
      <c r="A35" s="142"/>
      <c r="B35" s="158" t="s">
        <v>57</v>
      </c>
      <c r="C35" s="146" t="s">
        <v>58</v>
      </c>
      <c r="D35" s="35"/>
    </row>
    <row r="36" spans="1:4" s="145" customFormat="1" ht="12" customHeight="1" x14ac:dyDescent="0.2">
      <c r="A36" s="142"/>
      <c r="B36" s="158" t="s">
        <v>59</v>
      </c>
      <c r="C36" s="146" t="s">
        <v>60</v>
      </c>
      <c r="D36" s="35"/>
    </row>
    <row r="37" spans="1:4" s="145" customFormat="1" ht="12" customHeight="1" x14ac:dyDescent="0.2">
      <c r="A37" s="142"/>
      <c r="B37" s="158" t="s">
        <v>61</v>
      </c>
      <c r="C37" s="146" t="s">
        <v>62</v>
      </c>
      <c r="D37" s="35"/>
    </row>
    <row r="38" spans="1:4" s="145" customFormat="1" ht="12" customHeight="1" x14ac:dyDescent="0.2">
      <c r="A38" s="142"/>
      <c r="B38" s="158" t="s">
        <v>63</v>
      </c>
      <c r="C38" s="146" t="s">
        <v>64</v>
      </c>
      <c r="D38" s="35"/>
    </row>
    <row r="39" spans="1:4" s="145" customFormat="1" ht="12" customHeight="1" x14ac:dyDescent="0.2">
      <c r="A39" s="142"/>
      <c r="B39" s="158" t="s">
        <v>65</v>
      </c>
      <c r="C39" s="146" t="s">
        <v>66</v>
      </c>
      <c r="D39" s="35"/>
    </row>
    <row r="40" spans="1:4" s="145" customFormat="1" ht="12" customHeight="1" x14ac:dyDescent="0.2">
      <c r="A40" s="142"/>
      <c r="B40" s="158" t="s">
        <v>67</v>
      </c>
      <c r="C40" s="159" t="s">
        <v>68</v>
      </c>
      <c r="D40" s="160"/>
    </row>
    <row r="41" spans="1:4" s="145" customFormat="1" ht="12" customHeight="1" x14ac:dyDescent="0.2">
      <c r="A41" s="142"/>
      <c r="B41" s="158" t="s">
        <v>69</v>
      </c>
      <c r="C41" s="146" t="s">
        <v>58</v>
      </c>
      <c r="D41" s="35"/>
    </row>
    <row r="42" spans="1:4" s="145" customFormat="1" ht="12" customHeight="1" x14ac:dyDescent="0.2">
      <c r="A42" s="142"/>
      <c r="B42" s="158" t="s">
        <v>70</v>
      </c>
      <c r="C42" s="146" t="s">
        <v>60</v>
      </c>
      <c r="D42" s="35"/>
    </row>
    <row r="43" spans="1:4" s="145" customFormat="1" ht="12" customHeight="1" x14ac:dyDescent="0.2">
      <c r="A43" s="142"/>
      <c r="B43" s="158" t="s">
        <v>71</v>
      </c>
      <c r="C43" s="146" t="s">
        <v>62</v>
      </c>
      <c r="D43" s="35"/>
    </row>
    <row r="44" spans="1:4" s="145" customFormat="1" ht="12" customHeight="1" x14ac:dyDescent="0.2">
      <c r="A44" s="142"/>
      <c r="B44" s="158" t="s">
        <v>72</v>
      </c>
      <c r="C44" s="146" t="s">
        <v>64</v>
      </c>
      <c r="D44" s="35"/>
    </row>
    <row r="45" spans="1:4" s="145" customFormat="1" ht="12" customHeight="1" thickBot="1" x14ac:dyDescent="0.25">
      <c r="A45" s="161"/>
      <c r="B45" s="162" t="s">
        <v>73</v>
      </c>
      <c r="C45" s="147" t="s">
        <v>74</v>
      </c>
      <c r="D45" s="163"/>
    </row>
    <row r="46" spans="1:4" s="141" customFormat="1" ht="12" customHeight="1" thickBot="1" x14ac:dyDescent="0.25">
      <c r="A46" s="131" t="s">
        <v>193</v>
      </c>
      <c r="B46" s="138"/>
      <c r="C46" s="140" t="s">
        <v>76</v>
      </c>
      <c r="D46" s="46">
        <f>SUM(D47:D48)</f>
        <v>0</v>
      </c>
    </row>
    <row r="47" spans="1:4" s="145" customFormat="1" ht="12" customHeight="1" x14ac:dyDescent="0.2">
      <c r="A47" s="142"/>
      <c r="B47" s="158" t="s">
        <v>77</v>
      </c>
      <c r="C47" s="144" t="s">
        <v>342</v>
      </c>
      <c r="D47" s="35"/>
    </row>
    <row r="48" spans="1:4" s="145" customFormat="1" ht="12" customHeight="1" thickBot="1" x14ac:dyDescent="0.25">
      <c r="A48" s="142"/>
      <c r="B48" s="158" t="s">
        <v>79</v>
      </c>
      <c r="C48" s="147" t="s">
        <v>343</v>
      </c>
      <c r="D48" s="35"/>
    </row>
    <row r="49" spans="1:4" s="145" customFormat="1" ht="12" customHeight="1" thickBot="1" x14ac:dyDescent="0.25">
      <c r="A49" s="131" t="s">
        <v>81</v>
      </c>
      <c r="B49" s="138"/>
      <c r="C49" s="140" t="s">
        <v>344</v>
      </c>
      <c r="D49" s="46">
        <f>+D50+D51+D52</f>
        <v>0</v>
      </c>
    </row>
    <row r="50" spans="1:4" s="145" customFormat="1" ht="12" customHeight="1" x14ac:dyDescent="0.2">
      <c r="A50" s="164"/>
      <c r="B50" s="158" t="s">
        <v>83</v>
      </c>
      <c r="C50" s="144" t="s">
        <v>84</v>
      </c>
      <c r="D50" s="31"/>
    </row>
    <row r="51" spans="1:4" s="145" customFormat="1" ht="12" customHeight="1" x14ac:dyDescent="0.2">
      <c r="A51" s="164"/>
      <c r="B51" s="158" t="s">
        <v>85</v>
      </c>
      <c r="C51" s="146" t="s">
        <v>86</v>
      </c>
      <c r="D51" s="31"/>
    </row>
    <row r="52" spans="1:4" s="145" customFormat="1" ht="12" customHeight="1" thickBot="1" x14ac:dyDescent="0.25">
      <c r="A52" s="142"/>
      <c r="B52" s="158" t="s">
        <v>87</v>
      </c>
      <c r="C52" s="154" t="s">
        <v>88</v>
      </c>
      <c r="D52" s="35"/>
    </row>
    <row r="53" spans="1:4" s="145" customFormat="1" ht="12" customHeight="1" thickBot="1" x14ac:dyDescent="0.25">
      <c r="A53" s="131" t="s">
        <v>196</v>
      </c>
      <c r="B53" s="165"/>
      <c r="C53" s="139" t="s">
        <v>90</v>
      </c>
      <c r="D53" s="166"/>
    </row>
    <row r="54" spans="1:4" s="141" customFormat="1" ht="12" customHeight="1" thickBot="1" x14ac:dyDescent="0.25">
      <c r="A54" s="167" t="s">
        <v>91</v>
      </c>
      <c r="B54" s="168"/>
      <c r="C54" s="139" t="s">
        <v>345</v>
      </c>
      <c r="D54" s="536">
        <f>SUM(D9+D14+D23+D24+D33+D46+D49+D53)</f>
        <v>48206095</v>
      </c>
    </row>
    <row r="55" spans="1:4" s="141" customFormat="1" ht="12" customHeight="1" thickBot="1" x14ac:dyDescent="0.25">
      <c r="A55" s="131" t="s">
        <v>93</v>
      </c>
      <c r="B55" s="169"/>
      <c r="C55" s="139" t="s">
        <v>94</v>
      </c>
      <c r="D55" s="170">
        <f>SUM(D56:D57)</f>
        <v>73305752</v>
      </c>
    </row>
    <row r="56" spans="1:4" s="141" customFormat="1" ht="12" customHeight="1" x14ac:dyDescent="0.2">
      <c r="A56" s="148"/>
      <c r="B56" s="155" t="s">
        <v>95</v>
      </c>
      <c r="C56" s="171" t="s">
        <v>580</v>
      </c>
      <c r="D56" s="172">
        <v>73305752</v>
      </c>
    </row>
    <row r="57" spans="1:4" s="141" customFormat="1" ht="12" customHeight="1" thickBot="1" x14ac:dyDescent="0.25">
      <c r="A57" s="161"/>
      <c r="B57" s="162" t="s">
        <v>107</v>
      </c>
      <c r="C57" s="173" t="s">
        <v>553</v>
      </c>
      <c r="D57" s="163">
        <v>0</v>
      </c>
    </row>
    <row r="58" spans="1:4" s="145" customFormat="1" ht="12" customHeight="1" thickBot="1" x14ac:dyDescent="0.25">
      <c r="A58" s="174" t="s">
        <v>119</v>
      </c>
      <c r="B58" s="175"/>
      <c r="C58" s="176" t="s">
        <v>346</v>
      </c>
      <c r="D58" s="46">
        <f>SUM(D55+D54)</f>
        <v>121511847</v>
      </c>
    </row>
    <row r="59" spans="1:4" s="145" customFormat="1" ht="15" customHeight="1" x14ac:dyDescent="0.2">
      <c r="A59" s="177"/>
      <c r="B59" s="177"/>
      <c r="C59" s="178"/>
      <c r="D59" s="179"/>
    </row>
    <row r="60" spans="1:4" ht="13.5" thickBot="1" x14ac:dyDescent="0.25">
      <c r="A60" s="180"/>
      <c r="B60" s="181"/>
      <c r="C60" s="181"/>
      <c r="D60" s="182"/>
    </row>
    <row r="61" spans="1:4" s="134" customFormat="1" ht="16.5" customHeight="1" thickBot="1" x14ac:dyDescent="0.25">
      <c r="A61" s="183"/>
      <c r="B61" s="184"/>
      <c r="C61" s="185" t="s">
        <v>217</v>
      </c>
      <c r="D61" s="170"/>
    </row>
    <row r="62" spans="1:4" s="186" customFormat="1" ht="12" customHeight="1" thickBot="1" x14ac:dyDescent="0.25">
      <c r="A62" s="131" t="s">
        <v>5</v>
      </c>
      <c r="B62" s="3"/>
      <c r="C62" s="3" t="s">
        <v>347</v>
      </c>
      <c r="D62" s="46">
        <f>SUM(D63:D75)</f>
        <v>57567729</v>
      </c>
    </row>
    <row r="63" spans="1:4" ht="12" customHeight="1" x14ac:dyDescent="0.2">
      <c r="A63" s="164"/>
      <c r="B63" s="187" t="s">
        <v>129</v>
      </c>
      <c r="C63" s="188" t="s">
        <v>130</v>
      </c>
      <c r="D63" s="189">
        <v>11800000</v>
      </c>
    </row>
    <row r="64" spans="1:4" ht="12" customHeight="1" x14ac:dyDescent="0.2">
      <c r="A64" s="142"/>
      <c r="B64" s="158" t="s">
        <v>131</v>
      </c>
      <c r="C64" s="190" t="s">
        <v>132</v>
      </c>
      <c r="D64" s="191">
        <v>2000000</v>
      </c>
    </row>
    <row r="65" spans="1:4" ht="12" customHeight="1" x14ac:dyDescent="0.2">
      <c r="A65" s="142"/>
      <c r="B65" s="158" t="s">
        <v>133</v>
      </c>
      <c r="C65" s="190" t="s">
        <v>134</v>
      </c>
      <c r="D65" s="191">
        <v>23450000</v>
      </c>
    </row>
    <row r="66" spans="1:4" ht="12" customHeight="1" x14ac:dyDescent="0.2">
      <c r="A66" s="142"/>
      <c r="B66" s="158" t="s">
        <v>135</v>
      </c>
      <c r="C66" s="190" t="s">
        <v>136</v>
      </c>
      <c r="D66" s="191">
        <v>4830000</v>
      </c>
    </row>
    <row r="67" spans="1:4" ht="12" customHeight="1" x14ac:dyDescent="0.2">
      <c r="A67" s="142"/>
      <c r="B67" s="158" t="s">
        <v>137</v>
      </c>
      <c r="C67" s="190" t="s">
        <v>138</v>
      </c>
      <c r="D67" s="191">
        <v>15487729</v>
      </c>
    </row>
    <row r="68" spans="1:4" ht="12" customHeight="1" x14ac:dyDescent="0.2">
      <c r="A68" s="142"/>
      <c r="B68" s="158" t="s">
        <v>139</v>
      </c>
      <c r="C68" s="190" t="s">
        <v>140</v>
      </c>
      <c r="D68" s="191"/>
    </row>
    <row r="69" spans="1:4" ht="12" customHeight="1" x14ac:dyDescent="0.2">
      <c r="A69" s="142"/>
      <c r="B69" s="158" t="s">
        <v>141</v>
      </c>
      <c r="C69" s="192" t="s">
        <v>348</v>
      </c>
      <c r="D69" s="191"/>
    </row>
    <row r="70" spans="1:4" ht="12" customHeight="1" x14ac:dyDescent="0.2">
      <c r="A70" s="142"/>
      <c r="B70" s="158" t="s">
        <v>143</v>
      </c>
      <c r="C70" s="146" t="s">
        <v>349</v>
      </c>
      <c r="D70" s="191"/>
    </row>
    <row r="71" spans="1:4" ht="12" customHeight="1" x14ac:dyDescent="0.2">
      <c r="A71" s="142"/>
      <c r="B71" s="158" t="s">
        <v>145</v>
      </c>
      <c r="C71" s="146" t="s">
        <v>350</v>
      </c>
      <c r="D71" s="191"/>
    </row>
    <row r="72" spans="1:4" ht="12" customHeight="1" x14ac:dyDescent="0.2">
      <c r="A72" s="142"/>
      <c r="B72" s="158" t="s">
        <v>147</v>
      </c>
      <c r="C72" s="146" t="s">
        <v>351</v>
      </c>
      <c r="D72" s="191"/>
    </row>
    <row r="73" spans="1:4" ht="12" customHeight="1" x14ac:dyDescent="0.2">
      <c r="A73" s="142"/>
      <c r="B73" s="158" t="s">
        <v>149</v>
      </c>
      <c r="C73" s="193" t="s">
        <v>352</v>
      </c>
      <c r="D73" s="191"/>
    </row>
    <row r="74" spans="1:4" ht="12" customHeight="1" x14ac:dyDescent="0.2">
      <c r="A74" s="142"/>
      <c r="B74" s="158" t="s">
        <v>151</v>
      </c>
      <c r="C74" s="190" t="s">
        <v>353</v>
      </c>
      <c r="D74" s="191"/>
    </row>
    <row r="75" spans="1:4" ht="12" customHeight="1" thickBot="1" x14ac:dyDescent="0.25">
      <c r="A75" s="151"/>
      <c r="B75" s="194" t="s">
        <v>354</v>
      </c>
      <c r="C75" s="195" t="s">
        <v>355</v>
      </c>
      <c r="D75" s="9"/>
    </row>
    <row r="76" spans="1:4" ht="12" customHeight="1" thickBot="1" x14ac:dyDescent="0.25">
      <c r="A76" s="131" t="s">
        <v>7</v>
      </c>
      <c r="B76" s="3"/>
      <c r="C76" s="196" t="s">
        <v>356</v>
      </c>
      <c r="D76" s="170">
        <f>SUM(D77:D78)</f>
        <v>49847500</v>
      </c>
    </row>
    <row r="77" spans="1:4" s="186" customFormat="1" ht="12" customHeight="1" x14ac:dyDescent="0.2">
      <c r="A77" s="164"/>
      <c r="B77" s="187" t="s">
        <v>9</v>
      </c>
      <c r="C77" s="171" t="s">
        <v>357</v>
      </c>
      <c r="D77" s="31">
        <v>1587500</v>
      </c>
    </row>
    <row r="78" spans="1:4" ht="12" customHeight="1" x14ac:dyDescent="0.2">
      <c r="A78" s="142"/>
      <c r="B78" s="158" t="s">
        <v>11</v>
      </c>
      <c r="C78" s="146" t="s">
        <v>154</v>
      </c>
      <c r="D78" s="35">
        <v>48260000</v>
      </c>
    </row>
    <row r="79" spans="1:4" ht="12" customHeight="1" x14ac:dyDescent="0.2">
      <c r="A79" s="142"/>
      <c r="B79" s="158" t="s">
        <v>13</v>
      </c>
      <c r="C79" s="146" t="s">
        <v>358</v>
      </c>
      <c r="D79" s="35"/>
    </row>
    <row r="80" spans="1:4" ht="12" customHeight="1" x14ac:dyDescent="0.2">
      <c r="A80" s="142"/>
      <c r="B80" s="158" t="s">
        <v>15</v>
      </c>
      <c r="C80" s="146" t="s">
        <v>359</v>
      </c>
      <c r="D80" s="35"/>
    </row>
    <row r="81" spans="1:12" ht="12" customHeight="1" x14ac:dyDescent="0.2">
      <c r="A81" s="142"/>
      <c r="B81" s="158" t="s">
        <v>157</v>
      </c>
      <c r="C81" s="146" t="s">
        <v>360</v>
      </c>
      <c r="D81" s="35"/>
    </row>
    <row r="82" spans="1:12" ht="12" customHeight="1" x14ac:dyDescent="0.2">
      <c r="A82" s="142"/>
      <c r="B82" s="158" t="s">
        <v>159</v>
      </c>
      <c r="C82" s="146" t="s">
        <v>361</v>
      </c>
      <c r="D82" s="35"/>
    </row>
    <row r="83" spans="1:12" ht="12" customHeight="1" x14ac:dyDescent="0.2">
      <c r="A83" s="142"/>
      <c r="B83" s="158" t="s">
        <v>161</v>
      </c>
      <c r="C83" s="146" t="s">
        <v>362</v>
      </c>
      <c r="D83" s="35"/>
    </row>
    <row r="84" spans="1:12" s="186" customFormat="1" ht="12" customHeight="1" x14ac:dyDescent="0.2">
      <c r="A84" s="142"/>
      <c r="B84" s="158" t="s">
        <v>163</v>
      </c>
      <c r="C84" s="146" t="s">
        <v>363</v>
      </c>
      <c r="D84" s="35"/>
    </row>
    <row r="85" spans="1:12" ht="12" customHeight="1" x14ac:dyDescent="0.2">
      <c r="A85" s="142"/>
      <c r="B85" s="158" t="s">
        <v>165</v>
      </c>
      <c r="C85" s="146" t="s">
        <v>364</v>
      </c>
      <c r="D85" s="35"/>
      <c r="L85" s="197"/>
    </row>
    <row r="86" spans="1:12" ht="21" customHeight="1" thickBot="1" x14ac:dyDescent="0.25">
      <c r="A86" s="142"/>
      <c r="B86" s="158" t="s">
        <v>167</v>
      </c>
      <c r="C86" s="147" t="s">
        <v>365</v>
      </c>
      <c r="D86" s="35"/>
    </row>
    <row r="87" spans="1:12" ht="12" customHeight="1" thickBot="1" x14ac:dyDescent="0.25">
      <c r="A87" s="167" t="s">
        <v>17</v>
      </c>
      <c r="B87" s="198"/>
      <c r="C87" s="199" t="s">
        <v>366</v>
      </c>
      <c r="D87" s="200">
        <f>SUM(D88:D89)</f>
        <v>0</v>
      </c>
    </row>
    <row r="88" spans="1:12" s="186" customFormat="1" ht="12" customHeight="1" x14ac:dyDescent="0.2">
      <c r="A88" s="148"/>
      <c r="B88" s="155" t="s">
        <v>19</v>
      </c>
      <c r="C88" s="201" t="s">
        <v>170</v>
      </c>
      <c r="D88" s="149"/>
    </row>
    <row r="89" spans="1:12" s="186" customFormat="1" ht="12" customHeight="1" thickBot="1" x14ac:dyDescent="0.25">
      <c r="A89" s="161"/>
      <c r="B89" s="162" t="s">
        <v>21</v>
      </c>
      <c r="C89" s="202" t="s">
        <v>171</v>
      </c>
      <c r="D89" s="163"/>
    </row>
    <row r="90" spans="1:12" s="186" customFormat="1" ht="12" customHeight="1" thickBot="1" x14ac:dyDescent="0.25">
      <c r="A90" s="203" t="s">
        <v>172</v>
      </c>
      <c r="B90" s="204"/>
      <c r="C90" s="140" t="s">
        <v>173</v>
      </c>
      <c r="D90" s="205"/>
    </row>
    <row r="91" spans="1:12" s="186" customFormat="1" ht="12" customHeight="1" thickBot="1" x14ac:dyDescent="0.25">
      <c r="A91" s="131" t="s">
        <v>37</v>
      </c>
      <c r="B91" s="206"/>
      <c r="C91" s="207" t="s">
        <v>367</v>
      </c>
      <c r="D91" s="55"/>
    </row>
    <row r="92" spans="1:12" s="186" customFormat="1" ht="12" customHeight="1" thickBot="1" x14ac:dyDescent="0.25">
      <c r="A92" s="131" t="s">
        <v>54</v>
      </c>
      <c r="B92" s="3"/>
      <c r="C92" s="139" t="s">
        <v>368</v>
      </c>
      <c r="D92" s="537">
        <f>D62+D76+D87</f>
        <v>107415229</v>
      </c>
    </row>
    <row r="93" spans="1:12" s="186" customFormat="1" ht="12" customHeight="1" thickBot="1" x14ac:dyDescent="0.25">
      <c r="A93" s="131" t="s">
        <v>193</v>
      </c>
      <c r="B93" s="3"/>
      <c r="C93" s="139" t="s">
        <v>369</v>
      </c>
      <c r="D93" s="46"/>
    </row>
    <row r="94" spans="1:12" ht="12.75" customHeight="1" x14ac:dyDescent="0.2">
      <c r="A94" s="164"/>
      <c r="B94" s="158" t="s">
        <v>370</v>
      </c>
      <c r="C94" s="171" t="s">
        <v>371</v>
      </c>
      <c r="D94" s="31">
        <v>14096618</v>
      </c>
    </row>
    <row r="95" spans="1:12" ht="12" customHeight="1" thickBot="1" x14ac:dyDescent="0.25">
      <c r="A95" s="151"/>
      <c r="B95" s="194" t="s">
        <v>79</v>
      </c>
      <c r="C95" s="173" t="s">
        <v>372</v>
      </c>
      <c r="D95" s="42"/>
    </row>
    <row r="96" spans="1:12" ht="15" customHeight="1" thickBot="1" x14ac:dyDescent="0.25">
      <c r="A96" s="131" t="s">
        <v>81</v>
      </c>
      <c r="B96" s="165"/>
      <c r="C96" s="139" t="s">
        <v>373</v>
      </c>
      <c r="D96" s="46">
        <f>D92+D94</f>
        <v>121511847</v>
      </c>
    </row>
    <row r="98" spans="1:4" ht="15" customHeight="1" thickBot="1" x14ac:dyDescent="0.25">
      <c r="A98" s="208" t="s">
        <v>374</v>
      </c>
      <c r="B98" s="209"/>
      <c r="C98" s="210"/>
      <c r="D98" s="211">
        <v>3</v>
      </c>
    </row>
    <row r="99" spans="1:4" ht="14.25" customHeight="1" thickBot="1" x14ac:dyDescent="0.25">
      <c r="A99" s="208" t="s">
        <v>375</v>
      </c>
      <c r="B99" s="209"/>
      <c r="C99" s="210"/>
      <c r="D99" s="211">
        <v>5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D52"/>
  <sheetViews>
    <sheetView zoomScaleNormal="100" workbookViewId="0">
      <selection activeCell="D27" sqref="D27"/>
    </sheetView>
  </sheetViews>
  <sheetFormatPr defaultRowHeight="12.75" x14ac:dyDescent="0.2"/>
  <cols>
    <col min="1" max="1" width="9.6640625" style="212" customWidth="1"/>
    <col min="2" max="2" width="9.6640625" style="213" customWidth="1"/>
    <col min="3" max="3" width="72" style="213" customWidth="1"/>
    <col min="4" max="4" width="25" style="213" customWidth="1"/>
    <col min="5" max="16384" width="9.33203125" style="113"/>
  </cols>
  <sheetData>
    <row r="1" spans="1:4" s="118" customFormat="1" ht="21" customHeight="1" x14ac:dyDescent="0.2">
      <c r="A1" s="114"/>
      <c r="B1" s="115"/>
      <c r="C1" s="116"/>
      <c r="D1" s="117" t="s">
        <v>509</v>
      </c>
    </row>
    <row r="2" spans="1:4" s="121" customFormat="1" ht="25.5" customHeight="1" x14ac:dyDescent="0.2">
      <c r="A2" s="561" t="s">
        <v>376</v>
      </c>
      <c r="B2" s="561"/>
      <c r="C2" s="119" t="s">
        <v>328</v>
      </c>
      <c r="D2" s="214" t="s">
        <v>329</v>
      </c>
    </row>
    <row r="3" spans="1:4" s="121" customFormat="1" ht="15.75" x14ac:dyDescent="0.2">
      <c r="A3" s="122" t="s">
        <v>330</v>
      </c>
      <c r="B3" s="123"/>
      <c r="C3" s="215" t="s">
        <v>465</v>
      </c>
      <c r="D3" s="216" t="s">
        <v>506</v>
      </c>
    </row>
    <row r="4" spans="1:4" s="128" customFormat="1" ht="15.95" customHeight="1" x14ac:dyDescent="0.25">
      <c r="A4" s="126"/>
      <c r="B4" s="126"/>
      <c r="C4" s="126"/>
      <c r="D4" s="127" t="s">
        <v>561</v>
      </c>
    </row>
    <row r="5" spans="1:4" ht="13.5" customHeight="1" x14ac:dyDescent="0.2">
      <c r="A5" s="562" t="s">
        <v>332</v>
      </c>
      <c r="B5" s="562"/>
      <c r="C5" s="129" t="s">
        <v>333</v>
      </c>
      <c r="D5" s="217" t="s">
        <v>334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216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379</v>
      </c>
      <c r="D8" s="46"/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380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381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382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383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384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385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386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387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386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388</v>
      </c>
      <c r="D22" s="46"/>
    </row>
    <row r="23" spans="1:4" s="145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5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5" customFormat="1" ht="12" customHeight="1" x14ac:dyDescent="0.2">
      <c r="A25" s="131" t="s">
        <v>172</v>
      </c>
      <c r="B25" s="3"/>
      <c r="C25" s="3" t="s">
        <v>389</v>
      </c>
      <c r="D25" s="55"/>
    </row>
    <row r="26" spans="1:4" s="141" customFormat="1" ht="12" customHeight="1" x14ac:dyDescent="0.2">
      <c r="A26" s="131" t="s">
        <v>37</v>
      </c>
      <c r="B26" s="138"/>
      <c r="C26" s="3" t="s">
        <v>390</v>
      </c>
      <c r="D26" s="55">
        <v>4639750</v>
      </c>
    </row>
    <row r="27" spans="1:4" s="141" customFormat="1" ht="12" customHeight="1" x14ac:dyDescent="0.2">
      <c r="A27" s="131" t="s">
        <v>54</v>
      </c>
      <c r="B27" s="169"/>
      <c r="C27" s="3" t="s">
        <v>391</v>
      </c>
      <c r="D27" s="170"/>
    </row>
    <row r="28" spans="1:4" s="141" customFormat="1" ht="12" customHeight="1" x14ac:dyDescent="0.2">
      <c r="A28" s="224" t="s">
        <v>193</v>
      </c>
      <c r="B28" s="225"/>
      <c r="C28" s="198" t="s">
        <v>392</v>
      </c>
      <c r="D28" s="226"/>
    </row>
    <row r="29" spans="1:4" s="141" customFormat="1" ht="12" customHeight="1" x14ac:dyDescent="0.2">
      <c r="A29" s="148"/>
      <c r="B29" s="155" t="s">
        <v>77</v>
      </c>
      <c r="C29" s="4" t="s">
        <v>288</v>
      </c>
      <c r="D29" s="149"/>
    </row>
    <row r="30" spans="1:4" s="145" customFormat="1" ht="12" customHeight="1" x14ac:dyDescent="0.2">
      <c r="A30" s="227"/>
      <c r="B30" s="162" t="s">
        <v>79</v>
      </c>
      <c r="C30" s="11" t="s">
        <v>393</v>
      </c>
      <c r="D30" s="163"/>
    </row>
    <row r="31" spans="1:4" s="145" customFormat="1" ht="12" customHeight="1" x14ac:dyDescent="0.2">
      <c r="A31" s="174" t="s">
        <v>81</v>
      </c>
      <c r="B31" s="228"/>
      <c r="C31" s="229" t="s">
        <v>394</v>
      </c>
      <c r="D31" s="166"/>
    </row>
    <row r="32" spans="1:4" s="145" customFormat="1" ht="15" customHeight="1" x14ac:dyDescent="0.2">
      <c r="A32" s="174" t="s">
        <v>196</v>
      </c>
      <c r="B32" s="230"/>
      <c r="C32" s="231" t="s">
        <v>395</v>
      </c>
      <c r="D32" s="170">
        <f>SUM(D27+D28+D31)</f>
        <v>0</v>
      </c>
    </row>
    <row r="33" spans="1:4" s="145" customFormat="1" ht="15" customHeight="1" x14ac:dyDescent="0.2">
      <c r="A33" s="177"/>
      <c r="B33" s="177"/>
      <c r="C33" s="178"/>
      <c r="D33" s="179"/>
    </row>
    <row r="34" spans="1:4" x14ac:dyDescent="0.2">
      <c r="A34" s="180"/>
      <c r="B34" s="181"/>
      <c r="C34" s="181"/>
      <c r="D34" s="182"/>
    </row>
    <row r="35" spans="1:4" s="134" customFormat="1" ht="16.5" customHeight="1" x14ac:dyDescent="0.2">
      <c r="A35" s="183"/>
      <c r="B35" s="184"/>
      <c r="C35" s="185" t="s">
        <v>217</v>
      </c>
      <c r="D35" s="170"/>
    </row>
    <row r="36" spans="1:4" s="186" customFormat="1" ht="12" customHeight="1" x14ac:dyDescent="0.2">
      <c r="A36" s="131" t="s">
        <v>5</v>
      </c>
      <c r="B36" s="3"/>
      <c r="C36" s="3" t="s">
        <v>347</v>
      </c>
      <c r="D36" s="46">
        <f>SUM(D37:D41)</f>
        <v>4639750</v>
      </c>
    </row>
    <row r="37" spans="1:4" ht="12" customHeight="1" x14ac:dyDescent="0.2">
      <c r="A37" s="164"/>
      <c r="B37" s="187" t="s">
        <v>129</v>
      </c>
      <c r="C37" s="8" t="s">
        <v>130</v>
      </c>
      <c r="D37" s="31">
        <v>50000</v>
      </c>
    </row>
    <row r="38" spans="1:4" ht="12" customHeight="1" x14ac:dyDescent="0.2">
      <c r="A38" s="142"/>
      <c r="B38" s="158" t="s">
        <v>131</v>
      </c>
      <c r="C38" s="5" t="s">
        <v>132</v>
      </c>
      <c r="D38" s="35">
        <v>9750</v>
      </c>
    </row>
    <row r="39" spans="1:4" ht="12" customHeight="1" x14ac:dyDescent="0.2">
      <c r="A39" s="142"/>
      <c r="B39" s="158" t="s">
        <v>133</v>
      </c>
      <c r="C39" s="5" t="s">
        <v>134</v>
      </c>
      <c r="D39" s="35">
        <v>100000</v>
      </c>
    </row>
    <row r="40" spans="1:4" ht="12" customHeight="1" x14ac:dyDescent="0.2">
      <c r="A40" s="142"/>
      <c r="B40" s="158" t="s">
        <v>135</v>
      </c>
      <c r="C40" s="5" t="s">
        <v>136</v>
      </c>
      <c r="D40" s="35">
        <v>4480000</v>
      </c>
    </row>
    <row r="41" spans="1:4" ht="12" customHeight="1" x14ac:dyDescent="0.2">
      <c r="A41" s="142"/>
      <c r="B41" s="158" t="s">
        <v>137</v>
      </c>
      <c r="C41" s="5" t="s">
        <v>138</v>
      </c>
      <c r="D41" s="35"/>
    </row>
    <row r="42" spans="1:4" ht="12" customHeight="1" x14ac:dyDescent="0.2">
      <c r="A42" s="131" t="s">
        <v>7</v>
      </c>
      <c r="B42" s="3"/>
      <c r="C42" s="3" t="s">
        <v>396</v>
      </c>
      <c r="D42" s="46"/>
    </row>
    <row r="43" spans="1:4" s="186" customFormat="1" ht="12" customHeight="1" x14ac:dyDescent="0.2">
      <c r="A43" s="164"/>
      <c r="B43" s="187" t="s">
        <v>9</v>
      </c>
      <c r="C43" s="8" t="s">
        <v>153</v>
      </c>
      <c r="D43" s="31"/>
    </row>
    <row r="44" spans="1:4" ht="12" customHeight="1" x14ac:dyDescent="0.2">
      <c r="A44" s="142"/>
      <c r="B44" s="158" t="s">
        <v>11</v>
      </c>
      <c r="C44" s="5" t="s">
        <v>154</v>
      </c>
      <c r="D44" s="35"/>
    </row>
    <row r="45" spans="1:4" ht="12" customHeight="1" x14ac:dyDescent="0.2">
      <c r="A45" s="142"/>
      <c r="B45" s="158" t="s">
        <v>157</v>
      </c>
      <c r="C45" s="5" t="s">
        <v>397</v>
      </c>
      <c r="D45" s="35"/>
    </row>
    <row r="46" spans="1:4" ht="12" customHeight="1" x14ac:dyDescent="0.2">
      <c r="A46" s="142"/>
      <c r="B46" s="158" t="s">
        <v>161</v>
      </c>
      <c r="C46" s="5" t="s">
        <v>170</v>
      </c>
      <c r="D46" s="35"/>
    </row>
    <row r="47" spans="1:4" ht="12" customHeight="1" x14ac:dyDescent="0.2">
      <c r="A47" s="131" t="s">
        <v>17</v>
      </c>
      <c r="B47" s="3"/>
      <c r="C47" s="3" t="s">
        <v>526</v>
      </c>
      <c r="D47" s="55"/>
    </row>
    <row r="48" spans="1:4" s="145" customFormat="1" ht="12" customHeight="1" x14ac:dyDescent="0.2">
      <c r="A48" s="174" t="s">
        <v>172</v>
      </c>
      <c r="B48" s="228"/>
      <c r="C48" s="229" t="s">
        <v>400</v>
      </c>
      <c r="D48" s="166"/>
    </row>
    <row r="49" spans="1:4" ht="15" customHeight="1" x14ac:dyDescent="0.2">
      <c r="A49" s="131" t="s">
        <v>37</v>
      </c>
      <c r="B49" s="165"/>
      <c r="C49" s="232" t="s">
        <v>401</v>
      </c>
      <c r="D49" s="46">
        <f>SUM(D36+D42+D47)</f>
        <v>4639750</v>
      </c>
    </row>
    <row r="50" spans="1:4" x14ac:dyDescent="0.2">
      <c r="D50" s="233"/>
    </row>
    <row r="51" spans="1:4" ht="15" customHeight="1" x14ac:dyDescent="0.2">
      <c r="A51" s="208" t="s">
        <v>374</v>
      </c>
      <c r="B51" s="209"/>
      <c r="C51" s="210"/>
      <c r="D51" s="211"/>
    </row>
    <row r="52" spans="1:4" ht="14.25" customHeight="1" x14ac:dyDescent="0.2">
      <c r="A52" s="208" t="s">
        <v>375</v>
      </c>
      <c r="B52" s="209"/>
      <c r="C52" s="210"/>
      <c r="D52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D51"/>
  <sheetViews>
    <sheetView zoomScaleNormal="100" workbookViewId="0">
      <selection activeCell="D26" sqref="D26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510</v>
      </c>
    </row>
    <row r="2" spans="1:4" s="121" customFormat="1" ht="25.5" customHeight="1" x14ac:dyDescent="0.2">
      <c r="A2" s="561" t="s">
        <v>376</v>
      </c>
      <c r="B2" s="561"/>
      <c r="C2" s="236" t="s">
        <v>377</v>
      </c>
      <c r="D2" s="237" t="s">
        <v>329</v>
      </c>
    </row>
    <row r="3" spans="1:4" s="121" customFormat="1" ht="15.75" x14ac:dyDescent="0.2">
      <c r="A3" s="122" t="s">
        <v>330</v>
      </c>
      <c r="B3" s="123"/>
      <c r="C3" s="238" t="s">
        <v>466</v>
      </c>
      <c r="D3" s="239" t="s">
        <v>378</v>
      </c>
    </row>
    <row r="4" spans="1:4" s="128" customFormat="1" ht="15.95" customHeight="1" x14ac:dyDescent="0.25">
      <c r="A4" s="126"/>
      <c r="B4" s="126"/>
      <c r="C4" s="126"/>
      <c r="D4" s="127" t="s">
        <v>561</v>
      </c>
    </row>
    <row r="5" spans="1:4" ht="13.5" customHeight="1" x14ac:dyDescent="0.2">
      <c r="A5" s="562" t="s">
        <v>332</v>
      </c>
      <c r="B5" s="562"/>
      <c r="C5" s="129" t="s">
        <v>333</v>
      </c>
      <c r="D5" s="217" t="s">
        <v>334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216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379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380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381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382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383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384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385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386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387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386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388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402</v>
      </c>
      <c r="D25" s="55">
        <v>12406370</v>
      </c>
    </row>
    <row r="26" spans="1:4" s="145" customFormat="1" ht="12" customHeight="1" x14ac:dyDescent="0.2">
      <c r="A26" s="131" t="s">
        <v>37</v>
      </c>
      <c r="B26" s="169"/>
      <c r="C26" s="3" t="s">
        <v>403</v>
      </c>
      <c r="D26" s="170"/>
    </row>
    <row r="27" spans="1:4" s="145" customFormat="1" ht="15" customHeight="1" x14ac:dyDescent="0.2">
      <c r="A27" s="224" t="s">
        <v>54</v>
      </c>
      <c r="B27" s="225"/>
      <c r="C27" s="198" t="s">
        <v>404</v>
      </c>
      <c r="D27" s="226">
        <f>+D28+D29</f>
        <v>0</v>
      </c>
    </row>
    <row r="28" spans="1:4" s="145" customFormat="1" ht="15" customHeight="1" x14ac:dyDescent="0.2">
      <c r="A28" s="148"/>
      <c r="B28" s="155" t="s">
        <v>55</v>
      </c>
      <c r="C28" s="4" t="s">
        <v>288</v>
      </c>
      <c r="D28" s="149"/>
    </row>
    <row r="29" spans="1:4" ht="15" x14ac:dyDescent="0.2">
      <c r="A29" s="227"/>
      <c r="B29" s="162" t="s">
        <v>67</v>
      </c>
      <c r="C29" s="11" t="s">
        <v>393</v>
      </c>
      <c r="D29" s="163"/>
    </row>
    <row r="30" spans="1:4" s="134" customFormat="1" ht="16.5" customHeight="1" x14ac:dyDescent="0.2">
      <c r="A30" s="174" t="s">
        <v>193</v>
      </c>
      <c r="B30" s="228"/>
      <c r="C30" s="229" t="s">
        <v>405</v>
      </c>
      <c r="D30" s="166"/>
    </row>
    <row r="31" spans="1:4" s="186" customFormat="1" ht="12" customHeight="1" x14ac:dyDescent="0.2">
      <c r="A31" s="174" t="s">
        <v>81</v>
      </c>
      <c r="B31" s="230"/>
      <c r="C31" s="231" t="s">
        <v>406</v>
      </c>
      <c r="D31" s="170">
        <f>SUM(D26+D27+D30)</f>
        <v>0</v>
      </c>
    </row>
    <row r="32" spans="1:4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217</v>
      </c>
      <c r="D34" s="170"/>
    </row>
    <row r="35" spans="1:4" ht="12" customHeight="1" x14ac:dyDescent="0.2">
      <c r="A35" s="131" t="s">
        <v>5</v>
      </c>
      <c r="B35" s="3"/>
      <c r="C35" s="3" t="s">
        <v>347</v>
      </c>
      <c r="D35" s="46">
        <f>SUM(D36:D40)</f>
        <v>12406370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7022376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1383994</v>
      </c>
    </row>
    <row r="38" spans="1:4" s="186" customFormat="1" ht="12" customHeight="1" x14ac:dyDescent="0.2">
      <c r="A38" s="142"/>
      <c r="B38" s="158" t="s">
        <v>133</v>
      </c>
      <c r="C38" s="5" t="s">
        <v>134</v>
      </c>
      <c r="D38" s="35">
        <v>4000000</v>
      </c>
    </row>
    <row r="39" spans="1:4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396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5" customHeight="1" x14ac:dyDescent="0.2">
      <c r="A43" s="142"/>
      <c r="B43" s="158" t="s">
        <v>11</v>
      </c>
      <c r="C43" s="5" t="s">
        <v>154</v>
      </c>
      <c r="D43" s="35"/>
    </row>
    <row r="44" spans="1:4" x14ac:dyDescent="0.2">
      <c r="A44" s="142"/>
      <c r="B44" s="158" t="s">
        <v>157</v>
      </c>
      <c r="C44" s="5" t="s">
        <v>397</v>
      </c>
      <c r="D44" s="35"/>
    </row>
    <row r="45" spans="1:4" ht="15" customHeight="1" x14ac:dyDescent="0.2">
      <c r="A45" s="142"/>
      <c r="B45" s="158" t="s">
        <v>161</v>
      </c>
      <c r="C45" s="5" t="s">
        <v>398</v>
      </c>
      <c r="D45" s="35"/>
    </row>
    <row r="46" spans="1:4" ht="14.25" customHeight="1" x14ac:dyDescent="0.2">
      <c r="A46" s="131" t="s">
        <v>17</v>
      </c>
      <c r="B46" s="3"/>
      <c r="C46" s="3" t="s">
        <v>399</v>
      </c>
      <c r="D46" s="55"/>
    </row>
    <row r="47" spans="1:4" x14ac:dyDescent="0.2">
      <c r="A47" s="174" t="s">
        <v>172</v>
      </c>
      <c r="B47" s="228"/>
      <c r="C47" s="229" t="s">
        <v>400</v>
      </c>
      <c r="D47" s="166"/>
    </row>
    <row r="48" spans="1:4" x14ac:dyDescent="0.2">
      <c r="A48" s="131" t="s">
        <v>37</v>
      </c>
      <c r="B48" s="165"/>
      <c r="C48" s="232" t="s">
        <v>401</v>
      </c>
      <c r="D48" s="46">
        <f>+D35+D41+D46+D47</f>
        <v>12406370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374</v>
      </c>
      <c r="B50" s="209"/>
      <c r="C50" s="210"/>
      <c r="D50" s="211">
        <v>4</v>
      </c>
    </row>
    <row r="51" spans="1:4" x14ac:dyDescent="0.2">
      <c r="A51" s="208" t="s">
        <v>375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zoomScaleNormal="100" workbookViewId="0">
      <selection activeCell="D37" sqref="D37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511</v>
      </c>
    </row>
    <row r="2" spans="1:4" s="121" customFormat="1" ht="25.5" customHeight="1" x14ac:dyDescent="0.2">
      <c r="A2" s="561" t="s">
        <v>376</v>
      </c>
      <c r="B2" s="561"/>
      <c r="C2" s="236" t="s">
        <v>377</v>
      </c>
      <c r="D2" s="237" t="s">
        <v>329</v>
      </c>
    </row>
    <row r="3" spans="1:4" s="121" customFormat="1" ht="15.75" x14ac:dyDescent="0.2">
      <c r="A3" s="122" t="s">
        <v>330</v>
      </c>
      <c r="B3" s="123"/>
      <c r="C3" s="238" t="s">
        <v>536</v>
      </c>
      <c r="D3" s="239" t="s">
        <v>407</v>
      </c>
    </row>
    <row r="4" spans="1:4" s="128" customFormat="1" ht="15.95" customHeight="1" x14ac:dyDescent="0.25">
      <c r="A4" s="126"/>
      <c r="B4" s="126"/>
      <c r="C4" s="240"/>
      <c r="D4" s="127" t="s">
        <v>570</v>
      </c>
    </row>
    <row r="5" spans="1:4" ht="13.5" customHeight="1" x14ac:dyDescent="0.2">
      <c r="A5" s="562" t="s">
        <v>332</v>
      </c>
      <c r="B5" s="562"/>
      <c r="C5" s="129" t="s">
        <v>333</v>
      </c>
      <c r="D5" s="217" t="s">
        <v>334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216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379</v>
      </c>
      <c r="D8" s="46">
        <f>SUM(D9:D16)</f>
        <v>2500000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>
        <v>2500000</v>
      </c>
    </row>
    <row r="13" spans="1:4" s="141" customFormat="1" ht="12" customHeight="1" x14ac:dyDescent="0.2">
      <c r="A13" s="142"/>
      <c r="B13" s="143" t="s">
        <v>380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381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382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383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384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385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386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387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386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388</v>
      </c>
      <c r="D22" s="46">
        <f>+D23+D24</f>
        <v>8890528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>
        <v>8890528</v>
      </c>
    </row>
    <row r="25" spans="1:4" s="141" customFormat="1" ht="12" customHeight="1" x14ac:dyDescent="0.2">
      <c r="A25" s="131" t="s">
        <v>172</v>
      </c>
      <c r="B25" s="138"/>
      <c r="C25" s="3" t="s">
        <v>402</v>
      </c>
      <c r="D25" s="55"/>
    </row>
    <row r="26" spans="1:4" s="141" customFormat="1" ht="12" customHeight="1" x14ac:dyDescent="0.2">
      <c r="A26" s="131" t="s">
        <v>37</v>
      </c>
      <c r="B26" s="169"/>
      <c r="C26" s="3" t="s">
        <v>403</v>
      </c>
      <c r="D26" s="170"/>
    </row>
    <row r="27" spans="1:4" s="145" customFormat="1" ht="12" customHeight="1" x14ac:dyDescent="0.2">
      <c r="A27" s="224" t="s">
        <v>54</v>
      </c>
      <c r="B27" s="225"/>
      <c r="C27" s="198" t="s">
        <v>404</v>
      </c>
      <c r="D27" s="226">
        <f>+D28+D29</f>
        <v>0</v>
      </c>
    </row>
    <row r="28" spans="1:4" s="145" customFormat="1" ht="15" customHeight="1" x14ac:dyDescent="0.2">
      <c r="A28" s="148"/>
      <c r="B28" s="155" t="s">
        <v>55</v>
      </c>
      <c r="C28" s="4" t="s">
        <v>288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393</v>
      </c>
      <c r="D29" s="163"/>
    </row>
    <row r="30" spans="1:4" x14ac:dyDescent="0.2">
      <c r="A30" s="174" t="s">
        <v>193</v>
      </c>
      <c r="B30" s="228"/>
      <c r="C30" s="229" t="s">
        <v>405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406</v>
      </c>
      <c r="D31" s="170">
        <f>D8+D22</f>
        <v>11390528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217</v>
      </c>
      <c r="D34" s="170"/>
    </row>
    <row r="35" spans="1:4" ht="12" customHeight="1" x14ac:dyDescent="0.2">
      <c r="A35" s="131" t="s">
        <v>5</v>
      </c>
      <c r="B35" s="3"/>
      <c r="C35" s="3" t="s">
        <v>347</v>
      </c>
      <c r="D35" s="46">
        <f>SUM(D36:D40)</f>
        <v>11390528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1890528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500000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9000000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396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397</v>
      </c>
      <c r="D44" s="35"/>
    </row>
    <row r="45" spans="1:4" x14ac:dyDescent="0.2">
      <c r="A45" s="142"/>
      <c r="B45" s="158" t="s">
        <v>161</v>
      </c>
      <c r="C45" s="5" t="s">
        <v>398</v>
      </c>
      <c r="D45" s="35"/>
    </row>
    <row r="46" spans="1:4" ht="15" customHeight="1" x14ac:dyDescent="0.2">
      <c r="A46" s="131" t="s">
        <v>17</v>
      </c>
      <c r="B46" s="3"/>
      <c r="C46" s="3" t="s">
        <v>399</v>
      </c>
      <c r="D46" s="55"/>
    </row>
    <row r="47" spans="1:4" ht="14.25" customHeight="1" x14ac:dyDescent="0.2">
      <c r="A47" s="174" t="s">
        <v>172</v>
      </c>
      <c r="B47" s="228"/>
      <c r="C47" s="229" t="s">
        <v>400</v>
      </c>
      <c r="D47" s="166"/>
    </row>
    <row r="48" spans="1:4" x14ac:dyDescent="0.2">
      <c r="A48" s="131" t="s">
        <v>37</v>
      </c>
      <c r="B48" s="165"/>
      <c r="C48" s="232" t="s">
        <v>401</v>
      </c>
      <c r="D48" s="46">
        <f>+D35+D41+D46+D47</f>
        <v>11390528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374</v>
      </c>
      <c r="B50" s="209"/>
      <c r="C50" s="210"/>
      <c r="D50" s="211">
        <v>1</v>
      </c>
    </row>
    <row r="51" spans="1:4" x14ac:dyDescent="0.2">
      <c r="A51" s="208" t="s">
        <v>375</v>
      </c>
      <c r="B51" s="209"/>
      <c r="C51" s="210"/>
      <c r="D51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zoomScale="154" zoomScaleNormal="154" workbookViewId="0">
      <selection activeCell="D39" sqref="D39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512</v>
      </c>
    </row>
    <row r="2" spans="1:4" s="121" customFormat="1" ht="25.5" customHeight="1" x14ac:dyDescent="0.2">
      <c r="A2" s="561" t="s">
        <v>376</v>
      </c>
      <c r="B2" s="561"/>
      <c r="C2" s="236" t="s">
        <v>377</v>
      </c>
      <c r="D2" s="237" t="s">
        <v>329</v>
      </c>
    </row>
    <row r="3" spans="1:4" s="121" customFormat="1" ht="15.75" x14ac:dyDescent="0.2">
      <c r="A3" s="122" t="s">
        <v>330</v>
      </c>
      <c r="B3" s="123"/>
      <c r="C3" s="238" t="s">
        <v>537</v>
      </c>
      <c r="D3" s="239" t="s">
        <v>408</v>
      </c>
    </row>
    <row r="4" spans="1:4" s="128" customFormat="1" ht="15.95" customHeight="1" x14ac:dyDescent="0.25">
      <c r="A4" s="126"/>
      <c r="B4" s="126"/>
      <c r="C4" s="126"/>
      <c r="D4" s="127" t="s">
        <v>570</v>
      </c>
    </row>
    <row r="5" spans="1:4" ht="13.5" customHeight="1" x14ac:dyDescent="0.2">
      <c r="A5" s="562" t="s">
        <v>332</v>
      </c>
      <c r="B5" s="562"/>
      <c r="C5" s="129" t="s">
        <v>333</v>
      </c>
      <c r="D5" s="217" t="s">
        <v>334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216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379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380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381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382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383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384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385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386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387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386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388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402</v>
      </c>
      <c r="D25" s="55">
        <v>1216000</v>
      </c>
    </row>
    <row r="26" spans="1:4" s="141" customFormat="1" ht="12" customHeight="1" x14ac:dyDescent="0.2">
      <c r="A26" s="131" t="s">
        <v>37</v>
      </c>
      <c r="B26" s="169"/>
      <c r="C26" s="3" t="s">
        <v>403</v>
      </c>
      <c r="D26" s="170">
        <v>1216000</v>
      </c>
    </row>
    <row r="27" spans="1:4" s="145" customFormat="1" ht="12" customHeight="1" x14ac:dyDescent="0.2">
      <c r="A27" s="224" t="s">
        <v>54</v>
      </c>
      <c r="B27" s="225"/>
      <c r="C27" s="198" t="s">
        <v>404</v>
      </c>
      <c r="D27" s="226">
        <f>+D28+D29</f>
        <v>0</v>
      </c>
    </row>
    <row r="28" spans="1:4" s="145" customFormat="1" ht="15" customHeight="1" x14ac:dyDescent="0.2">
      <c r="A28" s="148"/>
      <c r="B28" s="155" t="s">
        <v>55</v>
      </c>
      <c r="C28" s="4" t="s">
        <v>288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393</v>
      </c>
      <c r="D29" s="163"/>
    </row>
    <row r="30" spans="1:4" x14ac:dyDescent="0.2">
      <c r="A30" s="174" t="s">
        <v>193</v>
      </c>
      <c r="B30" s="228"/>
      <c r="C30" s="229" t="s">
        <v>405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406</v>
      </c>
      <c r="D31" s="170">
        <f>+D26+D27+D30</f>
        <v>1216000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217</v>
      </c>
      <c r="D34" s="170"/>
    </row>
    <row r="35" spans="1:4" ht="12" customHeight="1" x14ac:dyDescent="0.2">
      <c r="A35" s="131" t="s">
        <v>5</v>
      </c>
      <c r="B35" s="3"/>
      <c r="C35" s="3" t="s">
        <v>347</v>
      </c>
      <c r="D35" s="46">
        <f>SUM(D36:D40)</f>
        <v>1216000</v>
      </c>
    </row>
    <row r="36" spans="1:4" ht="12" customHeight="1" x14ac:dyDescent="0.2">
      <c r="A36" s="164"/>
      <c r="B36" s="187" t="s">
        <v>129</v>
      </c>
      <c r="C36" s="8" t="s">
        <v>130</v>
      </c>
      <c r="D36" s="31"/>
    </row>
    <row r="37" spans="1:4" ht="12" customHeight="1" x14ac:dyDescent="0.2">
      <c r="A37" s="142"/>
      <c r="B37" s="158" t="s">
        <v>131</v>
      </c>
      <c r="C37" s="5" t="s">
        <v>132</v>
      </c>
      <c r="D37" s="35"/>
    </row>
    <row r="38" spans="1:4" ht="12" customHeight="1" x14ac:dyDescent="0.2">
      <c r="A38" s="142"/>
      <c r="B38" s="158" t="s">
        <v>133</v>
      </c>
      <c r="C38" s="5" t="s">
        <v>134</v>
      </c>
      <c r="D38" s="35">
        <v>1216000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396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397</v>
      </c>
      <c r="D44" s="35"/>
    </row>
    <row r="45" spans="1:4" x14ac:dyDescent="0.2">
      <c r="A45" s="142"/>
      <c r="B45" s="158" t="s">
        <v>161</v>
      </c>
      <c r="C45" s="5" t="s">
        <v>398</v>
      </c>
      <c r="D45" s="35"/>
    </row>
    <row r="46" spans="1:4" ht="15" customHeight="1" x14ac:dyDescent="0.2">
      <c r="A46" s="131" t="s">
        <v>17</v>
      </c>
      <c r="B46" s="3"/>
      <c r="C46" s="3" t="s">
        <v>399</v>
      </c>
      <c r="D46" s="55"/>
    </row>
    <row r="47" spans="1:4" ht="14.25" customHeight="1" x14ac:dyDescent="0.2">
      <c r="A47" s="174" t="s">
        <v>172</v>
      </c>
      <c r="B47" s="228"/>
      <c r="C47" s="229" t="s">
        <v>400</v>
      </c>
      <c r="D47" s="166"/>
    </row>
    <row r="48" spans="1:4" x14ac:dyDescent="0.2">
      <c r="A48" s="131" t="s">
        <v>37</v>
      </c>
      <c r="B48" s="165"/>
      <c r="C48" s="232" t="s">
        <v>401</v>
      </c>
      <c r="D48" s="46">
        <f>+D35+D41+D46+D47</f>
        <v>1216000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374</v>
      </c>
      <c r="B50" s="209"/>
      <c r="C50" s="210"/>
      <c r="D50" s="211"/>
    </row>
    <row r="51" spans="1:4" x14ac:dyDescent="0.2">
      <c r="A51" s="208" t="s">
        <v>375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7</vt:i4>
      </vt:variant>
    </vt:vector>
  </HeadingPairs>
  <TitlesOfParts>
    <vt:vector size="31" baseType="lpstr">
      <vt:lpstr>1. sz. mell.</vt:lpstr>
      <vt:lpstr>2.sz.melléklet</vt:lpstr>
      <vt:lpstr>2.1. melléklet</vt:lpstr>
      <vt:lpstr>2.2.sz. melléklet</vt:lpstr>
      <vt:lpstr>3.sz.mell.</vt:lpstr>
      <vt:lpstr>4.1.sz.mell</vt:lpstr>
      <vt:lpstr>4.2.sz.mell</vt:lpstr>
      <vt:lpstr>4.3.sz.mell</vt:lpstr>
      <vt:lpstr>4.4.sz.mell</vt:lpstr>
      <vt:lpstr>4.5.sz.mell</vt:lpstr>
      <vt:lpstr>4.6. sz. mell</vt:lpstr>
      <vt:lpstr>5.sz.mell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Munka2</vt:lpstr>
      <vt:lpstr>Munka4</vt:lpstr>
      <vt:lpstr>Munka3</vt:lpstr>
      <vt:lpstr>Munka5</vt:lpstr>
      <vt:lpstr>'3.sz.mell.'!Nyomtatási_cím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  <vt:lpstr>'2.sz.melléklet'!Nyomtatási_terület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Felhasználó</cp:lastModifiedBy>
  <cp:lastPrinted>2017-02-17T08:22:17Z</cp:lastPrinted>
  <dcterms:created xsi:type="dcterms:W3CDTF">2013-04-02T18:30:45Z</dcterms:created>
  <dcterms:modified xsi:type="dcterms:W3CDTF">2018-02-28T09:12:02Z</dcterms:modified>
</cp:coreProperties>
</file>