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8075" windowHeight="8640" firstSheet="12" activeTab="15"/>
  </bookViews>
  <sheets>
    <sheet name="Konszolidált" sheetId="27" r:id="rId1"/>
    <sheet name="1. Olaszfalu" sheetId="1" r:id="rId2"/>
    <sheet name="2.1 kötelező" sheetId="5" r:id="rId3"/>
    <sheet name="2.2 önként vállalt" sheetId="2" r:id="rId4"/>
    <sheet name="2.3 államigazgatási" sheetId="6" r:id="rId5"/>
    <sheet name="3. adosságot keletkeztető ügyel" sheetId="7" r:id="rId6"/>
    <sheet name="4. saját bevételek bemutatása" sheetId="8" r:id="rId7"/>
    <sheet name="5.beruhási kiadások bemutatása" sheetId="9" r:id="rId8"/>
    <sheet name="6. felújítások bemutatása" sheetId="10" r:id="rId9"/>
    <sheet name="7. EU-s támogatások" sheetId="11" r:id="rId10"/>
    <sheet name="8. óvoda" sheetId="4" r:id="rId11"/>
    <sheet name="9.kitekintő határozat" sheetId="13" r:id="rId12"/>
    <sheet name="10.likviditási terv" sheetId="14" r:id="rId13"/>
    <sheet name="11.adott támogatások bemutatása" sheetId="23" r:id="rId14"/>
    <sheet name="12. tartozásállomány" sheetId="24" r:id="rId15"/>
    <sheet name="13. állami támogatások" sheetId="26" r:id="rId16"/>
  </sheets>
  <calcPr calcId="114210"/>
</workbook>
</file>

<file path=xl/calcChain.xml><?xml version="1.0" encoding="utf-8"?>
<calcChain xmlns="http://schemas.openxmlformats.org/spreadsheetml/2006/main">
  <c r="E25" i="13"/>
  <c r="D25"/>
  <c r="C23" i="11"/>
  <c r="C21"/>
  <c r="C11"/>
  <c r="G30" i="27"/>
  <c r="G31"/>
  <c r="G16" i="1"/>
  <c r="G29" i="27"/>
  <c r="F30"/>
  <c r="F29"/>
  <c r="F28"/>
  <c r="F31"/>
  <c r="D30"/>
  <c r="D31"/>
  <c r="D29"/>
  <c r="C30"/>
  <c r="C31"/>
  <c r="C29"/>
  <c r="G21"/>
  <c r="G22"/>
  <c r="G23"/>
  <c r="G24"/>
  <c r="G20"/>
  <c r="F21"/>
  <c r="F22"/>
  <c r="F23"/>
  <c r="F24"/>
  <c r="F20"/>
  <c r="D21"/>
  <c r="D22"/>
  <c r="D23"/>
  <c r="D24"/>
  <c r="D20"/>
  <c r="D25"/>
  <c r="C21"/>
  <c r="C22"/>
  <c r="C23"/>
  <c r="C24"/>
  <c r="C20"/>
  <c r="G12"/>
  <c r="G13"/>
  <c r="G14"/>
  <c r="G15"/>
  <c r="G16"/>
  <c r="G17"/>
  <c r="G11"/>
  <c r="F12"/>
  <c r="F13"/>
  <c r="F14"/>
  <c r="F15"/>
  <c r="F11"/>
  <c r="F16"/>
  <c r="F17"/>
  <c r="F18"/>
  <c r="D12"/>
  <c r="D13"/>
  <c r="D14"/>
  <c r="D15"/>
  <c r="D16"/>
  <c r="D17"/>
  <c r="D11"/>
  <c r="C12"/>
  <c r="C11"/>
  <c r="C13"/>
  <c r="C14"/>
  <c r="C15"/>
  <c r="C16"/>
  <c r="C17"/>
  <c r="C18"/>
  <c r="F25"/>
  <c r="G28"/>
  <c r="D28"/>
  <c r="C28"/>
  <c r="G25"/>
  <c r="C25"/>
  <c r="G18"/>
  <c r="F32"/>
  <c r="D18"/>
  <c r="D32"/>
  <c r="C32"/>
  <c r="E10" i="13"/>
  <c r="E23"/>
  <c r="B11" i="26"/>
  <c r="O14" i="14"/>
  <c r="O27"/>
  <c r="N28"/>
  <c r="M28"/>
  <c r="L28"/>
  <c r="K28"/>
  <c r="J28"/>
  <c r="I28"/>
  <c r="H28"/>
  <c r="G28"/>
  <c r="F28"/>
  <c r="E28"/>
  <c r="D28"/>
  <c r="C28"/>
  <c r="E6" i="10"/>
  <c r="C12" i="8"/>
  <c r="G30" i="5"/>
  <c r="G31"/>
  <c r="G29"/>
  <c r="F30"/>
  <c r="F31"/>
  <c r="F29"/>
  <c r="F28"/>
  <c r="G21"/>
  <c r="G22"/>
  <c r="G23"/>
  <c r="G24"/>
  <c r="G20"/>
  <c r="G25"/>
  <c r="F21"/>
  <c r="F22"/>
  <c r="F23"/>
  <c r="F24"/>
  <c r="F20"/>
  <c r="F25"/>
  <c r="G12"/>
  <c r="G13"/>
  <c r="G14"/>
  <c r="G15"/>
  <c r="G16"/>
  <c r="G17"/>
  <c r="G11"/>
  <c r="F12"/>
  <c r="F14"/>
  <c r="F15"/>
  <c r="F16"/>
  <c r="F17"/>
  <c r="F11"/>
  <c r="D30"/>
  <c r="D31"/>
  <c r="D29"/>
  <c r="D28"/>
  <c r="C30"/>
  <c r="C31"/>
  <c r="C29"/>
  <c r="D21"/>
  <c r="D22"/>
  <c r="D23"/>
  <c r="D24"/>
  <c r="D20"/>
  <c r="C21"/>
  <c r="C22"/>
  <c r="C23"/>
  <c r="C24"/>
  <c r="C20"/>
  <c r="D12"/>
  <c r="D13"/>
  <c r="D14"/>
  <c r="D15"/>
  <c r="D16"/>
  <c r="D17"/>
  <c r="C12"/>
  <c r="C13"/>
  <c r="C14"/>
  <c r="C15"/>
  <c r="C16"/>
  <c r="C17"/>
  <c r="D32" i="13"/>
  <c r="D36"/>
  <c r="D38"/>
  <c r="E32"/>
  <c r="E36"/>
  <c r="E38"/>
  <c r="C32"/>
  <c r="C36"/>
  <c r="C38"/>
  <c r="E29"/>
  <c r="D29"/>
  <c r="C29"/>
  <c r="D10"/>
  <c r="D23"/>
  <c r="C10"/>
  <c r="C23"/>
  <c r="C25"/>
  <c r="D39" i="23"/>
  <c r="B27" i="26"/>
  <c r="N16" i="14"/>
  <c r="N29"/>
  <c r="J16"/>
  <c r="J29"/>
  <c r="F16"/>
  <c r="F29"/>
  <c r="L16"/>
  <c r="L29"/>
  <c r="K16"/>
  <c r="K29"/>
  <c r="H16"/>
  <c r="H29"/>
  <c r="G16"/>
  <c r="G29"/>
  <c r="D16"/>
  <c r="D29"/>
  <c r="O28"/>
  <c r="O26"/>
  <c r="O25"/>
  <c r="O24"/>
  <c r="O23"/>
  <c r="O22"/>
  <c r="O21"/>
  <c r="O20"/>
  <c r="O19"/>
  <c r="O18"/>
  <c r="M16"/>
  <c r="M29"/>
  <c r="I16"/>
  <c r="I29"/>
  <c r="E16"/>
  <c r="E29"/>
  <c r="C16"/>
  <c r="O16"/>
  <c r="O29"/>
  <c r="O15"/>
  <c r="O13"/>
  <c r="O12"/>
  <c r="O11"/>
  <c r="O10"/>
  <c r="O9"/>
  <c r="O8"/>
  <c r="O7"/>
  <c r="O6"/>
  <c r="F20" i="24"/>
  <c r="E20"/>
  <c r="G20"/>
  <c r="D20"/>
  <c r="C20"/>
  <c r="G19"/>
  <c r="G18"/>
  <c r="G17"/>
  <c r="G16"/>
  <c r="G15"/>
  <c r="G14"/>
  <c r="D56" i="11"/>
  <c r="A51"/>
  <c r="D49"/>
  <c r="C49"/>
  <c r="B49"/>
  <c r="E48"/>
  <c r="E47"/>
  <c r="E46"/>
  <c r="E45"/>
  <c r="E44"/>
  <c r="E43"/>
  <c r="E42"/>
  <c r="E49"/>
  <c r="D39"/>
  <c r="C39"/>
  <c r="B39"/>
  <c r="E38"/>
  <c r="E37"/>
  <c r="E36"/>
  <c r="E35"/>
  <c r="E34"/>
  <c r="E33"/>
  <c r="E32"/>
  <c r="E39"/>
  <c r="D26"/>
  <c r="B26"/>
  <c r="E25"/>
  <c r="E24"/>
  <c r="E23"/>
  <c r="E22"/>
  <c r="E20"/>
  <c r="E19"/>
  <c r="D16"/>
  <c r="C16"/>
  <c r="B16"/>
  <c r="E15"/>
  <c r="E14"/>
  <c r="E13"/>
  <c r="E12"/>
  <c r="E11"/>
  <c r="E10"/>
  <c r="E9"/>
  <c r="D18"/>
  <c r="D31"/>
  <c r="D41"/>
  <c r="C18"/>
  <c r="C31"/>
  <c r="C41"/>
  <c r="B18"/>
  <c r="B31"/>
  <c r="B41"/>
  <c r="E25" i="10"/>
  <c r="D25"/>
  <c r="B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25"/>
  <c r="E24" i="9"/>
  <c r="D24"/>
  <c r="B24"/>
  <c r="F23"/>
  <c r="F22"/>
  <c r="F21"/>
  <c r="F20"/>
  <c r="F19"/>
  <c r="F18"/>
  <c r="F17"/>
  <c r="F16"/>
  <c r="F15"/>
  <c r="F14"/>
  <c r="F13"/>
  <c r="F12"/>
  <c r="F11"/>
  <c r="F10"/>
  <c r="F9"/>
  <c r="F8"/>
  <c r="F7"/>
  <c r="F24"/>
  <c r="F6"/>
  <c r="G28" i="6"/>
  <c r="F28"/>
  <c r="D28"/>
  <c r="C28"/>
  <c r="G25"/>
  <c r="F25"/>
  <c r="D25"/>
  <c r="C25"/>
  <c r="G18"/>
  <c r="D18"/>
  <c r="D32"/>
  <c r="F18"/>
  <c r="C18"/>
  <c r="C32"/>
  <c r="G28" i="5"/>
  <c r="C28"/>
  <c r="D25"/>
  <c r="C25"/>
  <c r="G32" i="6"/>
  <c r="H32"/>
  <c r="G18" i="5"/>
  <c r="C29" i="14"/>
  <c r="F32" i="6"/>
  <c r="C28" i="1"/>
  <c r="C32"/>
  <c r="C18"/>
  <c r="G28" i="4"/>
  <c r="G32"/>
  <c r="H32"/>
  <c r="F28"/>
  <c r="D28"/>
  <c r="C28"/>
  <c r="G25"/>
  <c r="F25"/>
  <c r="D25"/>
  <c r="C25"/>
  <c r="F18"/>
  <c r="F32"/>
  <c r="C18"/>
  <c r="G18"/>
  <c r="D18"/>
  <c r="D32"/>
  <c r="C32"/>
  <c r="D18" i="1"/>
  <c r="G28"/>
  <c r="F28"/>
  <c r="D28"/>
  <c r="G25"/>
  <c r="F25"/>
  <c r="D25"/>
  <c r="D32"/>
  <c r="C25"/>
  <c r="G18"/>
  <c r="F18"/>
  <c r="F32"/>
  <c r="G28" i="2"/>
  <c r="F28"/>
  <c r="F32"/>
  <c r="D28"/>
  <c r="C28"/>
  <c r="G25"/>
  <c r="F25"/>
  <c r="D25"/>
  <c r="C25"/>
  <c r="G18"/>
  <c r="F18"/>
  <c r="F13" i="5"/>
  <c r="F18"/>
  <c r="F32"/>
  <c r="C18" i="2"/>
  <c r="C32"/>
  <c r="C11" i="5"/>
  <c r="C18"/>
  <c r="C32"/>
  <c r="D18" i="2"/>
  <c r="D32"/>
  <c r="G32"/>
  <c r="H32"/>
  <c r="D11" i="5"/>
  <c r="D18"/>
  <c r="D32"/>
  <c r="E16" i="11"/>
  <c r="G32" i="1"/>
  <c r="H32"/>
  <c r="G32" i="5"/>
  <c r="H32"/>
  <c r="G32" i="27"/>
  <c r="H32"/>
  <c r="E21" i="11"/>
  <c r="E26"/>
  <c r="C26"/>
</calcChain>
</file>

<file path=xl/sharedStrings.xml><?xml version="1.0" encoding="utf-8"?>
<sst xmlns="http://schemas.openxmlformats.org/spreadsheetml/2006/main" count="730" uniqueCount="301">
  <si>
    <t>önként vállalt feladat</t>
  </si>
  <si>
    <t>adatok Ft-ban</t>
  </si>
  <si>
    <t>A</t>
  </si>
  <si>
    <t>B</t>
  </si>
  <si>
    <t>C</t>
  </si>
  <si>
    <t>D</t>
  </si>
  <si>
    <t>E</t>
  </si>
  <si>
    <t>F</t>
  </si>
  <si>
    <t>Sor-szám</t>
  </si>
  <si>
    <t>Megnevezés</t>
  </si>
  <si>
    <t>2017. évi teljesítés</t>
  </si>
  <si>
    <t>2018. év eredeti előirányzat</t>
  </si>
  <si>
    <t>I. Működési célú bevételek</t>
  </si>
  <si>
    <t>I. Működési költségvetés</t>
  </si>
  <si>
    <t>1.) Intézményi működési bevételek</t>
  </si>
  <si>
    <t>1.) Személyi juttatások</t>
  </si>
  <si>
    <t>2.) Közhatalmi bevételek</t>
  </si>
  <si>
    <t>2.) Munkaadókat terhelő járulékok</t>
  </si>
  <si>
    <t>3.1) Működési támogatások-normatíva</t>
  </si>
  <si>
    <t>3.) Dologi kiadások</t>
  </si>
  <si>
    <t>3.2) Működési támogatások-egyéb</t>
  </si>
  <si>
    <t>4.) Ellátottak pénzbeli juttatásai</t>
  </si>
  <si>
    <t>4.) Működési célú támogatásértékű bevételek</t>
  </si>
  <si>
    <t>5.) Egyéb működési kiadások</t>
  </si>
  <si>
    <t>5.) Működési célra átvett pénzeszközök</t>
  </si>
  <si>
    <t>6.) Általános működési tartalék</t>
  </si>
  <si>
    <t>6.) Előző évi működési pénzmaradvány igénybev.</t>
  </si>
  <si>
    <t>7.) Működési céltartalék</t>
  </si>
  <si>
    <t>Működési célú bevételek összesen:</t>
  </si>
  <si>
    <t>Működési célú kiadások összesen:</t>
  </si>
  <si>
    <t>II. Felhalmozási célú bevételek</t>
  </si>
  <si>
    <t>II. Felhalmozási költségvetés</t>
  </si>
  <si>
    <t>1.) Saját felhalmozási bevételek</t>
  </si>
  <si>
    <t>1.) Beruházások</t>
  </si>
  <si>
    <t>2.) Felhalmozási támogatások</t>
  </si>
  <si>
    <t>2.) Felújítások</t>
  </si>
  <si>
    <t>3.) Felhalmozási célú támogatásértékű bevételek</t>
  </si>
  <si>
    <t>3.) Egyéb felhalmozási kiadások</t>
  </si>
  <si>
    <t>4.) Felhalmozási célra átvett pénzeszközök</t>
  </si>
  <si>
    <t>4.) Általános felhalmozási tartalék</t>
  </si>
  <si>
    <t>5.) Felhalmozási céltartalék</t>
  </si>
  <si>
    <t>Felhalm. célú bevételek összesen:</t>
  </si>
  <si>
    <t>Felhalm. célú kiadások összesen:</t>
  </si>
  <si>
    <t>III. Kölcsönök</t>
  </si>
  <si>
    <t>IV. Finanszírozási bevételek</t>
  </si>
  <si>
    <t>IV. Finanszírozási kiadások</t>
  </si>
  <si>
    <t>1.) Működési célú finanszírozási bevételek megelőlegezés</t>
  </si>
  <si>
    <t>1.) Működési célú finanszírozási kiadások</t>
  </si>
  <si>
    <t>2.) Felhalmozási célú finanszírozási bevételek</t>
  </si>
  <si>
    <t>2.) Felhalmozási célú finanszírozási kiad.</t>
  </si>
  <si>
    <t>3.) Előző évi felhalmozási pénzmaradvány igénybev.</t>
  </si>
  <si>
    <t>BEVÉTELI FŐÖSSZEG:</t>
  </si>
  <si>
    <t>KIADÁSI FŐÖSSZEG:</t>
  </si>
  <si>
    <t>2018. ÉVI KÖLTSÉGVETÉSI MÉRLEGE</t>
  </si>
  <si>
    <t>kötelező feladat</t>
  </si>
  <si>
    <t>államigazgatási feladatok</t>
  </si>
  <si>
    <t>MEGNEVEZÉS</t>
  </si>
  <si>
    <t>Évek</t>
  </si>
  <si>
    <t>Összesen
(F=C+D+E)</t>
  </si>
  <si>
    <t>1.</t>
  </si>
  <si>
    <t>Nemleges</t>
  </si>
  <si>
    <t>2.</t>
  </si>
  <si>
    <t>3.</t>
  </si>
  <si>
    <t>4.</t>
  </si>
  <si>
    <t>5.</t>
  </si>
  <si>
    <t>6.</t>
  </si>
  <si>
    <t>ÖSSZES KÖTELEZETTSÉG</t>
  </si>
  <si>
    <t>2018.</t>
  </si>
  <si>
    <t>2019.</t>
  </si>
  <si>
    <t>2020.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</si>
  <si>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</si>
  <si>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</si>
  <si>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</si>
  <si>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</si>
  <si>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</si>
  <si>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</si>
  <si>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</si>
  <si>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</si>
  <si>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</si>
  <si>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2018.évi előirányzat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</si>
  <si>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</si>
  <si>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</si>
  <si>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</si>
  <si>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</si>
  <si>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F=(B-D-E)</t>
  </si>
  <si>
    <t>ÖSSZESEN:</t>
  </si>
  <si>
    <t>Adatok Ft-ban</t>
  </si>
  <si>
    <t>Felhasznált érték 2017. 12.31-ig</t>
  </si>
  <si>
    <t>2018. évi előirányzat</t>
  </si>
  <si>
    <t>2018. év utáni szükséglet</t>
  </si>
  <si>
    <t>Felújítási kiadások előirányzata felújításonként</t>
  </si>
  <si>
    <t>Felújítás  megnevezése</t>
  </si>
  <si>
    <t>2017.12.31-ig felhasznált összeg</t>
  </si>
  <si>
    <t>Európai Uniós támogatással megvalósuló projektek</t>
  </si>
  <si>
    <t>bevételei, kiadásai, támogatások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</si>
  <si>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</si>
  <si>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</si>
  <si>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</si>
  <si>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</si>
  <si>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</si>
  <si>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</si>
  <si>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</si>
  <si>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</si>
  <si>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</si>
  <si>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</si>
  <si>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</si>
  <si>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</si>
  <si>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</si>
  <si>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</si>
  <si>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</si>
  <si>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</si>
  <si>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</si>
  <si>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</si>
  <si>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(E Ft)</t>
  </si>
  <si>
    <t>2017. év</t>
  </si>
  <si>
    <t>2018.év</t>
  </si>
  <si>
    <t>2019. év</t>
  </si>
  <si>
    <t>Adatszolgáltatás 
az elismert tartozásállományról</t>
  </si>
  <si>
    <t>Költségvetési szerv neve:</t>
  </si>
  <si>
    <t>30 napon túli elismert tartozásállomány összesen: ……………0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</si>
  <si>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</si>
  <si>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</si>
  <si>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</si>
  <si>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</si>
  <si>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</si>
  <si>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</si>
  <si>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</si>
  <si>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</si>
  <si>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</si>
  <si>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</si>
  <si>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</si>
  <si>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7.</t>
  </si>
  <si>
    <t>költségvetési szerv vezetője</t>
  </si>
  <si>
    <t>Éves eredeti kiadási előirányzat:                      Ft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</si>
  <si>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</si>
  <si>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</si>
  <si>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</si>
  <si>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</si>
  <si>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</si>
  <si>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</si>
  <si>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</si>
  <si>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</si>
  <si>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</si>
  <si>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</si>
  <si>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</si>
  <si>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</si>
  <si>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</si>
  <si>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Önkormányzatok működési támogatásai</t>
  </si>
  <si>
    <t>Működési célú támogatások ÁH-on belül</t>
  </si>
  <si>
    <t>Felhalmozási célú támogatások ÁH-on belül</t>
  </si>
  <si>
    <t>Közhatalmi bevételek</t>
  </si>
  <si>
    <t>Működési bevételek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</si>
  <si>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</si>
  <si>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</si>
  <si>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</si>
  <si>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</si>
  <si>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</si>
  <si>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</si>
  <si>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</si>
  <si>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</si>
  <si>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</si>
  <si>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</si>
  <si>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</si>
  <si>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</si>
  <si>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</si>
  <si>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</si>
  <si>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</si>
  <si>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</si>
  <si>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</si>
  <si>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</si>
  <si>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</si>
  <si>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</si>
  <si>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</si>
  <si>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</si>
  <si>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</si>
  <si>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</si>
  <si>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</si>
  <si>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</si>
  <si>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</si>
  <si>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</si>
  <si>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</si>
  <si>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</si>
  <si>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</si>
  <si>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</si>
  <si>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</si>
  <si>
    <t>Előirányzat felhasználási terv 2018. év</t>
  </si>
  <si>
    <t>adatok forintban</t>
  </si>
  <si>
    <t>Jogcím</t>
  </si>
  <si>
    <t>Zöldterület gazdálkodással kapcsolatos feladatok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</si>
  <si>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</si>
  <si>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</si>
  <si>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</si>
  <si>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</si>
  <si>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Üdülőhelyi feladatok</t>
  </si>
  <si>
    <t>Szociális feladatok támogatása</t>
  </si>
  <si>
    <t>Könyvári és kulturális feladatok támogatása</t>
  </si>
  <si>
    <t>Óvodapedagógusok elismert létszáma 8 hónapra</t>
  </si>
  <si>
    <t>Óvodapedagőgusok nevelő munkáját közvetlenül segítők száma 8 hónapra</t>
  </si>
  <si>
    <t>Óvodapedagógusok elismert létszáma 4 hónapra</t>
  </si>
  <si>
    <t>Óvodapedagógusok elismert létszáma pótösszeg</t>
  </si>
  <si>
    <t>Óvodapedagógusok nevelő munkájást közvetlenül segítők száma 4 hónapra</t>
  </si>
  <si>
    <t>Óvodaműködtetés támogatása 8 hónapra</t>
  </si>
  <si>
    <t>Óvodaműködtetés támogatása 4 hónapra</t>
  </si>
  <si>
    <t>Pedagógus II. kategóriába sorolt óvódapedagógusok kiegészító támogatása</t>
  </si>
  <si>
    <t>Szociális étkeztetés</t>
  </si>
  <si>
    <t>Falugondnoki szolgálatatás</t>
  </si>
  <si>
    <t>Gyermekétkeztetés támogatása</t>
  </si>
  <si>
    <t>December havi bérkompenzáció</t>
  </si>
  <si>
    <t>2018. évi támogatás összesen")</t>
  </si>
  <si>
    <t>Sor-
szám</t>
  </si>
  <si>
    <t>Támogatott szervezet neve</t>
  </si>
  <si>
    <t>Támogatás célja</t>
  </si>
  <si>
    <t>Támogatás összge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</si>
  <si>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</si>
  <si>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</si>
  <si>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</si>
  <si>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</si>
  <si>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</si>
  <si>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</si>
  <si>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</si>
  <si>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</si>
  <si>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</si>
  <si>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</si>
  <si>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2018. évben céljelleggel juttatott támogatásokról")</t>
  </si>
  <si>
    <t>B E V É T E L E K</t>
  </si>
  <si>
    <t>Ezer forintban</t>
  </si>
  <si>
    <t>Bevételi jogcím</t>
  </si>
  <si>
    <t>2018.évi</t>
  </si>
  <si>
    <t>2019. évi</t>
  </si>
  <si>
    <t>2020. évi</t>
  </si>
  <si>
    <t>Önkormányzat működési támogatásai</t>
  </si>
  <si>
    <t>Működési célú támogatások államháztartáson belülről</t>
  </si>
  <si>
    <t>Felhalmozási célú támogatások államháztartáson belülről</t>
  </si>
  <si>
    <t xml:space="preserve">4. 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</si>
  <si>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</si>
  <si>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</si>
  <si>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</si>
  <si>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</si>
  <si>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</si>
  <si>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</si>
  <si>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</si>
  <si>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</si>
  <si>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</si>
  <si>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</si>
  <si>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</si>
  <si>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</si>
  <si>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</si>
  <si>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</si>
  <si>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</si>
  <si>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 xml:space="preserve">Működési bevételek </t>
  </si>
  <si>
    <t xml:space="preserve">7. </t>
  </si>
  <si>
    <t xml:space="preserve">Működési célú átvett pénzeszközök </t>
  </si>
  <si>
    <t xml:space="preserve">Felhalmozási célú átvett pénzeszközök </t>
  </si>
  <si>
    <t>KÖLTSÉGVETÉSI BEVÉTELEK ÖSSZESEN: (1+…+8)</t>
  </si>
  <si>
    <t xml:space="preserve">FINANSZÍROZÁSI BEVÉTELEK ÖSSZESEN: </t>
  </si>
  <si>
    <t>KÖLTSÉGVETÉSI ÉS FINANSZÍROZÁSI BEVÉTELEK ÖSSZESEN: (9+10)</t>
  </si>
  <si>
    <t>K I A D Á S O K</t>
  </si>
  <si>
    <t>2. sz. táblázat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</si>
  <si>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</si>
  <si>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</si>
  <si>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</si>
  <si>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</si>
  <si>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</si>
  <si>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</si>
  <si>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</si>
  <si>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</si>
  <si>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</si>
  <si>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6. melléklet a …/2018.(…)önkormányzati rendelethez</t>
  </si>
  <si>
    <t>11. melléklet a …/2018.(…)önkormányzati rendelethez</t>
  </si>
  <si>
    <t>12. melléklet a …/2018.(…)önkormányzati rendelethez</t>
  </si>
  <si>
    <t>Eszközbeszerzés</t>
  </si>
  <si>
    <t>2018</t>
  </si>
  <si>
    <t>2017-2018</t>
  </si>
  <si>
    <t>Útfelújítás</t>
  </si>
  <si>
    <t>2018.évi általános működés és ágazati feladatok támogatásának alakulása jogcímenként</t>
  </si>
  <si>
    <t>Faluház felújítás</t>
  </si>
  <si>
    <t xml:space="preserve">KUNTICH ETELKA NAPKÖZIOTTHONOS ÓVODA BEVÉTELEINEK ÉS KIADÁSAINAK </t>
  </si>
  <si>
    <t>Működési tartalé</t>
  </si>
  <si>
    <t>Pénzmaradvány</t>
  </si>
  <si>
    <t>Pénzmaradvény</t>
  </si>
  <si>
    <t>KONSZOLIDÁLT</t>
  </si>
  <si>
    <t xml:space="preserve">OLASZFALU KÖZSÉGI ÖNKORMÁNYZAT BEVÉTELEINEK ÉS KIADÁSAINAK </t>
  </si>
  <si>
    <t>Olaszfalu Község Önkormányzat adósságot keletkeztető ügyletekből és kezességvállalásokból fennálló kötelezettségei</t>
  </si>
  <si>
    <t>Olaszfalu Község Önkormányzat saját bevételeinek részletezése az adósságot keletkeztető ügyletből származó tárgyévi fizetési kötelezettség megállapításához</t>
  </si>
  <si>
    <t>Üzemeltetési anyagok</t>
  </si>
  <si>
    <t>Helyi egyesület</t>
  </si>
  <si>
    <t>működés</t>
  </si>
  <si>
    <t>Olaszfalu Község Önkormányzata</t>
  </si>
  <si>
    <t>1. melléklet az 1/2018.(III.13.)önkormányzati rendelethez</t>
  </si>
  <si>
    <t>2.1. melléklet az 1/2018.(III.13)önkormányzati rendelethez</t>
  </si>
  <si>
    <t>2.2. melléklet az 1/2018.(III.13)önkormányzati rendelethez</t>
  </si>
  <si>
    <t>2.3. melléklet az 1/2018.(III.13)önkormányzati rendelethez</t>
  </si>
  <si>
    <t>3. melléklet az 1/2018.(III.13)önkormányzati rendelethez</t>
  </si>
  <si>
    <t>4. melléklet az 1/2018.(III.13.)önkormányzati rendelethez</t>
  </si>
  <si>
    <t>5. melléklet az 1/2018.(III.13)önkormányzati rendelethez</t>
  </si>
  <si>
    <t xml:space="preserve">z </t>
  </si>
  <si>
    <t>7. melléklet az 1/2018.(III.13)önkormányzati rendelethez</t>
  </si>
  <si>
    <t>8. melléklet az 1/2018.(III.13.)önkormányzati rendelethez</t>
  </si>
  <si>
    <t>9. melléklet az 1/2018.(III.13)önkormányzati rendelethez</t>
  </si>
  <si>
    <t>10. melléklet az 1/2018.III.13)önkormányzati rendelethez</t>
  </si>
  <si>
    <t>13. melléklet az 1/2018.III.13)önkormányzati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</si>
</sst>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4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sz val="8"/>
      <name val="Times New Roman"/>
      <family val="1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sz val="7"/>
      <name val="Garamond"/>
      <family val="1"/>
      <charset val="238"/>
    </font>
    <font>
      <b/>
      <sz val="11"/>
      <color indexed="8"/>
      <name val="Calibri"/>
      <family val="2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lightHorizontal"/>
    </fill>
    <fill>
      <patternFill patternType="darkHorizontal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43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9" fillId="0" borderId="0"/>
    <xf numFmtId="0" fontId="1" fillId="0" borderId="0"/>
    <xf numFmtId="0" fontId="19" fillId="0" borderId="0"/>
  </cellStyleXfs>
  <cellXfs count="349">
    <xf numFmtId="0" fontId="0" fillId="0" borderId="0" xfId="0"/>
    <xf numFmtId="0" fontId="2" fillId="0" borderId="0" xfId="6" applyFont="1" applyAlignment="1">
      <alignment horizontal="center"/>
    </xf>
    <xf numFmtId="0" fontId="4" fillId="0" borderId="0" xfId="0" applyFont="1" applyAlignment="1"/>
    <xf numFmtId="0" fontId="2" fillId="0" borderId="0" xfId="6" applyFont="1"/>
    <xf numFmtId="0" fontId="4" fillId="0" borderId="0" xfId="0" applyFont="1" applyAlignment="1">
      <alignment horizontal="right"/>
    </xf>
    <xf numFmtId="3" fontId="5" fillId="0" borderId="0" xfId="6" applyNumberFormat="1" applyFont="1" applyAlignment="1">
      <alignment horizontal="center"/>
    </xf>
    <xf numFmtId="0" fontId="2" fillId="0" borderId="0" xfId="0" applyFont="1" applyAlignment="1"/>
    <xf numFmtId="0" fontId="2" fillId="2" borderId="1" xfId="6" applyFont="1" applyFill="1" applyBorder="1" applyAlignment="1">
      <alignment horizontal="center"/>
    </xf>
    <xf numFmtId="3" fontId="6" fillId="2" borderId="1" xfId="6" applyNumberFormat="1" applyFont="1" applyFill="1" applyBorder="1" applyAlignment="1">
      <alignment horizontal="center"/>
    </xf>
    <xf numFmtId="0" fontId="6" fillId="2" borderId="1" xfId="6" applyFont="1" applyFill="1" applyBorder="1" applyAlignment="1">
      <alignment horizontal="center"/>
    </xf>
    <xf numFmtId="0" fontId="7" fillId="0" borderId="1" xfId="6" applyFont="1" applyBorder="1" applyAlignment="1">
      <alignment horizontal="center"/>
    </xf>
    <xf numFmtId="3" fontId="8" fillId="0" borderId="1" xfId="6" applyNumberFormat="1" applyFont="1" applyBorder="1" applyAlignment="1"/>
    <xf numFmtId="3" fontId="4" fillId="0" borderId="1" xfId="6" applyNumberFormat="1" applyFont="1" applyBorder="1"/>
    <xf numFmtId="3" fontId="7" fillId="0" borderId="1" xfId="6" applyNumberFormat="1" applyFont="1" applyBorder="1"/>
    <xf numFmtId="3" fontId="4" fillId="0" borderId="1" xfId="6" applyNumberFormat="1" applyFont="1" applyBorder="1" applyAlignment="1"/>
    <xf numFmtId="3" fontId="4" fillId="0" borderId="1" xfId="6" applyNumberFormat="1" applyFont="1" applyFill="1" applyBorder="1" applyAlignment="1"/>
    <xf numFmtId="0" fontId="9" fillId="0" borderId="1" xfId="6" applyFont="1" applyBorder="1" applyAlignment="1">
      <alignment horizontal="center" vertical="center"/>
    </xf>
    <xf numFmtId="3" fontId="8" fillId="0" borderId="1" xfId="6" applyNumberFormat="1" applyFont="1" applyFill="1" applyBorder="1" applyAlignment="1">
      <alignment vertical="center"/>
    </xf>
    <xf numFmtId="3" fontId="8" fillId="0" borderId="1" xfId="6" applyNumberFormat="1" applyFont="1" applyBorder="1" applyAlignment="1">
      <alignment vertical="center"/>
    </xf>
    <xf numFmtId="3" fontId="4" fillId="0" borderId="1" xfId="6" applyNumberFormat="1" applyFont="1" applyBorder="1" applyAlignment="1">
      <alignment horizontal="left"/>
    </xf>
    <xf numFmtId="3" fontId="8" fillId="0" borderId="1" xfId="6" applyNumberFormat="1" applyFont="1" applyFill="1" applyBorder="1" applyAlignment="1">
      <alignment horizontal="left" vertical="center"/>
    </xf>
    <xf numFmtId="3" fontId="8" fillId="0" borderId="1" xfId="6" applyNumberFormat="1" applyFont="1" applyBorder="1" applyAlignment="1">
      <alignment horizontal="right" vertical="center"/>
    </xf>
    <xf numFmtId="3" fontId="8" fillId="0" borderId="1" xfId="6" applyNumberFormat="1" applyFont="1" applyFill="1" applyBorder="1" applyAlignment="1">
      <alignment horizontal="left"/>
    </xf>
    <xf numFmtId="3" fontId="8" fillId="0" borderId="1" xfId="6" applyNumberFormat="1" applyFont="1" applyBorder="1"/>
    <xf numFmtId="3" fontId="8" fillId="0" borderId="1" xfId="6" applyNumberFormat="1" applyFont="1" applyFill="1" applyBorder="1" applyAlignment="1">
      <alignment horizontal="center"/>
    </xf>
    <xf numFmtId="3" fontId="8" fillId="0" borderId="1" xfId="6" applyNumberFormat="1" applyFont="1" applyFill="1" applyBorder="1" applyAlignment="1"/>
    <xf numFmtId="3" fontId="10" fillId="0" borderId="1" xfId="6" applyNumberFormat="1" applyFont="1" applyFill="1" applyBorder="1" applyAlignment="1">
      <alignment horizontal="left"/>
    </xf>
    <xf numFmtId="3" fontId="4" fillId="0" borderId="1" xfId="6" applyNumberFormat="1" applyFont="1" applyFill="1" applyBorder="1" applyAlignment="1">
      <alignment horizontal="left"/>
    </xf>
    <xf numFmtId="0" fontId="9" fillId="2" borderId="1" xfId="6" applyFont="1" applyFill="1" applyBorder="1" applyAlignment="1">
      <alignment horizontal="center" vertical="center"/>
    </xf>
    <xf numFmtId="3" fontId="8" fillId="2" borderId="1" xfId="6" applyNumberFormat="1" applyFont="1" applyFill="1" applyBorder="1" applyAlignment="1">
      <alignment horizontal="center" vertical="center"/>
    </xf>
    <xf numFmtId="3" fontId="8" fillId="2" borderId="1" xfId="6" applyNumberFormat="1" applyFont="1" applyFill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left"/>
    </xf>
    <xf numFmtId="164" fontId="14" fillId="0" borderId="0" xfId="5" applyNumberFormat="1" applyFont="1" applyFill="1" applyBorder="1" applyAlignment="1" applyProtection="1">
      <alignment horizontal="centerContinuous" vertical="center"/>
    </xf>
    <xf numFmtId="0" fontId="22" fillId="0" borderId="2" xfId="5" applyFont="1" applyFill="1" applyBorder="1" applyAlignment="1">
      <alignment horizontal="center" vertical="center"/>
    </xf>
    <xf numFmtId="0" fontId="22" fillId="0" borderId="3" xfId="5" applyFont="1" applyFill="1" applyBorder="1" applyAlignment="1">
      <alignment horizontal="center" vertical="center"/>
    </xf>
    <xf numFmtId="0" fontId="22" fillId="0" borderId="4" xfId="5" applyFont="1" applyFill="1" applyBorder="1" applyAlignment="1">
      <alignment horizontal="center" vertical="center"/>
    </xf>
    <xf numFmtId="0" fontId="22" fillId="0" borderId="5" xfId="5" applyFont="1" applyFill="1" applyBorder="1" applyAlignment="1">
      <alignment horizontal="center" vertical="center"/>
    </xf>
    <xf numFmtId="0" fontId="22" fillId="0" borderId="6" xfId="5" applyFont="1" applyFill="1" applyBorder="1" applyAlignment="1">
      <alignment horizontal="center" vertical="center"/>
    </xf>
    <xf numFmtId="0" fontId="22" fillId="0" borderId="7" xfId="5" applyFont="1" applyFill="1" applyBorder="1" applyAlignment="1">
      <alignment horizontal="center" vertical="center"/>
    </xf>
    <xf numFmtId="0" fontId="36" fillId="0" borderId="5" xfId="5" applyFont="1" applyFill="1" applyBorder="1"/>
    <xf numFmtId="165" fontId="22" fillId="0" borderId="8" xfId="1" applyNumberFormat="1" applyFont="1" applyFill="1" applyBorder="1"/>
    <xf numFmtId="165" fontId="22" fillId="0" borderId="9" xfId="1" applyNumberFormat="1" applyFont="1" applyFill="1" applyBorder="1"/>
    <xf numFmtId="0" fontId="22" fillId="0" borderId="10" xfId="5" applyFont="1" applyFill="1" applyBorder="1" applyProtection="1">
      <protection locked="0"/>
    </xf>
    <xf numFmtId="165" fontId="22" fillId="0" borderId="10" xfId="1" applyNumberFormat="1" applyFont="1" applyFill="1" applyBorder="1" applyProtection="1">
      <protection locked="0"/>
    </xf>
    <xf numFmtId="0" fontId="22" fillId="0" borderId="1" xfId="5" applyFont="1" applyFill="1" applyBorder="1" applyProtection="1">
      <protection locked="0"/>
    </xf>
    <xf numFmtId="165" fontId="22" fillId="0" borderId="1" xfId="1" applyNumberFormat="1" applyFont="1" applyFill="1" applyBorder="1" applyProtection="1">
      <protection locked="0"/>
    </xf>
    <xf numFmtId="0" fontId="22" fillId="0" borderId="11" xfId="5" applyFont="1" applyFill="1" applyBorder="1" applyProtection="1">
      <protection locked="0"/>
    </xf>
    <xf numFmtId="165" fontId="22" fillId="0" borderId="11" xfId="1" applyNumberFormat="1" applyFont="1" applyFill="1" applyBorder="1" applyProtection="1">
      <protection locked="0"/>
    </xf>
    <xf numFmtId="0" fontId="36" fillId="0" borderId="4" xfId="5" applyFont="1" applyFill="1" applyBorder="1" applyAlignment="1">
      <alignment horizontal="center" vertical="center"/>
    </xf>
    <xf numFmtId="165" fontId="36" fillId="0" borderId="5" xfId="5" applyNumberFormat="1" applyFont="1" applyFill="1" applyBorder="1"/>
    <xf numFmtId="165" fontId="36" fillId="0" borderId="6" xfId="5" applyNumberFormat="1" applyFont="1" applyFill="1" applyBorder="1"/>
    <xf numFmtId="166" fontId="36" fillId="0" borderId="11" xfId="5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164" fontId="0" fillId="0" borderId="0" xfId="0" applyNumberFormat="1" applyFill="1" applyAlignment="1" applyProtection="1">
      <alignment horizontal="center" vertical="center" wrapText="1"/>
    </xf>
    <xf numFmtId="0" fontId="34" fillId="0" borderId="10" xfId="5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3" fillId="0" borderId="5" xfId="5" applyFont="1" applyFill="1" applyBorder="1" applyAlignment="1" applyProtection="1">
      <alignment horizontal="center" vertical="center" wrapText="1"/>
    </xf>
    <xf numFmtId="164" fontId="14" fillId="0" borderId="0" xfId="5" applyNumberFormat="1" applyFont="1" applyFill="1" applyBorder="1" applyAlignment="1" applyProtection="1">
      <alignment horizontal="centerContinuous" vertical="center" wrapText="1"/>
    </xf>
    <xf numFmtId="0" fontId="28" fillId="0" borderId="1" xfId="5" applyFont="1" applyFill="1" applyBorder="1" applyAlignment="1" applyProtection="1">
      <alignment horizontal="left" vertical="center" wrapText="1" indent="1"/>
    </xf>
    <xf numFmtId="0" fontId="28" fillId="0" borderId="11" xfId="5" applyFont="1" applyFill="1" applyBorder="1" applyAlignment="1" applyProtection="1">
      <alignment horizontal="left" vertical="center" wrapText="1" indent="1"/>
    </xf>
    <xf numFmtId="49" fontId="28" fillId="0" borderId="2" xfId="5" applyNumberFormat="1" applyFont="1" applyFill="1" applyBorder="1" applyAlignment="1" applyProtection="1">
      <alignment horizontal="left" vertical="center" wrapText="1" indent="1"/>
    </xf>
    <xf numFmtId="49" fontId="28" fillId="0" borderId="3" xfId="5" applyNumberFormat="1" applyFont="1" applyFill="1" applyBorder="1" applyAlignment="1" applyProtection="1">
      <alignment horizontal="left" vertical="center" wrapText="1" indent="1"/>
    </xf>
    <xf numFmtId="49" fontId="28" fillId="0" borderId="7" xfId="5" applyNumberFormat="1" applyFont="1" applyFill="1" applyBorder="1" applyAlignment="1" applyProtection="1">
      <alignment horizontal="left" vertical="center" wrapText="1" indent="1"/>
    </xf>
    <xf numFmtId="0" fontId="26" fillId="0" borderId="4" xfId="5" applyFont="1" applyFill="1" applyBorder="1" applyAlignment="1" applyProtection="1">
      <alignment horizontal="left" vertical="center" wrapText="1" indent="1"/>
    </xf>
    <xf numFmtId="0" fontId="26" fillId="0" borderId="5" xfId="5" applyFont="1" applyFill="1" applyBorder="1" applyAlignment="1" applyProtection="1">
      <alignment horizontal="left" vertical="center" wrapText="1" indent="1"/>
    </xf>
    <xf numFmtId="0" fontId="17" fillId="0" borderId="4" xfId="5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 applyProtection="1">
      <alignment horizontal="center" vertical="center" wrapText="1"/>
    </xf>
    <xf numFmtId="0" fontId="26" fillId="0" borderId="5" xfId="5" applyFont="1" applyFill="1" applyBorder="1" applyAlignment="1" applyProtection="1">
      <alignment vertical="center" wrapText="1"/>
    </xf>
    <xf numFmtId="0" fontId="26" fillId="0" borderId="4" xfId="5" applyFont="1" applyFill="1" applyBorder="1" applyAlignment="1" applyProtection="1">
      <alignment horizontal="center" vertical="center" wrapText="1"/>
    </xf>
    <xf numFmtId="0" fontId="26" fillId="0" borderId="5" xfId="5" applyFont="1" applyFill="1" applyBorder="1" applyAlignment="1" applyProtection="1">
      <alignment horizontal="center" vertical="center" wrapText="1"/>
    </xf>
    <xf numFmtId="0" fontId="17" fillId="0" borderId="5" xfId="7" applyFont="1" applyFill="1" applyBorder="1" applyAlignment="1" applyProtection="1">
      <alignment horizontal="left" vertical="center" indent="1"/>
    </xf>
    <xf numFmtId="0" fontId="35" fillId="0" borderId="12" xfId="7" applyFont="1" applyFill="1" applyBorder="1" applyAlignment="1" applyProtection="1">
      <alignment horizontal="center" vertical="center" wrapText="1"/>
    </xf>
    <xf numFmtId="0" fontId="35" fillId="0" borderId="13" xfId="7" applyFont="1" applyFill="1" applyBorder="1" applyAlignment="1" applyProtection="1">
      <alignment horizontal="center" vertical="center"/>
    </xf>
    <xf numFmtId="0" fontId="35" fillId="0" borderId="14" xfId="7" applyFont="1" applyFill="1" applyBorder="1" applyAlignment="1" applyProtection="1">
      <alignment horizontal="center" vertical="center"/>
    </xf>
    <xf numFmtId="0" fontId="19" fillId="0" borderId="0" xfId="7" applyFill="1" applyProtection="1"/>
    <xf numFmtId="0" fontId="28" fillId="0" borderId="4" xfId="7" applyFont="1" applyFill="1" applyBorder="1" applyAlignment="1" applyProtection="1">
      <alignment horizontal="left" vertical="center" indent="1"/>
    </xf>
    <xf numFmtId="0" fontId="19" fillId="0" borderId="0" xfId="7" applyFill="1" applyAlignment="1" applyProtection="1">
      <alignment vertical="center"/>
    </xf>
    <xf numFmtId="0" fontId="28" fillId="0" borderId="15" xfId="7" applyFont="1" applyFill="1" applyBorder="1" applyAlignment="1" applyProtection="1">
      <alignment horizontal="left" vertical="center" indent="1"/>
    </xf>
    <xf numFmtId="164" fontId="28" fillId="0" borderId="16" xfId="7" applyNumberFormat="1" applyFont="1" applyFill="1" applyBorder="1" applyAlignment="1" applyProtection="1">
      <alignment vertical="center"/>
      <protection locked="0"/>
    </xf>
    <xf numFmtId="164" fontId="28" fillId="0" borderId="17" xfId="7" applyNumberFormat="1" applyFont="1" applyFill="1" applyBorder="1" applyAlignment="1" applyProtection="1">
      <alignment vertical="center"/>
    </xf>
    <xf numFmtId="0" fontId="28" fillId="0" borderId="2" xfId="7" applyFont="1" applyFill="1" applyBorder="1" applyAlignment="1" applyProtection="1">
      <alignment horizontal="left" vertical="center" indent="1"/>
    </xf>
    <xf numFmtId="164" fontId="28" fillId="0" borderId="1" xfId="7" applyNumberFormat="1" applyFont="1" applyFill="1" applyBorder="1" applyAlignment="1" applyProtection="1">
      <alignment vertical="center"/>
      <protection locked="0"/>
    </xf>
    <xf numFmtId="164" fontId="28" fillId="0" borderId="9" xfId="7" applyNumberFormat="1" applyFont="1" applyFill="1" applyBorder="1" applyAlignment="1" applyProtection="1">
      <alignment vertical="center"/>
    </xf>
    <xf numFmtId="0" fontId="19" fillId="0" borderId="0" xfId="7" applyFill="1" applyAlignment="1" applyProtection="1">
      <alignment vertical="center"/>
      <protection locked="0"/>
    </xf>
    <xf numFmtId="164" fontId="28" fillId="0" borderId="10" xfId="7" applyNumberFormat="1" applyFont="1" applyFill="1" applyBorder="1" applyAlignment="1" applyProtection="1">
      <alignment vertical="center"/>
      <protection locked="0"/>
    </xf>
    <xf numFmtId="164" fontId="28" fillId="0" borderId="8" xfId="7" applyNumberFormat="1" applyFont="1" applyFill="1" applyBorder="1" applyAlignment="1" applyProtection="1">
      <alignment vertical="center"/>
    </xf>
    <xf numFmtId="164" fontId="26" fillId="0" borderId="5" xfId="7" applyNumberFormat="1" applyFont="1" applyFill="1" applyBorder="1" applyAlignment="1" applyProtection="1">
      <alignment vertical="center"/>
    </xf>
    <xf numFmtId="164" fontId="26" fillId="0" borderId="6" xfId="7" applyNumberFormat="1" applyFont="1" applyFill="1" applyBorder="1" applyAlignment="1" applyProtection="1">
      <alignment vertical="center"/>
    </xf>
    <xf numFmtId="0" fontId="28" fillId="0" borderId="3" xfId="7" applyFont="1" applyFill="1" applyBorder="1" applyAlignment="1" applyProtection="1">
      <alignment horizontal="left" vertical="center" indent="1"/>
    </xf>
    <xf numFmtId="0" fontId="26" fillId="0" borderId="4" xfId="7" applyFont="1" applyFill="1" applyBorder="1" applyAlignment="1" applyProtection="1">
      <alignment horizontal="left" vertical="center" indent="1"/>
    </xf>
    <xf numFmtId="164" fontId="26" fillId="0" borderId="5" xfId="7" applyNumberFormat="1" applyFont="1" applyFill="1" applyBorder="1" applyProtection="1"/>
    <xf numFmtId="164" fontId="26" fillId="0" borderId="6" xfId="7" applyNumberFormat="1" applyFont="1" applyFill="1" applyBorder="1" applyProtection="1"/>
    <xf numFmtId="0" fontId="19" fillId="0" borderId="0" xfId="7" applyFill="1" applyProtection="1">
      <protection locked="0"/>
    </xf>
    <xf numFmtId="0" fontId="22" fillId="0" borderId="0" xfId="7" applyFont="1" applyFill="1" applyProtection="1"/>
    <xf numFmtId="0" fontId="40" fillId="0" borderId="0" xfId="7" applyFont="1" applyFill="1" applyProtection="1">
      <protection locked="0"/>
    </xf>
    <xf numFmtId="0" fontId="30" fillId="0" borderId="0" xfId="7" applyFont="1" applyFill="1" applyProtection="1">
      <protection locked="0"/>
    </xf>
    <xf numFmtId="0" fontId="33" fillId="0" borderId="5" xfId="5" applyFont="1" applyFill="1" applyBorder="1" applyAlignment="1" applyProtection="1">
      <alignment horizontal="left" vertical="center" wrapText="1" indent="1"/>
    </xf>
    <xf numFmtId="164" fontId="41" fillId="0" borderId="18" xfId="5" applyNumberFormat="1" applyFont="1" applyFill="1" applyBorder="1" applyAlignment="1" applyProtection="1">
      <alignment horizontal="left" vertical="center"/>
    </xf>
    <xf numFmtId="0" fontId="29" fillId="0" borderId="0" xfId="4" applyFont="1" applyFill="1" applyBorder="1" applyAlignment="1" applyProtection="1">
      <alignment horizontal="right"/>
    </xf>
    <xf numFmtId="0" fontId="17" fillId="0" borderId="19" xfId="5" applyFont="1" applyFill="1" applyBorder="1" applyAlignment="1" applyProtection="1">
      <alignment horizontal="center" vertical="center" wrapText="1"/>
    </xf>
    <xf numFmtId="0" fontId="33" fillId="0" borderId="20" xfId="5" applyFont="1" applyFill="1" applyBorder="1" applyAlignment="1" applyProtection="1">
      <alignment horizontal="center" vertical="center" wrapText="1"/>
    </xf>
    <xf numFmtId="0" fontId="33" fillId="0" borderId="21" xfId="5" applyFont="1" applyFill="1" applyBorder="1" applyAlignment="1" applyProtection="1">
      <alignment horizontal="center" vertical="center" wrapText="1"/>
    </xf>
    <xf numFmtId="0" fontId="33" fillId="0" borderId="22" xfId="5" applyFont="1" applyFill="1" applyBorder="1" applyAlignment="1" applyProtection="1">
      <alignment horizontal="center" vertical="center" wrapText="1"/>
    </xf>
    <xf numFmtId="0" fontId="34" fillId="0" borderId="4" xfId="5" applyFont="1" applyFill="1" applyBorder="1" applyAlignment="1" applyProtection="1">
      <alignment horizontal="center" vertical="center"/>
    </xf>
    <xf numFmtId="0" fontId="34" fillId="0" borderId="20" xfId="5" applyFont="1" applyFill="1" applyBorder="1" applyAlignment="1" applyProtection="1">
      <alignment horizontal="center" vertical="center"/>
    </xf>
    <xf numFmtId="0" fontId="34" fillId="0" borderId="2" xfId="5" applyFont="1" applyFill="1" applyBorder="1" applyAlignment="1" applyProtection="1">
      <alignment horizontal="center" vertical="center"/>
    </xf>
    <xf numFmtId="0" fontId="34" fillId="0" borderId="7" xfId="5" applyFont="1" applyFill="1" applyBorder="1" applyAlignment="1" applyProtection="1">
      <alignment horizontal="center" vertical="center"/>
    </xf>
    <xf numFmtId="165" fontId="33" fillId="0" borderId="6" xfId="1" applyNumberFormat="1" applyFont="1" applyFill="1" applyBorder="1" applyProtection="1"/>
    <xf numFmtId="164" fontId="26" fillId="0" borderId="19" xfId="5" applyNumberFormat="1" applyFont="1" applyFill="1" applyBorder="1" applyAlignment="1" applyProtection="1">
      <alignment horizontal="right" vertical="center" wrapText="1" indent="1"/>
    </xf>
    <xf numFmtId="164" fontId="2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" xfId="7" applyFont="1" applyFill="1" applyBorder="1" applyAlignment="1" applyProtection="1">
      <alignment horizontal="left" vertical="center" indent="1"/>
    </xf>
    <xf numFmtId="0" fontId="28" fillId="0" borderId="10" xfId="7" applyFont="1" applyFill="1" applyBorder="1" applyAlignment="1" applyProtection="1">
      <alignment horizontal="left" vertical="center" wrapText="1" indent="1"/>
    </xf>
    <xf numFmtId="0" fontId="28" fillId="0" borderId="1" xfId="7" applyFont="1" applyFill="1" applyBorder="1" applyAlignment="1" applyProtection="1">
      <alignment horizontal="left" vertical="center" wrapText="1" indent="1"/>
    </xf>
    <xf numFmtId="0" fontId="28" fillId="0" borderId="10" xfId="7" applyFont="1" applyFill="1" applyBorder="1" applyAlignment="1" applyProtection="1">
      <alignment horizontal="left" vertical="center" indent="1"/>
    </xf>
    <xf numFmtId="0" fontId="17" fillId="0" borderId="5" xfId="7" applyFont="1" applyFill="1" applyBorder="1" applyAlignment="1" applyProtection="1">
      <alignment horizontal="left" indent="1"/>
    </xf>
    <xf numFmtId="164" fontId="28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" xfId="5" applyNumberFormat="1" applyFont="1" applyFill="1" applyBorder="1" applyAlignment="1" applyProtection="1">
      <alignment horizontal="right" vertical="center" wrapText="1" indent="1"/>
    </xf>
    <xf numFmtId="165" fontId="34" fillId="0" borderId="24" xfId="1" applyNumberFormat="1" applyFont="1" applyFill="1" applyBorder="1" applyProtection="1">
      <protection locked="0"/>
    </xf>
    <xf numFmtId="165" fontId="34" fillId="0" borderId="23" xfId="1" applyNumberFormat="1" applyFont="1" applyFill="1" applyBorder="1" applyProtection="1">
      <protection locked="0"/>
    </xf>
    <xf numFmtId="165" fontId="34" fillId="0" borderId="25" xfId="1" applyNumberFormat="1" applyFont="1" applyFill="1" applyBorder="1" applyProtection="1">
      <protection locked="0"/>
    </xf>
    <xf numFmtId="0" fontId="16" fillId="0" borderId="26" xfId="5" applyFont="1" applyFill="1" applyBorder="1" applyAlignment="1" applyProtection="1">
      <alignment horizontal="center" vertical="center" wrapText="1"/>
    </xf>
    <xf numFmtId="0" fontId="16" fillId="0" borderId="26" xfId="5" applyFont="1" applyFill="1" applyBorder="1" applyAlignment="1" applyProtection="1">
      <alignment vertical="center" wrapText="1"/>
    </xf>
    <xf numFmtId="164" fontId="16" fillId="0" borderId="26" xfId="5" applyNumberFormat="1" applyFont="1" applyFill="1" applyBorder="1" applyAlignment="1" applyProtection="1">
      <alignment horizontal="right" vertical="center" wrapText="1" indent="1"/>
    </xf>
    <xf numFmtId="0" fontId="19" fillId="0" borderId="0" xfId="5" applyFont="1" applyFill="1" applyAlignment="1" applyProtection="1">
      <alignment horizontal="right" vertical="center" indent="1"/>
    </xf>
    <xf numFmtId="0" fontId="42" fillId="0" borderId="1" xfId="4" applyFont="1" applyBorder="1" applyAlignment="1">
      <alignment horizontal="justify" wrapText="1"/>
    </xf>
    <xf numFmtId="0" fontId="42" fillId="0" borderId="1" xfId="4" applyFont="1" applyBorder="1" applyAlignment="1">
      <alignment wrapText="1"/>
    </xf>
    <xf numFmtId="0" fontId="42" fillId="0" borderId="27" xfId="4" applyFont="1" applyBorder="1" applyAlignment="1">
      <alignment wrapText="1"/>
    </xf>
    <xf numFmtId="164" fontId="26" fillId="0" borderId="5" xfId="5" applyNumberFormat="1" applyFont="1" applyFill="1" applyBorder="1" applyAlignment="1" applyProtection="1">
      <alignment horizontal="right" vertical="center" wrapText="1" indent="1"/>
    </xf>
    <xf numFmtId="164" fontId="2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5" xfId="5" applyNumberFormat="1" applyFont="1" applyFill="1" applyBorder="1" applyAlignment="1" applyProtection="1">
      <alignment horizontal="right" vertical="center" wrapText="1" indent="1"/>
    </xf>
    <xf numFmtId="0" fontId="17" fillId="0" borderId="28" xfId="5" applyFont="1" applyFill="1" applyBorder="1" applyAlignment="1" applyProtection="1">
      <alignment horizontal="center" vertical="center" wrapText="1"/>
    </xf>
    <xf numFmtId="0" fontId="26" fillId="0" borderId="12" xfId="5" applyFont="1" applyFill="1" applyBorder="1" applyAlignment="1" applyProtection="1">
      <alignment horizontal="center" vertical="center" wrapText="1"/>
    </xf>
    <xf numFmtId="0" fontId="26" fillId="0" borderId="13" xfId="5" applyFont="1" applyFill="1" applyBorder="1" applyAlignment="1" applyProtection="1">
      <alignment horizontal="center" vertical="center" wrapText="1"/>
    </xf>
    <xf numFmtId="164" fontId="33" fillId="0" borderId="19" xfId="5" applyNumberFormat="1" applyFont="1" applyFill="1" applyBorder="1" applyAlignment="1" applyProtection="1">
      <alignment horizontal="right" vertical="center" wrapText="1" indent="1"/>
    </xf>
    <xf numFmtId="0" fontId="26" fillId="0" borderId="19" xfId="5" applyFont="1" applyFill="1" applyBorder="1" applyAlignment="1" applyProtection="1">
      <alignment horizontal="center" vertical="center" wrapText="1"/>
    </xf>
    <xf numFmtId="164" fontId="26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6" xfId="7" applyFont="1" applyFill="1" applyBorder="1" applyAlignment="1" applyProtection="1">
      <alignment horizontal="left" vertical="center" wrapText="1" indent="1"/>
    </xf>
    <xf numFmtId="0" fontId="26" fillId="0" borderId="29" xfId="5" applyFont="1" applyFill="1" applyBorder="1" applyAlignment="1" applyProtection="1">
      <alignment horizontal="left" vertical="center" wrapText="1" indent="1"/>
    </xf>
    <xf numFmtId="0" fontId="26" fillId="0" borderId="30" xfId="5" applyFont="1" applyFill="1" applyBorder="1" applyAlignment="1" applyProtection="1">
      <alignment horizontal="center" vertical="center" wrapText="1"/>
    </xf>
    <xf numFmtId="0" fontId="33" fillId="0" borderId="31" xfId="5" applyFont="1" applyFill="1" applyBorder="1" applyAlignment="1" applyProtection="1">
      <alignment vertical="center" wrapText="1"/>
    </xf>
    <xf numFmtId="164" fontId="33" fillId="0" borderId="31" xfId="5" applyNumberFormat="1" applyFont="1" applyFill="1" applyBorder="1" applyAlignment="1" applyProtection="1">
      <alignment horizontal="right" vertical="center" wrapText="1" indent="1"/>
    </xf>
    <xf numFmtId="164" fontId="33" fillId="0" borderId="32" xfId="5" applyNumberFormat="1" applyFont="1" applyFill="1" applyBorder="1" applyAlignment="1" applyProtection="1">
      <alignment horizontal="right" vertical="center" wrapText="1" indent="1"/>
    </xf>
    <xf numFmtId="0" fontId="28" fillId="0" borderId="26" xfId="5" applyFont="1" applyFill="1" applyBorder="1" applyAlignment="1" applyProtection="1">
      <alignment horizontal="right" vertical="center" wrapText="1" indent="1"/>
    </xf>
    <xf numFmtId="164" fontId="34" fillId="0" borderId="26" xfId="5" applyNumberFormat="1" applyFont="1" applyFill="1" applyBorder="1" applyAlignment="1" applyProtection="1">
      <alignment horizontal="right" vertical="center" wrapText="1" indent="1"/>
    </xf>
    <xf numFmtId="164" fontId="33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6" xfId="5" applyFont="1" applyFill="1" applyBorder="1" applyAlignment="1" applyProtection="1">
      <alignment horizontal="center" vertical="center"/>
    </xf>
    <xf numFmtId="164" fontId="28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horizontal="right" wrapText="1"/>
    </xf>
    <xf numFmtId="164" fontId="17" fillId="0" borderId="4" xfId="0" applyNumberFormat="1" applyFont="1" applyFill="1" applyBorder="1" applyAlignment="1" applyProtection="1">
      <alignment horizontal="center" vertical="center" wrapText="1"/>
    </xf>
    <xf numFmtId="164" fontId="17" fillId="0" borderId="5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 applyProtection="1">
      <alignment horizontal="center" vertical="center" wrapText="1"/>
    </xf>
    <xf numFmtId="164" fontId="26" fillId="0" borderId="29" xfId="0" applyNumberFormat="1" applyFont="1" applyFill="1" applyBorder="1" applyAlignment="1" applyProtection="1">
      <alignment horizontal="center" vertical="center" wrapText="1"/>
    </xf>
    <xf numFmtId="164" fontId="26" fillId="0" borderId="31" xfId="0" applyNumberFormat="1" applyFont="1" applyFill="1" applyBorder="1" applyAlignment="1" applyProtection="1">
      <alignment horizontal="center" vertical="center" wrapText="1"/>
    </xf>
    <xf numFmtId="164" fontId="33" fillId="0" borderId="37" xfId="0" applyNumberFormat="1" applyFont="1" applyFill="1" applyBorder="1" applyAlignment="1" applyProtection="1">
      <alignment horizontal="center" vertical="center" wrapText="1"/>
    </xf>
    <xf numFmtId="164" fontId="28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28" fillId="0" borderId="1" xfId="0" applyNumberFormat="1" applyFont="1" applyFill="1" applyBorder="1" applyAlignment="1" applyProtection="1">
      <alignment vertical="center" wrapText="1"/>
      <protection locked="0"/>
    </xf>
    <xf numFmtId="49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9" xfId="0" applyNumberFormat="1" applyFont="1" applyFill="1" applyBorder="1" applyAlignment="1" applyProtection="1">
      <alignment vertical="center" wrapText="1"/>
    </xf>
    <xf numFmtId="164" fontId="0" fillId="0" borderId="15" xfId="0" applyNumberFormat="1" applyFill="1" applyBorder="1" applyAlignment="1" applyProtection="1">
      <alignment horizontal="left" vertical="center" wrapTex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11" xfId="0" applyNumberFormat="1" applyFont="1" applyFill="1" applyBorder="1" applyAlignment="1" applyProtection="1">
      <alignment vertical="center" wrapText="1"/>
      <protection locked="0"/>
    </xf>
    <xf numFmtId="49" fontId="28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38" xfId="0" applyNumberFormat="1" applyFont="1" applyFill="1" applyBorder="1" applyAlignment="1" applyProtection="1">
      <alignment vertical="center" wrapText="1"/>
    </xf>
    <xf numFmtId="164" fontId="17" fillId="0" borderId="4" xfId="0" applyNumberFormat="1" applyFont="1" applyFill="1" applyBorder="1" applyAlignment="1" applyProtection="1">
      <alignment horizontal="left" vertical="center" wrapText="1"/>
    </xf>
    <xf numFmtId="164" fontId="26" fillId="0" borderId="5" xfId="0" applyNumberFormat="1" applyFont="1" applyFill="1" applyBorder="1" applyAlignment="1" applyProtection="1">
      <alignment vertical="center" wrapText="1"/>
    </xf>
    <xf numFmtId="164" fontId="26" fillId="3" borderId="5" xfId="0" applyNumberFormat="1" applyFont="1" applyFill="1" applyBorder="1" applyAlignment="1" applyProtection="1">
      <alignment vertical="center" wrapText="1"/>
    </xf>
    <xf numFmtId="164" fontId="26" fillId="0" borderId="6" xfId="0" applyNumberFormat="1" applyFont="1" applyFill="1" applyBorder="1" applyAlignment="1" applyProtection="1">
      <alignment vertical="center" wrapText="1"/>
    </xf>
    <xf numFmtId="164" fontId="17" fillId="0" borderId="6" xfId="0" applyNumberFormat="1" applyFont="1" applyFill="1" applyBorder="1" applyAlignment="1" applyProtection="1">
      <alignment horizontal="center" wrapText="1"/>
    </xf>
    <xf numFmtId="164" fontId="26" fillId="0" borderId="37" xfId="0" applyNumberFormat="1" applyFont="1" applyFill="1" applyBorder="1" applyAlignment="1" applyProtection="1">
      <alignment horizontal="center" vertical="center" wrapText="1"/>
    </xf>
    <xf numFmtId="164" fontId="25" fillId="0" borderId="9" xfId="0" applyNumberFormat="1" applyFont="1" applyFill="1" applyBorder="1" applyAlignment="1" applyProtection="1">
      <alignment vertical="center" wrapText="1"/>
    </xf>
    <xf numFmtId="164" fontId="2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4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1" xfId="0" applyNumberFormat="1" applyFont="1" applyFill="1" applyBorder="1" applyAlignment="1" applyProtection="1">
      <alignment vertical="center" wrapText="1"/>
      <protection locked="0"/>
    </xf>
    <xf numFmtId="49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38" xfId="0" applyNumberFormat="1" applyFont="1" applyFill="1" applyBorder="1" applyAlignment="1" applyProtection="1">
      <alignment vertical="center" wrapText="1"/>
    </xf>
    <xf numFmtId="164" fontId="17" fillId="0" borderId="5" xfId="0" applyNumberFormat="1" applyFont="1" applyFill="1" applyBorder="1" applyAlignment="1" applyProtection="1">
      <alignment vertical="center" wrapText="1"/>
    </xf>
    <xf numFmtId="164" fontId="17" fillId="3" borderId="5" xfId="0" applyNumberFormat="1" applyFont="1" applyFill="1" applyBorder="1" applyAlignment="1" applyProtection="1">
      <alignment vertical="center" wrapText="1"/>
    </xf>
    <xf numFmtId="164" fontId="17" fillId="0" borderId="6" xfId="0" applyNumberFormat="1" applyFont="1" applyFill="1" applyBorder="1" applyAlignment="1" applyProtection="1">
      <alignment vertical="center" wrapText="1"/>
    </xf>
    <xf numFmtId="0" fontId="30" fillId="0" borderId="0" xfId="0" applyFont="1" applyFill="1" applyProtection="1"/>
    <xf numFmtId="0" fontId="0" fillId="0" borderId="0" xfId="0" applyFill="1" applyProtection="1"/>
    <xf numFmtId="0" fontId="35" fillId="0" borderId="12" xfId="0" applyFont="1" applyFill="1" applyBorder="1" applyAlignment="1" applyProtection="1">
      <alignment vertical="center"/>
    </xf>
    <xf numFmtId="0" fontId="35" fillId="0" borderId="13" xfId="0" applyFont="1" applyFill="1" applyBorder="1" applyAlignment="1" applyProtection="1">
      <alignment horizontal="center" vertical="center"/>
    </xf>
    <xf numFmtId="0" fontId="35" fillId="0" borderId="14" xfId="0" applyFont="1" applyFill="1" applyBorder="1" applyAlignment="1" applyProtection="1">
      <alignment horizontal="center" vertical="center"/>
    </xf>
    <xf numFmtId="49" fontId="34" fillId="0" borderId="20" xfId="0" applyNumberFormat="1" applyFont="1" applyFill="1" applyBorder="1" applyAlignment="1" applyProtection="1">
      <alignment vertical="center"/>
    </xf>
    <xf numFmtId="3" fontId="34" fillId="0" borderId="21" xfId="0" applyNumberFormat="1" applyFont="1" applyFill="1" applyBorder="1" applyAlignment="1" applyProtection="1">
      <alignment vertical="center"/>
      <protection locked="0"/>
    </xf>
    <xf numFmtId="3" fontId="34" fillId="0" borderId="22" xfId="0" applyNumberFormat="1" applyFont="1" applyFill="1" applyBorder="1" applyAlignment="1" applyProtection="1">
      <alignment vertical="center"/>
    </xf>
    <xf numFmtId="49" fontId="38" fillId="0" borderId="2" xfId="0" quotePrefix="1" applyNumberFormat="1" applyFont="1" applyFill="1" applyBorder="1" applyAlignment="1" applyProtection="1">
      <alignment horizontal="left" vertical="center" indent="1"/>
    </xf>
    <xf numFmtId="3" fontId="38" fillId="0" borderId="1" xfId="0" applyNumberFormat="1" applyFont="1" applyFill="1" applyBorder="1" applyAlignment="1" applyProtection="1">
      <alignment vertical="center"/>
      <protection locked="0"/>
    </xf>
    <xf numFmtId="3" fontId="38" fillId="0" borderId="9" xfId="0" applyNumberFormat="1" applyFont="1" applyFill="1" applyBorder="1" applyAlignment="1" applyProtection="1">
      <alignment vertical="center"/>
    </xf>
    <xf numFmtId="49" fontId="34" fillId="0" borderId="2" xfId="0" applyNumberFormat="1" applyFont="1" applyFill="1" applyBorder="1" applyAlignment="1" applyProtection="1">
      <alignment vertical="center"/>
    </xf>
    <xf numFmtId="3" fontId="34" fillId="0" borderId="1" xfId="0" applyNumberFormat="1" applyFont="1" applyFill="1" applyBorder="1" applyAlignment="1" applyProtection="1">
      <alignment vertical="center"/>
      <protection locked="0"/>
    </xf>
    <xf numFmtId="3" fontId="34" fillId="0" borderId="9" xfId="0" applyNumberFormat="1" applyFont="1" applyFill="1" applyBorder="1" applyAlignment="1" applyProtection="1">
      <alignment vertical="center"/>
    </xf>
    <xf numFmtId="49" fontId="34" fillId="0" borderId="7" xfId="0" applyNumberFormat="1" applyFont="1" applyFill="1" applyBorder="1" applyAlignment="1" applyProtection="1">
      <alignment vertical="center"/>
      <protection locked="0"/>
    </xf>
    <xf numFmtId="3" fontId="34" fillId="0" borderId="11" xfId="0" applyNumberFormat="1" applyFont="1" applyFill="1" applyBorder="1" applyAlignment="1" applyProtection="1">
      <alignment vertical="center"/>
      <protection locked="0"/>
    </xf>
    <xf numFmtId="49" fontId="35" fillId="0" borderId="4" xfId="0" applyNumberFormat="1" applyFont="1" applyFill="1" applyBorder="1" applyAlignment="1" applyProtection="1">
      <alignment vertical="center"/>
    </xf>
    <xf numFmtId="3" fontId="34" fillId="0" borderId="5" xfId="0" applyNumberFormat="1" applyFont="1" applyFill="1" applyBorder="1" applyAlignment="1" applyProtection="1">
      <alignment vertical="center"/>
    </xf>
    <xf numFmtId="3" fontId="34" fillId="0" borderId="6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34" fillId="0" borderId="2" xfId="0" applyNumberFormat="1" applyFont="1" applyFill="1" applyBorder="1" applyAlignment="1" applyProtection="1">
      <alignment horizontal="left" vertical="center"/>
    </xf>
    <xf numFmtId="49" fontId="34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43" fillId="0" borderId="0" xfId="0" applyFont="1" applyFill="1" applyProtection="1"/>
    <xf numFmtId="0" fontId="13" fillId="0" borderId="0" xfId="0" applyFont="1" applyFill="1" applyProtection="1"/>
    <xf numFmtId="0" fontId="40" fillId="0" borderId="0" xfId="0" applyFont="1" applyFill="1" applyProtection="1">
      <protection locked="0"/>
    </xf>
    <xf numFmtId="0" fontId="44" fillId="0" borderId="0" xfId="0" applyFont="1" applyFill="1" applyProtection="1">
      <protection locked="0"/>
    </xf>
    <xf numFmtId="0" fontId="44" fillId="0" borderId="0" xfId="0" applyFont="1" applyFill="1" applyProtection="1"/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34" fillId="0" borderId="3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vertical="center" wrapText="1"/>
    </xf>
    <xf numFmtId="164" fontId="34" fillId="0" borderId="10" xfId="0" applyNumberFormat="1" applyFont="1" applyFill="1" applyBorder="1" applyAlignment="1" applyProtection="1">
      <alignment vertical="center"/>
      <protection locked="0"/>
    </xf>
    <xf numFmtId="164" fontId="33" fillId="0" borderId="8" xfId="0" applyNumberFormat="1" applyFont="1" applyFill="1" applyBorder="1" applyAlignment="1" applyProtection="1">
      <alignment vertical="center"/>
    </xf>
    <xf numFmtId="0" fontId="34" fillId="0" borderId="2" xfId="0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vertical="center" wrapText="1"/>
    </xf>
    <xf numFmtId="164" fontId="34" fillId="0" borderId="1" xfId="0" applyNumberFormat="1" applyFont="1" applyFill="1" applyBorder="1" applyAlignment="1" applyProtection="1">
      <alignment vertical="center"/>
      <protection locked="0"/>
    </xf>
    <xf numFmtId="164" fontId="33" fillId="0" borderId="9" xfId="0" applyNumberFormat="1" applyFont="1" applyFill="1" applyBorder="1" applyAlignment="1" applyProtection="1">
      <alignment vertical="center"/>
    </xf>
    <xf numFmtId="0" fontId="34" fillId="0" borderId="7" xfId="0" applyFont="1" applyFill="1" applyBorder="1" applyAlignment="1" applyProtection="1">
      <alignment horizontal="center" vertical="center"/>
    </xf>
    <xf numFmtId="0" fontId="34" fillId="0" borderId="11" xfId="0" applyFont="1" applyFill="1" applyBorder="1" applyAlignment="1" applyProtection="1">
      <alignment vertical="center" wrapText="1"/>
    </xf>
    <xf numFmtId="164" fontId="34" fillId="0" borderId="11" xfId="0" applyNumberFormat="1" applyFont="1" applyFill="1" applyBorder="1" applyAlignment="1" applyProtection="1">
      <alignment vertical="center"/>
      <protection locked="0"/>
    </xf>
    <xf numFmtId="164" fontId="33" fillId="0" borderId="38" xfId="0" applyNumberFormat="1" applyFont="1" applyFill="1" applyBorder="1" applyAlignment="1" applyProtection="1">
      <alignment vertical="center"/>
    </xf>
    <xf numFmtId="0" fontId="33" fillId="0" borderId="4" xfId="0" applyFont="1" applyFill="1" applyBorder="1" applyAlignment="1" applyProtection="1">
      <alignment horizontal="center" vertical="center"/>
    </xf>
    <xf numFmtId="0" fontId="35" fillId="0" borderId="5" xfId="0" applyFont="1" applyFill="1" applyBorder="1" applyAlignment="1" applyProtection="1">
      <alignment vertical="center" wrapText="1"/>
    </xf>
    <xf numFmtId="164" fontId="33" fillId="0" borderId="5" xfId="0" applyNumberFormat="1" applyFont="1" applyFill="1" applyBorder="1" applyAlignment="1" applyProtection="1">
      <alignment vertical="center"/>
    </xf>
    <xf numFmtId="164" fontId="33" fillId="0" borderId="6" xfId="0" applyNumberFormat="1" applyFont="1" applyFill="1" applyBorder="1" applyAlignment="1" applyProtection="1">
      <alignment vertical="center"/>
    </xf>
    <xf numFmtId="0" fontId="1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39" xfId="0" applyFill="1" applyBorder="1" applyProtection="1"/>
    <xf numFmtId="0" fontId="15" fillId="0" borderId="39" xfId="0" applyFont="1" applyFill="1" applyBorder="1" applyAlignment="1" applyProtection="1">
      <alignment horizontal="center"/>
    </xf>
    <xf numFmtId="0" fontId="0" fillId="0" borderId="0" xfId="0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23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right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39" fillId="0" borderId="4" xfId="0" applyFont="1" applyFill="1" applyBorder="1" applyAlignment="1" applyProtection="1">
      <alignment horizontal="center" vertical="center" wrapText="1"/>
    </xf>
    <xf numFmtId="0" fontId="39" fillId="0" borderId="6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/>
    </xf>
    <xf numFmtId="0" fontId="3" fillId="0" borderId="40" xfId="0" applyFont="1" applyFill="1" applyBorder="1" applyAlignment="1" applyProtection="1">
      <alignment horizontal="left" vertical="center" wrapText="1"/>
      <protection locked="0"/>
    </xf>
    <xf numFmtId="164" fontId="3" fillId="0" borderId="4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2" xfId="0" applyFont="1" applyFill="1" applyBorder="1" applyAlignment="1" applyProtection="1">
      <alignment horizontal="left" vertical="center" wrapText="1"/>
      <protection locked="0"/>
    </xf>
    <xf numFmtId="164" fontId="3" fillId="0" borderId="4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4" xfId="0" applyFont="1" applyFill="1" applyBorder="1" applyAlignment="1" applyProtection="1">
      <alignment horizontal="left" vertical="center" wrapText="1"/>
      <protection locked="0"/>
    </xf>
    <xf numFmtId="0" fontId="31" fillId="0" borderId="4" xfId="0" applyFont="1" applyFill="1" applyBorder="1" applyAlignment="1" applyProtection="1">
      <alignment vertical="center" wrapText="1"/>
    </xf>
    <xf numFmtId="164" fontId="32" fillId="0" borderId="6" xfId="0" applyNumberFormat="1" applyFont="1" applyFill="1" applyBorder="1" applyAlignment="1" applyProtection="1">
      <alignment horizontal="right" vertical="center" wrapText="1"/>
    </xf>
    <xf numFmtId="0" fontId="30" fillId="0" borderId="0" xfId="0" applyFont="1" applyAlignment="1">
      <alignment horizontal="center" wrapText="1"/>
    </xf>
    <xf numFmtId="0" fontId="0" fillId="0" borderId="0" xfId="0" applyProtection="1"/>
    <xf numFmtId="0" fontId="36" fillId="0" borderId="12" xfId="0" applyFont="1" applyBorder="1" applyAlignment="1" applyProtection="1">
      <alignment horizontal="center" vertical="center" wrapText="1"/>
    </xf>
    <xf numFmtId="0" fontId="36" fillId="0" borderId="13" xfId="0" applyFont="1" applyBorder="1" applyAlignment="1" applyProtection="1">
      <alignment horizontal="center" vertical="center"/>
    </xf>
    <xf numFmtId="0" fontId="36" fillId="0" borderId="14" xfId="0" applyFont="1" applyBorder="1" applyAlignment="1" applyProtection="1">
      <alignment horizontal="center" vertical="center" wrapText="1"/>
    </xf>
    <xf numFmtId="0" fontId="34" fillId="0" borderId="20" xfId="0" applyFont="1" applyBorder="1" applyAlignment="1" applyProtection="1">
      <alignment horizontal="right" vertical="center" indent="1"/>
    </xf>
    <xf numFmtId="0" fontId="34" fillId="0" borderId="21" xfId="0" applyFont="1" applyBorder="1" applyAlignment="1" applyProtection="1">
      <alignment horizontal="left" vertical="center" indent="1"/>
      <protection locked="0"/>
    </xf>
    <xf numFmtId="3" fontId="34" fillId="0" borderId="22" xfId="0" applyNumberFormat="1" applyFont="1" applyBorder="1" applyAlignment="1" applyProtection="1">
      <alignment horizontal="right" vertical="center" indent="1"/>
      <protection locked="0"/>
    </xf>
    <xf numFmtId="0" fontId="34" fillId="0" borderId="2" xfId="0" applyFont="1" applyBorder="1" applyAlignment="1" applyProtection="1">
      <alignment horizontal="right" vertical="center" indent="1"/>
    </xf>
    <xf numFmtId="0" fontId="34" fillId="0" borderId="1" xfId="0" applyFont="1" applyBorder="1" applyAlignment="1" applyProtection="1">
      <alignment horizontal="left" vertical="center" indent="1"/>
      <protection locked="0"/>
    </xf>
    <xf numFmtId="3" fontId="34" fillId="0" borderId="9" xfId="0" applyNumberFormat="1" applyFont="1" applyBorder="1" applyAlignment="1" applyProtection="1">
      <alignment horizontal="right" vertical="center" indent="1"/>
      <protection locked="0"/>
    </xf>
    <xf numFmtId="3" fontId="34" fillId="0" borderId="9" xfId="0" applyNumberFormat="1" applyFont="1" applyFill="1" applyBorder="1" applyAlignment="1" applyProtection="1">
      <alignment horizontal="right" vertical="center" indent="1"/>
      <protection locked="0"/>
    </xf>
    <xf numFmtId="0" fontId="34" fillId="0" borderId="7" xfId="0" applyFont="1" applyBorder="1" applyAlignment="1" applyProtection="1">
      <alignment horizontal="right" vertical="center" indent="1"/>
    </xf>
    <xf numFmtId="0" fontId="34" fillId="0" borderId="11" xfId="0" applyFont="1" applyBorder="1" applyAlignment="1" applyProtection="1">
      <alignment horizontal="left" vertical="center" indent="1"/>
      <protection locked="0"/>
    </xf>
    <xf numFmtId="3" fontId="34" fillId="0" borderId="38" xfId="0" applyNumberFormat="1" applyFont="1" applyFill="1" applyBorder="1" applyAlignment="1" applyProtection="1">
      <alignment horizontal="right" vertical="center" indent="1"/>
      <protection locked="0"/>
    </xf>
    <xf numFmtId="164" fontId="22" fillId="4" borderId="45" xfId="0" applyNumberFormat="1" applyFont="1" applyFill="1" applyBorder="1" applyAlignment="1" applyProtection="1">
      <alignment horizontal="left" vertical="center" wrapText="1" indent="2"/>
    </xf>
    <xf numFmtId="3" fontId="36" fillId="0" borderId="6" xfId="0" applyNumberFormat="1" applyFont="1" applyFill="1" applyBorder="1" applyAlignment="1" applyProtection="1">
      <alignment horizontal="right" vertical="center" indent="1"/>
    </xf>
    <xf numFmtId="0" fontId="15" fillId="0" borderId="18" xfId="0" applyFont="1" applyFill="1" applyBorder="1" applyAlignment="1" applyProtection="1">
      <alignment horizontal="right" vertical="center"/>
    </xf>
    <xf numFmtId="0" fontId="32" fillId="0" borderId="5" xfId="0" applyFont="1" applyBorder="1" applyAlignment="1" applyProtection="1">
      <alignment horizontal="left" vertical="center" wrapText="1" indent="1"/>
    </xf>
    <xf numFmtId="0" fontId="3" fillId="0" borderId="10" xfId="0" applyFont="1" applyBorder="1" applyAlignment="1" applyProtection="1">
      <alignment horizontal="left" wrapText="1" indent="1"/>
    </xf>
    <xf numFmtId="0" fontId="3" fillId="0" borderId="1" xfId="0" applyFont="1" applyBorder="1" applyAlignment="1" applyProtection="1">
      <alignment horizontal="left" wrapText="1" indent="1"/>
    </xf>
    <xf numFmtId="0" fontId="3" fillId="0" borderId="11" xfId="0" applyFont="1" applyBorder="1" applyAlignment="1" applyProtection="1">
      <alignment horizontal="left" wrapText="1" indent="1"/>
    </xf>
    <xf numFmtId="0" fontId="3" fillId="0" borderId="11" xfId="0" applyFont="1" applyBorder="1" applyAlignment="1" applyProtection="1">
      <alignment horizontal="left" vertical="center" wrapText="1" indent="1"/>
    </xf>
    <xf numFmtId="164" fontId="31" fillId="0" borderId="5" xfId="0" quotePrefix="1" applyNumberFormat="1" applyFont="1" applyBorder="1" applyAlignment="1" applyProtection="1">
      <alignment horizontal="right" vertical="center" wrapText="1" indent="1"/>
      <protection locked="0"/>
    </xf>
    <xf numFmtId="164" fontId="31" fillId="0" borderId="19" xfId="0" quotePrefix="1" applyNumberFormat="1" applyFont="1" applyBorder="1" applyAlignment="1" applyProtection="1">
      <alignment horizontal="right" vertical="center" wrapText="1" indent="1"/>
      <protection locked="0"/>
    </xf>
    <xf numFmtId="0" fontId="32" fillId="0" borderId="29" xfId="0" applyFont="1" applyBorder="1" applyAlignment="1" applyProtection="1">
      <alignment horizontal="left" vertical="center" wrapText="1" indent="1"/>
    </xf>
    <xf numFmtId="0" fontId="31" fillId="0" borderId="31" xfId="0" applyFont="1" applyBorder="1" applyAlignment="1" applyProtection="1">
      <alignment horizontal="left" vertical="center" wrapText="1" indent="1"/>
    </xf>
    <xf numFmtId="164" fontId="31" fillId="0" borderId="5" xfId="0" quotePrefix="1" applyNumberFormat="1" applyFont="1" applyBorder="1" applyAlignment="1" applyProtection="1">
      <alignment horizontal="right" vertical="center" wrapText="1" indent="1"/>
    </xf>
    <xf numFmtId="164" fontId="31" fillId="0" borderId="19" xfId="0" quotePrefix="1" applyNumberFormat="1" applyFont="1" applyBorder="1" applyAlignment="1" applyProtection="1">
      <alignment horizontal="right" vertical="center" wrapText="1" indent="1"/>
    </xf>
    <xf numFmtId="0" fontId="28" fillId="0" borderId="16" xfId="7" applyFont="1" applyFill="1" applyBorder="1" applyAlignment="1" applyProtection="1">
      <alignment horizontal="left" vertical="center" indent="1"/>
    </xf>
    <xf numFmtId="3" fontId="2" fillId="0" borderId="0" xfId="6" applyNumberFormat="1" applyFont="1" applyAlignment="1"/>
    <xf numFmtId="0" fontId="3" fillId="0" borderId="0" xfId="0" applyFont="1" applyAlignment="1">
      <alignment horizontal="left"/>
    </xf>
    <xf numFmtId="0" fontId="0" fillId="0" borderId="0" xfId="0"/>
    <xf numFmtId="3" fontId="5" fillId="0" borderId="0" xfId="6" applyNumberFormat="1" applyFont="1" applyAlignment="1">
      <alignment horizontal="center"/>
    </xf>
    <xf numFmtId="0" fontId="2" fillId="0" borderId="0" xfId="0" applyFont="1" applyAlignment="1"/>
    <xf numFmtId="3" fontId="8" fillId="2" borderId="1" xfId="6" applyNumberFormat="1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64" fontId="14" fillId="0" borderId="0" xfId="5" applyNumberFormat="1" applyFont="1" applyFill="1" applyBorder="1" applyAlignment="1" applyProtection="1">
      <alignment horizontal="center" vertical="center" wrapText="1"/>
    </xf>
    <xf numFmtId="0" fontId="18" fillId="0" borderId="0" xfId="4" applyFont="1" applyFill="1" applyBorder="1" applyAlignment="1" applyProtection="1">
      <alignment horizontal="right"/>
    </xf>
    <xf numFmtId="0" fontId="36" fillId="0" borderId="22" xfId="5" applyFont="1" applyFill="1" applyBorder="1" applyAlignment="1">
      <alignment horizontal="center" vertical="center" wrapText="1"/>
    </xf>
    <xf numFmtId="0" fontId="36" fillId="0" borderId="38" xfId="5" applyFont="1" applyFill="1" applyBorder="1" applyAlignment="1">
      <alignment horizontal="center" vertical="center" wrapText="1"/>
    </xf>
    <xf numFmtId="0" fontId="36" fillId="0" borderId="20" xfId="5" applyFont="1" applyFill="1" applyBorder="1" applyAlignment="1">
      <alignment horizontal="center" vertical="center" wrapText="1"/>
    </xf>
    <xf numFmtId="0" fontId="36" fillId="0" borderId="7" xfId="5" applyFont="1" applyFill="1" applyBorder="1" applyAlignment="1">
      <alignment horizontal="center" vertical="center" wrapText="1"/>
    </xf>
    <xf numFmtId="0" fontId="36" fillId="0" borderId="21" xfId="5" applyFont="1" applyFill="1" applyBorder="1" applyAlignment="1">
      <alignment horizontal="center" vertical="center" wrapText="1"/>
    </xf>
    <xf numFmtId="0" fontId="36" fillId="0" borderId="11" xfId="5" applyFont="1" applyFill="1" applyBorder="1" applyAlignment="1">
      <alignment horizontal="center" vertical="center" wrapText="1"/>
    </xf>
    <xf numFmtId="0" fontId="27" fillId="0" borderId="0" xfId="4" applyFont="1" applyFill="1" applyBorder="1" applyAlignment="1" applyProtection="1">
      <alignment horizontal="right"/>
    </xf>
    <xf numFmtId="0" fontId="28" fillId="0" borderId="26" xfId="5" applyFont="1" applyFill="1" applyBorder="1" applyAlignment="1">
      <alignment horizontal="justify" vertical="center" wrapText="1"/>
    </xf>
    <xf numFmtId="0" fontId="35" fillId="0" borderId="4" xfId="5" applyFont="1" applyFill="1" applyBorder="1" applyAlignment="1" applyProtection="1">
      <alignment horizontal="left"/>
    </xf>
    <xf numFmtId="0" fontId="35" fillId="0" borderId="5" xfId="5" applyFont="1" applyFill="1" applyBorder="1" applyAlignment="1" applyProtection="1">
      <alignment horizontal="left"/>
    </xf>
    <xf numFmtId="164" fontId="30" fillId="0" borderId="0" xfId="0" applyNumberFormat="1" applyFont="1" applyFill="1" applyAlignment="1">
      <alignment horizontal="center" vertical="center" wrapText="1"/>
    </xf>
    <xf numFmtId="0" fontId="35" fillId="0" borderId="54" xfId="0" applyFont="1" applyFill="1" applyBorder="1" applyAlignment="1" applyProtection="1">
      <alignment horizontal="center"/>
    </xf>
    <xf numFmtId="0" fontId="35" fillId="0" borderId="26" xfId="0" applyFont="1" applyFill="1" applyBorder="1" applyAlignment="1" applyProtection="1">
      <alignment horizontal="center"/>
    </xf>
    <xf numFmtId="0" fontId="35" fillId="0" borderId="55" xfId="0" applyFont="1" applyFill="1" applyBorder="1" applyAlignment="1" applyProtection="1">
      <alignment horizontal="center"/>
    </xf>
    <xf numFmtId="0" fontId="35" fillId="0" borderId="13" xfId="0" applyFont="1" applyFill="1" applyBorder="1" applyAlignment="1" applyProtection="1">
      <alignment horizontal="center"/>
    </xf>
    <xf numFmtId="0" fontId="35" fillId="0" borderId="14" xfId="0" applyFont="1" applyFill="1" applyBorder="1" applyAlignment="1" applyProtection="1">
      <alignment horizontal="center"/>
    </xf>
    <xf numFmtId="0" fontId="34" fillId="0" borderId="52" xfId="0" applyFont="1" applyFill="1" applyBorder="1" applyAlignment="1" applyProtection="1">
      <alignment horizontal="left" indent="1"/>
      <protection locked="0"/>
    </xf>
    <xf numFmtId="0" fontId="34" fillId="0" borderId="53" xfId="0" applyFont="1" applyFill="1" applyBorder="1" applyAlignment="1" applyProtection="1">
      <alignment horizontal="left" indent="1"/>
      <protection locked="0"/>
    </xf>
    <xf numFmtId="0" fontId="34" fillId="0" borderId="48" xfId="0" applyFont="1" applyFill="1" applyBorder="1" applyAlignment="1" applyProtection="1">
      <alignment horizontal="left" indent="1"/>
      <protection locked="0"/>
    </xf>
    <xf numFmtId="0" fontId="34" fillId="0" borderId="11" xfId="0" applyFont="1" applyFill="1" applyBorder="1" applyAlignment="1" applyProtection="1">
      <alignment horizontal="right" indent="1"/>
      <protection locked="0"/>
    </xf>
    <xf numFmtId="0" fontId="34" fillId="0" borderId="38" xfId="0" applyFont="1" applyFill="1" applyBorder="1" applyAlignment="1" applyProtection="1">
      <alignment horizontal="right" indent="1"/>
      <protection locked="0"/>
    </xf>
    <xf numFmtId="0" fontId="35" fillId="0" borderId="46" xfId="0" applyFont="1" applyFill="1" applyBorder="1" applyAlignment="1" applyProtection="1">
      <alignment horizontal="left" indent="1"/>
    </xf>
    <xf numFmtId="0" fontId="35" fillId="0" borderId="47" xfId="0" applyFont="1" applyFill="1" applyBorder="1" applyAlignment="1" applyProtection="1">
      <alignment horizontal="left" indent="1"/>
    </xf>
    <xf numFmtId="0" fontId="35" fillId="0" borderId="28" xfId="0" applyFont="1" applyFill="1" applyBorder="1" applyAlignment="1" applyProtection="1">
      <alignment horizontal="left" indent="1"/>
    </xf>
    <xf numFmtId="0" fontId="33" fillId="0" borderId="5" xfId="0" applyFont="1" applyFill="1" applyBorder="1" applyAlignment="1" applyProtection="1">
      <alignment horizontal="right" indent="1"/>
    </xf>
    <xf numFmtId="0" fontId="33" fillId="0" borderId="6" xfId="0" applyFont="1" applyFill="1" applyBorder="1" applyAlignment="1" applyProtection="1">
      <alignment horizontal="right" indent="1"/>
    </xf>
    <xf numFmtId="0" fontId="11" fillId="0" borderId="0" xfId="0" applyFont="1" applyAlignment="1">
      <alignment horizontal="center"/>
    </xf>
    <xf numFmtId="0" fontId="34" fillId="0" borderId="49" xfId="0" applyFont="1" applyFill="1" applyBorder="1" applyAlignment="1" applyProtection="1">
      <alignment horizontal="left" indent="1"/>
      <protection locked="0"/>
    </xf>
    <xf numFmtId="0" fontId="34" fillId="0" borderId="50" xfId="0" applyFont="1" applyFill="1" applyBorder="1" applyAlignment="1" applyProtection="1">
      <alignment horizontal="left" indent="1"/>
      <protection locked="0"/>
    </xf>
    <xf numFmtId="0" fontId="34" fillId="0" borderId="51" xfId="0" applyFont="1" applyFill="1" applyBorder="1" applyAlignment="1" applyProtection="1">
      <alignment horizontal="left" indent="1"/>
      <protection locked="0"/>
    </xf>
    <xf numFmtId="0" fontId="34" fillId="0" borderId="21" xfId="0" applyFont="1" applyFill="1" applyBorder="1" applyAlignment="1" applyProtection="1">
      <alignment horizontal="right" indent="1"/>
      <protection locked="0"/>
    </xf>
    <xf numFmtId="0" fontId="34" fillId="0" borderId="22" xfId="0" applyFont="1" applyFill="1" applyBorder="1" applyAlignment="1" applyProtection="1">
      <alignment horizontal="right" indent="1"/>
      <protection locked="0"/>
    </xf>
    <xf numFmtId="0" fontId="0" fillId="0" borderId="0" xfId="0" applyFill="1" applyAlignment="1" applyProtection="1">
      <alignment horizontal="left"/>
    </xf>
    <xf numFmtId="0" fontId="37" fillId="0" borderId="0" xfId="0" applyFont="1" applyFill="1" applyBorder="1" applyAlignment="1" applyProtection="1">
      <alignment horizontal="right"/>
    </xf>
    <xf numFmtId="0" fontId="30" fillId="0" borderId="0" xfId="0" applyNumberFormat="1" applyFont="1" applyFill="1" applyBorder="1" applyAlignment="1" applyProtection="1">
      <alignment horizontal="left" vertical="center"/>
    </xf>
    <xf numFmtId="164" fontId="41" fillId="0" borderId="18" xfId="5" applyNumberFormat="1" applyFont="1" applyFill="1" applyBorder="1" applyAlignment="1" applyProtection="1">
      <alignment horizontal="left"/>
    </xf>
    <xf numFmtId="164" fontId="16" fillId="0" borderId="0" xfId="5" applyNumberFormat="1" applyFont="1" applyFill="1" applyBorder="1" applyAlignment="1" applyProtection="1">
      <alignment horizontal="center" vertical="center"/>
    </xf>
    <xf numFmtId="164" fontId="41" fillId="0" borderId="18" xfId="5" applyNumberFormat="1" applyFont="1" applyFill="1" applyBorder="1" applyAlignment="1" applyProtection="1">
      <alignment horizontal="left" vertical="center"/>
    </xf>
    <xf numFmtId="0" fontId="30" fillId="0" borderId="0" xfId="7" applyFont="1" applyFill="1" applyAlignment="1" applyProtection="1">
      <alignment horizontal="center" wrapText="1"/>
    </xf>
    <xf numFmtId="0" fontId="30" fillId="0" borderId="0" xfId="7" applyFont="1" applyFill="1" applyAlignment="1" applyProtection="1">
      <alignment horizontal="center"/>
    </xf>
    <xf numFmtId="0" fontId="27" fillId="0" borderId="56" xfId="7" applyFont="1" applyFill="1" applyBorder="1" applyAlignment="1" applyProtection="1">
      <alignment horizontal="left" vertical="center" indent="1"/>
    </xf>
    <xf numFmtId="0" fontId="27" fillId="0" borderId="47" xfId="7" applyFont="1" applyFill="1" applyBorder="1" applyAlignment="1" applyProtection="1">
      <alignment horizontal="left" vertical="center" indent="1"/>
    </xf>
    <xf numFmtId="0" fontId="27" fillId="0" borderId="19" xfId="7" applyFont="1" applyFill="1" applyBorder="1" applyAlignment="1" applyProtection="1">
      <alignment horizontal="left" vertical="center" indent="1"/>
    </xf>
    <xf numFmtId="0" fontId="30" fillId="0" borderId="0" xfId="0" applyFont="1" applyAlignment="1">
      <alignment horizontal="center" wrapText="1"/>
    </xf>
    <xf numFmtId="0" fontId="41" fillId="0" borderId="0" xfId="0" applyFont="1" applyAlignment="1" applyProtection="1">
      <alignment horizontal="right"/>
    </xf>
    <xf numFmtId="0" fontId="35" fillId="0" borderId="46" xfId="0" applyFont="1" applyBorder="1" applyAlignment="1" applyProtection="1">
      <alignment horizontal="left" vertical="center" indent="2"/>
    </xf>
    <xf numFmtId="0" fontId="35" fillId="0" borderId="28" xfId="0" applyFont="1" applyBorder="1" applyAlignment="1" applyProtection="1">
      <alignment horizontal="left" vertical="center" indent="2"/>
    </xf>
    <xf numFmtId="0" fontId="30" fillId="0" borderId="0" xfId="0" applyFont="1" applyFill="1" applyAlignment="1">
      <alignment horizontal="center" wrapText="1"/>
    </xf>
    <xf numFmtId="0" fontId="1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57" xfId="0" applyFont="1" applyFill="1" applyBorder="1" applyAlignment="1">
      <alignment horizontal="center" textRotation="180"/>
    </xf>
  </cellXfs>
  <cellStyles count="8">
    <cellStyle name="Ezres 2" xfId="1"/>
    <cellStyle name="Hiperhivatkozás" xfId="2"/>
    <cellStyle name="Már látott hiperhivatkozás" xfId="3"/>
    <cellStyle name="Normal" xfId="0" builtinId="0"/>
    <cellStyle name="Normál 2" xfId="4"/>
    <cellStyle name="Normál_KVRENMUNKA" xfId="5"/>
    <cellStyle name="Normál_Rendelet mellékletek 2008.jav." xfId="6"/>
    <cellStyle name="Normál_SEGEDLETEK" xfId="7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workbookViewId="0">
      <selection activeCell="B1" sqref="B1:D1"/>
    </sheetView>
  </sheetViews>
  <sheetFormatPr defaultRowHeight="15"/>
  <cols>
    <col min="2" max="2" width="33" customWidth="1"/>
    <col min="3" max="3" width="11.5703125" customWidth="1"/>
    <col min="4" max="4" width="11.7109375" customWidth="1"/>
    <col min="5" max="5" width="33.5703125" customWidth="1"/>
    <col min="6" max="7" width="15.42578125" customWidth="1"/>
  </cols>
  <sheetData>
    <row r="1" spans="1:7">
      <c r="A1" s="1"/>
      <c r="B1" s="289" t="s">
        <v>288</v>
      </c>
      <c r="C1" s="290"/>
      <c r="D1" s="290"/>
      <c r="E1" s="2"/>
      <c r="F1" s="3"/>
      <c r="G1" s="3"/>
    </row>
    <row r="2" spans="1:7">
      <c r="A2" s="1"/>
      <c r="B2" s="2"/>
      <c r="C2" s="2"/>
      <c r="D2" s="2"/>
      <c r="E2" s="2"/>
      <c r="F2" s="4"/>
      <c r="G2" s="4"/>
    </row>
    <row r="3" spans="1:7" ht="15.75">
      <c r="A3" s="1"/>
      <c r="B3" s="291" t="s">
        <v>281</v>
      </c>
      <c r="C3" s="291"/>
      <c r="D3" s="291"/>
      <c r="E3" s="291"/>
      <c r="F3" s="292"/>
      <c r="G3" s="292"/>
    </row>
    <row r="4" spans="1:7" ht="15.75">
      <c r="A4" s="1"/>
      <c r="B4" s="291" t="s">
        <v>53</v>
      </c>
      <c r="C4" s="291"/>
      <c r="D4" s="291"/>
      <c r="E4" s="291"/>
      <c r="F4" s="292"/>
      <c r="G4" s="292"/>
    </row>
    <row r="5" spans="1:7" ht="15.75">
      <c r="A5" s="1"/>
      <c r="B5" s="291" t="s">
        <v>280</v>
      </c>
      <c r="C5" s="291"/>
      <c r="D5" s="291"/>
      <c r="E5" s="291"/>
      <c r="F5" s="291"/>
      <c r="G5" s="291"/>
    </row>
    <row r="6" spans="1:7">
      <c r="A6" s="1"/>
      <c r="B6" s="288"/>
      <c r="C6" s="288"/>
      <c r="D6" s="288"/>
      <c r="E6" s="288"/>
      <c r="F6" s="3"/>
      <c r="G6" s="3" t="s">
        <v>1</v>
      </c>
    </row>
    <row r="7" spans="1:7">
      <c r="A7" s="7"/>
      <c r="B7" s="8" t="s">
        <v>2</v>
      </c>
      <c r="C7" s="8" t="s">
        <v>3</v>
      </c>
      <c r="D7" s="8" t="s">
        <v>4</v>
      </c>
      <c r="E7" s="9" t="s">
        <v>5</v>
      </c>
      <c r="F7" s="9" t="s">
        <v>6</v>
      </c>
      <c r="G7" s="9" t="s">
        <v>7</v>
      </c>
    </row>
    <row r="8" spans="1:7">
      <c r="A8" s="294" t="s">
        <v>8</v>
      </c>
      <c r="B8" s="293" t="s">
        <v>9</v>
      </c>
      <c r="C8" s="293" t="s">
        <v>10</v>
      </c>
      <c r="D8" s="293" t="s">
        <v>11</v>
      </c>
      <c r="E8" s="293" t="s">
        <v>9</v>
      </c>
      <c r="F8" s="293" t="s">
        <v>10</v>
      </c>
      <c r="G8" s="293" t="s">
        <v>11</v>
      </c>
    </row>
    <row r="9" spans="1:7">
      <c r="A9" s="295"/>
      <c r="B9" s="293"/>
      <c r="C9" s="293"/>
      <c r="D9" s="293"/>
      <c r="E9" s="293"/>
      <c r="F9" s="293"/>
      <c r="G9" s="293"/>
    </row>
    <row r="10" spans="1:7">
      <c r="A10" s="10">
        <v>1</v>
      </c>
      <c r="B10" s="11" t="s">
        <v>12</v>
      </c>
      <c r="C10" s="12"/>
      <c r="D10" s="12"/>
      <c r="E10" s="11" t="s">
        <v>13</v>
      </c>
      <c r="F10" s="13"/>
      <c r="G10" s="13"/>
    </row>
    <row r="11" spans="1:7">
      <c r="A11" s="10">
        <v>2</v>
      </c>
      <c r="B11" s="14" t="s">
        <v>14</v>
      </c>
      <c r="C11" s="12">
        <f ca="1">+'1. Olaszfalu'!C11+'8. óvoda'!C11</f>
        <v>15272718</v>
      </c>
      <c r="D11" s="12">
        <f ca="1">+'1. Olaszfalu'!D11+'8. óvoda'!D11</f>
        <v>5802000</v>
      </c>
      <c r="E11" s="14" t="s">
        <v>15</v>
      </c>
      <c r="F11" s="12">
        <f ca="1">+'1. Olaszfalu'!F11+'8. óvoda'!F11</f>
        <v>35105035</v>
      </c>
      <c r="G11" s="12">
        <f ca="1">+'1. Olaszfalu'!G11+'8. óvoda'!G11</f>
        <v>39770300</v>
      </c>
    </row>
    <row r="12" spans="1:7">
      <c r="A12" s="10">
        <v>3</v>
      </c>
      <c r="B12" s="14" t="s">
        <v>16</v>
      </c>
      <c r="C12" s="12">
        <f ca="1">+'1. Olaszfalu'!C12+'8. óvoda'!C12</f>
        <v>39846368</v>
      </c>
      <c r="D12" s="12">
        <f ca="1">+'1. Olaszfalu'!D12+'8. óvoda'!D12</f>
        <v>42211000</v>
      </c>
      <c r="E12" s="14" t="s">
        <v>17</v>
      </c>
      <c r="F12" s="12">
        <f ca="1">+'1. Olaszfalu'!F12+'8. óvoda'!F12</f>
        <v>7390331</v>
      </c>
      <c r="G12" s="12">
        <f ca="1">+'1. Olaszfalu'!G12+'8. óvoda'!G12</f>
        <v>7687465</v>
      </c>
    </row>
    <row r="13" spans="1:7">
      <c r="A13" s="10">
        <v>4</v>
      </c>
      <c r="B13" s="14" t="s">
        <v>18</v>
      </c>
      <c r="C13" s="12">
        <f ca="1">+'1. Olaszfalu'!C13+'8. óvoda'!C13</f>
        <v>0</v>
      </c>
      <c r="D13" s="12">
        <f ca="1">+'1. Olaszfalu'!D13+'8. óvoda'!D13</f>
        <v>76388909</v>
      </c>
      <c r="E13" s="14" t="s">
        <v>19</v>
      </c>
      <c r="F13" s="12">
        <f ca="1">+'1. Olaszfalu'!F13+'8. óvoda'!F13</f>
        <v>40020113</v>
      </c>
      <c r="G13" s="12">
        <f ca="1">+'1. Olaszfalu'!G13+'8. óvoda'!G13</f>
        <v>66079630</v>
      </c>
    </row>
    <row r="14" spans="1:7">
      <c r="A14" s="10">
        <v>5</v>
      </c>
      <c r="B14" s="14" t="s">
        <v>20</v>
      </c>
      <c r="C14" s="12">
        <f ca="1">+'1. Olaszfalu'!C14+'8. óvoda'!C14</f>
        <v>79974786</v>
      </c>
      <c r="D14" s="12">
        <f ca="1">+'1. Olaszfalu'!D14+'8. óvoda'!D14</f>
        <v>43232195</v>
      </c>
      <c r="E14" s="14" t="s">
        <v>21</v>
      </c>
      <c r="F14" s="12">
        <f ca="1">+'1. Olaszfalu'!F14+'8. óvoda'!F14</f>
        <v>5408658</v>
      </c>
      <c r="G14" s="12">
        <f ca="1">+'1. Olaszfalu'!G14+'8. óvoda'!G14</f>
        <v>6044500</v>
      </c>
    </row>
    <row r="15" spans="1:7">
      <c r="A15" s="10">
        <v>6</v>
      </c>
      <c r="B15" s="14" t="s">
        <v>22</v>
      </c>
      <c r="C15" s="12">
        <f ca="1">+'1. Olaszfalu'!C15+'8. óvoda'!C15</f>
        <v>0</v>
      </c>
      <c r="D15" s="12">
        <f ca="1">+'1. Olaszfalu'!D15+'8. óvoda'!D15</f>
        <v>0</v>
      </c>
      <c r="E15" s="14" t="s">
        <v>23</v>
      </c>
      <c r="F15" s="12">
        <f ca="1">+'1. Olaszfalu'!F15+'8. óvoda'!F15</f>
        <v>2346110</v>
      </c>
      <c r="G15" s="12">
        <f ca="1">+'1. Olaszfalu'!G15+'8. óvoda'!G15</f>
        <v>9832975</v>
      </c>
    </row>
    <row r="16" spans="1:7">
      <c r="A16" s="10">
        <v>7</v>
      </c>
      <c r="B16" s="14" t="s">
        <v>24</v>
      </c>
      <c r="C16" s="12">
        <f ca="1">+'1. Olaszfalu'!C16+'8. óvoda'!C16</f>
        <v>80000</v>
      </c>
      <c r="D16" s="12">
        <f ca="1">+'1. Olaszfalu'!D16+'8. óvoda'!D16</f>
        <v>0</v>
      </c>
      <c r="E16" s="15" t="s">
        <v>25</v>
      </c>
      <c r="F16" s="12">
        <f ca="1">+'1. Olaszfalu'!F16+'8. óvoda'!F16</f>
        <v>0</v>
      </c>
      <c r="G16" s="12">
        <f ca="1">+'1. Olaszfalu'!G16+'8. óvoda'!G16</f>
        <v>70898426</v>
      </c>
    </row>
    <row r="17" spans="1:8">
      <c r="A17" s="10">
        <v>8</v>
      </c>
      <c r="B17" s="14" t="s">
        <v>26</v>
      </c>
      <c r="C17" s="12">
        <f ca="1">+'1. Olaszfalu'!C17+'8. óvoda'!C17</f>
        <v>0</v>
      </c>
      <c r="D17" s="12">
        <f ca="1">+'1. Olaszfalu'!D17+'8. óvoda'!D17</f>
        <v>17142889</v>
      </c>
      <c r="E17" s="14" t="s">
        <v>27</v>
      </c>
      <c r="F17" s="12">
        <f ca="1">+'1. Olaszfalu'!F17+'8. óvoda'!F17</f>
        <v>0</v>
      </c>
      <c r="G17" s="12">
        <f ca="1">+'1. Olaszfalu'!G17+'8. óvoda'!G17</f>
        <v>0</v>
      </c>
    </row>
    <row r="18" spans="1:8">
      <c r="A18" s="16">
        <v>9</v>
      </c>
      <c r="B18" s="17" t="s">
        <v>28</v>
      </c>
      <c r="C18" s="17">
        <f ca="1">SUM(C11:C17)</f>
        <v>135173872</v>
      </c>
      <c r="D18" s="17">
        <f ca="1">SUM(D11:D17)</f>
        <v>184776993</v>
      </c>
      <c r="E18" s="18" t="s">
        <v>29</v>
      </c>
      <c r="F18" s="18">
        <f ca="1">SUM(F11:F17)</f>
        <v>90270247</v>
      </c>
      <c r="G18" s="18">
        <f ca="1">SUM(G11:G17)</f>
        <v>200313296</v>
      </c>
    </row>
    <row r="19" spans="1:8">
      <c r="A19" s="10">
        <v>10</v>
      </c>
      <c r="B19" s="11" t="s">
        <v>30</v>
      </c>
      <c r="C19" s="12"/>
      <c r="D19" s="12"/>
      <c r="E19" s="11" t="s">
        <v>31</v>
      </c>
      <c r="F19" s="12"/>
      <c r="G19" s="12"/>
    </row>
    <row r="20" spans="1:8">
      <c r="A20" s="10">
        <v>11</v>
      </c>
      <c r="B20" s="14" t="s">
        <v>32</v>
      </c>
      <c r="C20" s="12">
        <f ca="1">+'1. Olaszfalu'!C20+'8. óvoda'!C20</f>
        <v>0</v>
      </c>
      <c r="D20" s="12">
        <f ca="1">+'1. Olaszfalu'!D20+'8. óvoda'!D20</f>
        <v>0</v>
      </c>
      <c r="E20" s="14" t="s">
        <v>33</v>
      </c>
      <c r="F20" s="12">
        <f ca="1">+'1. Olaszfalu'!F20+'8. óvoda'!F20</f>
        <v>9447657</v>
      </c>
      <c r="G20" s="12">
        <f ca="1">+'1. Olaszfalu'!G20+'8. óvoda'!G20</f>
        <v>635000</v>
      </c>
    </row>
    <row r="21" spans="1:8">
      <c r="A21" s="10">
        <v>12</v>
      </c>
      <c r="B21" s="14" t="s">
        <v>34</v>
      </c>
      <c r="C21" s="12">
        <f ca="1">+'1. Olaszfalu'!C21+'8. óvoda'!C21</f>
        <v>66418200</v>
      </c>
      <c r="D21" s="12">
        <f ca="1">+'1. Olaszfalu'!D21+'8. óvoda'!D21</f>
        <v>0</v>
      </c>
      <c r="E21" s="19" t="s">
        <v>35</v>
      </c>
      <c r="F21" s="12">
        <f ca="1">+'1. Olaszfalu'!F21+'8. óvoda'!F21</f>
        <v>62012742</v>
      </c>
      <c r="G21" s="12">
        <f ca="1">+'1. Olaszfalu'!G21+'8. óvoda'!G21</f>
        <v>48982630</v>
      </c>
    </row>
    <row r="22" spans="1:8">
      <c r="A22" s="10">
        <v>13</v>
      </c>
      <c r="B22" s="14" t="s">
        <v>36</v>
      </c>
      <c r="C22" s="12">
        <f ca="1">+'1. Olaszfalu'!C22+'8. óvoda'!C22</f>
        <v>0</v>
      </c>
      <c r="D22" s="12">
        <f ca="1">+'1. Olaszfalu'!D22+'8. óvoda'!D22</f>
        <v>0</v>
      </c>
      <c r="E22" s="14" t="s">
        <v>37</v>
      </c>
      <c r="F22" s="12">
        <f ca="1">+'1. Olaszfalu'!F22+'8. óvoda'!F22</f>
        <v>0</v>
      </c>
      <c r="G22" s="12">
        <f ca="1">+'1. Olaszfalu'!G22+'8. óvoda'!G22</f>
        <v>0</v>
      </c>
    </row>
    <row r="23" spans="1:8">
      <c r="A23" s="10">
        <v>14</v>
      </c>
      <c r="B23" s="14" t="s">
        <v>38</v>
      </c>
      <c r="C23" s="12">
        <f ca="1">+'1. Olaszfalu'!C23+'8. óvoda'!C23</f>
        <v>0</v>
      </c>
      <c r="D23" s="12">
        <f ca="1">+'1. Olaszfalu'!D23+'8. óvoda'!D23</f>
        <v>0</v>
      </c>
      <c r="E23" s="14" t="s">
        <v>39</v>
      </c>
      <c r="F23" s="12">
        <f ca="1">+'1. Olaszfalu'!F23+'8. óvoda'!F23</f>
        <v>0</v>
      </c>
      <c r="G23" s="12">
        <f ca="1">+'1. Olaszfalu'!G23+'8. óvoda'!G23</f>
        <v>0</v>
      </c>
    </row>
    <row r="24" spans="1:8">
      <c r="A24" s="10">
        <v>15</v>
      </c>
      <c r="B24" s="3"/>
      <c r="C24" s="12">
        <f ca="1">+'1. Olaszfalu'!C24+'8. óvoda'!C24</f>
        <v>0</v>
      </c>
      <c r="D24" s="12">
        <f ca="1">+'1. Olaszfalu'!D24+'8. óvoda'!D24</f>
        <v>0</v>
      </c>
      <c r="E24" s="14" t="s">
        <v>40</v>
      </c>
      <c r="F24" s="12">
        <f ca="1">+'1. Olaszfalu'!F24+'8. óvoda'!F24</f>
        <v>0</v>
      </c>
      <c r="G24" s="12">
        <f ca="1">+'1. Olaszfalu'!G24+'8. óvoda'!G24</f>
        <v>0</v>
      </c>
    </row>
    <row r="25" spans="1:8">
      <c r="A25" s="10">
        <v>16</v>
      </c>
      <c r="B25" s="20" t="s">
        <v>41</v>
      </c>
      <c r="C25" s="21">
        <f>SUM(C19:C24)</f>
        <v>66418200</v>
      </c>
      <c r="D25" s="21">
        <f>SUM(D19:D24)</f>
        <v>0</v>
      </c>
      <c r="E25" s="20" t="s">
        <v>42</v>
      </c>
      <c r="F25" s="18">
        <f>SUM(F19:F24)</f>
        <v>71460399</v>
      </c>
      <c r="G25" s="18">
        <f>SUM(G19:G24)</f>
        <v>49617630</v>
      </c>
    </row>
    <row r="26" spans="1:8">
      <c r="A26" s="10">
        <v>17</v>
      </c>
      <c r="B26" s="22" t="s">
        <v>43</v>
      </c>
      <c r="C26" s="23">
        <v>0</v>
      </c>
      <c r="D26" s="23">
        <v>0</v>
      </c>
      <c r="E26" s="22" t="s">
        <v>43</v>
      </c>
      <c r="F26" s="23">
        <v>0</v>
      </c>
      <c r="G26" s="23">
        <v>0</v>
      </c>
    </row>
    <row r="27" spans="1:8">
      <c r="A27" s="10">
        <v>18</v>
      </c>
      <c r="B27" s="24"/>
      <c r="C27" s="12"/>
      <c r="D27" s="12"/>
      <c r="E27" s="24"/>
      <c r="F27" s="12"/>
      <c r="G27" s="12"/>
    </row>
    <row r="28" spans="1:8">
      <c r="A28" s="10">
        <v>19</v>
      </c>
      <c r="B28" s="25" t="s">
        <v>44</v>
      </c>
      <c r="C28" s="25">
        <f>+C29+C30+C31</f>
        <v>252099714</v>
      </c>
      <c r="D28" s="25">
        <f>+D29+D30+D31</f>
        <v>86894666</v>
      </c>
      <c r="E28" s="11" t="s">
        <v>45</v>
      </c>
      <c r="F28" s="23">
        <f>+F29+F30</f>
        <v>229625397</v>
      </c>
      <c r="G28" s="23">
        <f>+G29+G30</f>
        <v>21740733</v>
      </c>
    </row>
    <row r="29" spans="1:8">
      <c r="A29" s="10">
        <v>20</v>
      </c>
      <c r="B29" s="26" t="s">
        <v>46</v>
      </c>
      <c r="C29" s="15">
        <f ca="1">+'1. Olaszfalu'!C29+'8. óvoda'!C29</f>
        <v>8183947</v>
      </c>
      <c r="D29" s="15">
        <f ca="1">+'1. Olaszfalu'!D29+'8. óvoda'!D29</f>
        <v>1894666</v>
      </c>
      <c r="E29" s="27" t="s">
        <v>47</v>
      </c>
      <c r="F29" s="12">
        <f ca="1">+'1. Olaszfalu'!F29+'8. óvoda'!F29</f>
        <v>229625397</v>
      </c>
      <c r="G29" s="12">
        <f ca="1">+'1. Olaszfalu'!G29+'8. óvoda'!G29</f>
        <v>21740733</v>
      </c>
    </row>
    <row r="30" spans="1:8">
      <c r="A30" s="10">
        <v>21</v>
      </c>
      <c r="B30" s="27" t="s">
        <v>48</v>
      </c>
      <c r="C30" s="15">
        <f ca="1">+'1. Olaszfalu'!C30+'8. óvoda'!C30</f>
        <v>115000000</v>
      </c>
      <c r="D30" s="15">
        <f ca="1">+'1. Olaszfalu'!D30+'8. óvoda'!D30</f>
        <v>85000000</v>
      </c>
      <c r="E30" s="27" t="s">
        <v>49</v>
      </c>
      <c r="F30" s="12">
        <f ca="1">+'1. Olaszfalu'!F30+'8. óvoda'!F30</f>
        <v>0</v>
      </c>
      <c r="G30" s="12">
        <f ca="1">+'1. Olaszfalu'!G30+'8. óvoda'!G30</f>
        <v>0</v>
      </c>
    </row>
    <row r="31" spans="1:8">
      <c r="A31" s="10"/>
      <c r="B31" s="14" t="s">
        <v>50</v>
      </c>
      <c r="C31" s="15">
        <f ca="1">+'1. Olaszfalu'!C31+'8. óvoda'!C31</f>
        <v>128915767</v>
      </c>
      <c r="D31" s="15">
        <f ca="1">+'1. Olaszfalu'!D31+'8. óvoda'!D31</f>
        <v>0</v>
      </c>
      <c r="E31" s="27"/>
      <c r="F31" s="12">
        <f ca="1">+'1. Olaszfalu'!F31+'8. óvoda'!F31</f>
        <v>0</v>
      </c>
      <c r="G31" s="12">
        <f ca="1">+'1. Olaszfalu'!G31+'8. óvoda'!G31</f>
        <v>0</v>
      </c>
    </row>
    <row r="32" spans="1:8">
      <c r="A32" s="28">
        <v>22</v>
      </c>
      <c r="B32" s="29" t="s">
        <v>51</v>
      </c>
      <c r="C32" s="30">
        <f>+C28+C25+C18</f>
        <v>453691786</v>
      </c>
      <c r="D32" s="30">
        <f>SUM(D18+D25+D28)</f>
        <v>271671659</v>
      </c>
      <c r="E32" s="29" t="s">
        <v>52</v>
      </c>
      <c r="F32" s="30">
        <f>+F28+F26+F25+F18</f>
        <v>391356043</v>
      </c>
      <c r="G32" s="30">
        <f>+G28+G26+G25+G18</f>
        <v>271671659</v>
      </c>
      <c r="H32" s="31">
        <f>+G32-D32</f>
        <v>0</v>
      </c>
    </row>
  </sheetData>
  <mergeCells count="12">
    <mergeCell ref="A8:A9"/>
    <mergeCell ref="B8:B9"/>
    <mergeCell ref="C8:C9"/>
    <mergeCell ref="D8:D9"/>
    <mergeCell ref="B6:E6"/>
    <mergeCell ref="B1:D1"/>
    <mergeCell ref="B3:G3"/>
    <mergeCell ref="B4:G4"/>
    <mergeCell ref="B5:G5"/>
    <mergeCell ref="F8:F9"/>
    <mergeCell ref="G8:G9"/>
    <mergeCell ref="E8:E9"/>
  </mergeCells>
  <phoneticPr fontId="0" type="noConversion"/>
  <pageMargins left="0.7" right="0.7" top="0.75" bottom="0.75" header="0.3" footer="0.3"/>
  <pageSetup paperSize="9" scale="9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57"/>
  <sheetViews>
    <sheetView workbookViewId="0">
      <selection sqref="A1:E1"/>
    </sheetView>
  </sheetViews>
  <sheetFormatPr defaultRowHeight="15"/>
  <cols>
    <col min="1" max="1" width="34.28515625" customWidth="1"/>
    <col min="2" max="2" width="15.85546875" customWidth="1"/>
    <col min="3" max="3" width="12.28515625" customWidth="1"/>
  </cols>
  <sheetData>
    <row r="1" spans="1:7">
      <c r="A1" s="289" t="s">
        <v>296</v>
      </c>
      <c r="B1" s="289"/>
      <c r="C1" s="289"/>
      <c r="D1" s="289"/>
      <c r="E1" s="289"/>
      <c r="F1" s="3"/>
      <c r="G1" s="3"/>
    </row>
    <row r="2" spans="1:7">
      <c r="A2" s="32"/>
      <c r="B2" s="32"/>
      <c r="C2" s="32"/>
      <c r="D2" s="32"/>
      <c r="E2" s="32"/>
      <c r="F2" s="3"/>
      <c r="G2" s="3"/>
    </row>
    <row r="3" spans="1:7">
      <c r="A3" s="324" t="s">
        <v>93</v>
      </c>
      <c r="B3" s="324"/>
      <c r="C3" s="324"/>
      <c r="D3" s="324"/>
      <c r="E3" s="324"/>
    </row>
    <row r="4" spans="1:7">
      <c r="A4" s="324" t="s">
        <v>94</v>
      </c>
      <c r="B4" s="324"/>
      <c r="C4" s="324"/>
      <c r="D4" s="324"/>
      <c r="E4" s="324"/>
    </row>
    <row r="6" spans="1:7" ht="15.75">
      <c r="A6" s="189" t="s">
        <v>95</v>
      </c>
      <c r="B6" s="330"/>
      <c r="C6" s="330"/>
      <c r="D6" s="330"/>
      <c r="E6" s="330"/>
    </row>
    <row r="7" spans="1:7" ht="15.75" thickBot="1">
      <c r="A7" s="190"/>
      <c r="B7" s="190"/>
      <c r="C7" s="190"/>
      <c r="D7" s="331" t="s">
        <v>86</v>
      </c>
      <c r="E7" s="331"/>
    </row>
    <row r="8" spans="1:7" ht="15.75" thickBot="1">
      <c r="A8" s="191" t="s">
        <v>97</v>
      </c>
      <c r="B8" s="192" t="s">
        <v>114</v>
      </c>
      <c r="C8" s="192" t="s">
        <v>115</v>
      </c>
      <c r="D8" s="192" t="s">
        <v>116</v>
      </c>
      <c r="E8" s="193" t="s">
        <v>98</v>
      </c>
    </row>
    <row r="9" spans="1:7">
      <c r="A9" s="194" t="s">
        <v>99</v>
      </c>
      <c r="B9" s="195"/>
      <c r="C9" s="195"/>
      <c r="D9" s="195"/>
      <c r="E9" s="196">
        <f t="shared" ref="E9:E15" si="0">SUM(B9:D9)</f>
        <v>0</v>
      </c>
    </row>
    <row r="10" spans="1:7">
      <c r="A10" s="197" t="s">
        <v>100</v>
      </c>
      <c r="B10" s="198"/>
      <c r="C10" s="198"/>
      <c r="D10" s="198"/>
      <c r="E10" s="199">
        <f t="shared" si="0"/>
        <v>0</v>
      </c>
    </row>
    <row r="11" spans="1:7">
      <c r="A11" s="200" t="s">
        <v>101</v>
      </c>
      <c r="B11" s="201"/>
      <c r="C11" s="201">
        <f>14000000+21625765</f>
        <v>35625765</v>
      </c>
      <c r="D11" s="201"/>
      <c r="E11" s="202">
        <f t="shared" si="0"/>
        <v>35625765</v>
      </c>
    </row>
    <row r="12" spans="1:7">
      <c r="A12" s="200" t="s">
        <v>102</v>
      </c>
      <c r="B12" s="201"/>
      <c r="C12" s="201"/>
      <c r="D12" s="201"/>
      <c r="E12" s="202">
        <f t="shared" si="0"/>
        <v>0</v>
      </c>
    </row>
    <row r="13" spans="1:7">
      <c r="A13" s="200" t="s">
        <v>103</v>
      </c>
      <c r="B13" s="201"/>
      <c r="C13" s="201"/>
      <c r="D13" s="201"/>
      <c r="E13" s="202">
        <f t="shared" si="0"/>
        <v>0</v>
      </c>
    </row>
    <row r="14" spans="1:7">
      <c r="A14" s="200" t="s">
        <v>104</v>
      </c>
      <c r="B14" s="201"/>
      <c r="C14" s="201"/>
      <c r="D14" s="201"/>
      <c r="E14" s="202">
        <f t="shared" si="0"/>
        <v>0</v>
      </c>
    </row>
    <row r="15" spans="1:7" ht="15.75" thickBot="1">
      <c r="A15" s="203"/>
      <c r="B15" s="204"/>
      <c r="C15" s="204"/>
      <c r="D15" s="204"/>
      <c r="E15" s="202">
        <f t="shared" si="0"/>
        <v>0</v>
      </c>
    </row>
    <row r="16" spans="1:7" ht="15.75" thickBot="1">
      <c r="A16" s="205" t="s">
        <v>105</v>
      </c>
      <c r="B16" s="206">
        <f>B9+SUM(B11:B15)</f>
        <v>0</v>
      </c>
      <c r="C16" s="206">
        <f>C9+SUM(C11:C15)</f>
        <v>35625765</v>
      </c>
      <c r="D16" s="206">
        <f>D9+SUM(D11:D15)</f>
        <v>0</v>
      </c>
      <c r="E16" s="207">
        <f>E9+SUM(E11:E15)</f>
        <v>35625765</v>
      </c>
    </row>
    <row r="17" spans="1:5" ht="15.75" thickBot="1">
      <c r="A17" s="208"/>
      <c r="B17" s="208"/>
      <c r="C17" s="208"/>
      <c r="D17" s="208"/>
      <c r="E17" s="208"/>
    </row>
    <row r="18" spans="1:5" ht="15.75" thickBot="1">
      <c r="A18" s="191" t="s">
        <v>106</v>
      </c>
      <c r="B18" s="192" t="str">
        <f>+B8</f>
        <v>2017. év</v>
      </c>
      <c r="C18" s="192" t="str">
        <f>+C8</f>
        <v>2018.év</v>
      </c>
      <c r="D18" s="192" t="str">
        <f>+D8</f>
        <v>2019. év</v>
      </c>
      <c r="E18" s="193" t="s">
        <v>98</v>
      </c>
    </row>
    <row r="19" spans="1:5">
      <c r="A19" s="194" t="s">
        <v>107</v>
      </c>
      <c r="B19" s="195"/>
      <c r="C19" s="195">
        <v>0</v>
      </c>
      <c r="D19" s="195"/>
      <c r="E19" s="196">
        <f t="shared" ref="E19:E25" si="1">SUM(B19:D19)</f>
        <v>0</v>
      </c>
    </row>
    <row r="20" spans="1:5">
      <c r="A20" s="209" t="s">
        <v>108</v>
      </c>
      <c r="B20" s="201"/>
      <c r="C20" s="201"/>
      <c r="D20" s="201"/>
      <c r="E20" s="202">
        <f t="shared" si="1"/>
        <v>0</v>
      </c>
    </row>
    <row r="21" spans="1:5">
      <c r="A21" s="200" t="s">
        <v>109</v>
      </c>
      <c r="B21" s="201"/>
      <c r="C21" s="201">
        <f>14000000+12700000</f>
        <v>26700000</v>
      </c>
      <c r="D21" s="201"/>
      <c r="E21" s="202">
        <f t="shared" si="1"/>
        <v>26700000</v>
      </c>
    </row>
    <row r="22" spans="1:5">
      <c r="A22" s="200" t="s">
        <v>110</v>
      </c>
      <c r="B22" s="201"/>
      <c r="C22" s="201"/>
      <c r="D22" s="201"/>
      <c r="E22" s="202">
        <f t="shared" si="1"/>
        <v>0</v>
      </c>
    </row>
    <row r="23" spans="1:5">
      <c r="A23" s="210" t="s">
        <v>284</v>
      </c>
      <c r="B23" s="201"/>
      <c r="C23" s="201">
        <f>+C11-C21</f>
        <v>8925765</v>
      </c>
      <c r="D23" s="201"/>
      <c r="E23" s="202">
        <f t="shared" si="1"/>
        <v>8925765</v>
      </c>
    </row>
    <row r="24" spans="1:5">
      <c r="A24" s="210"/>
      <c r="B24" s="201"/>
      <c r="C24" s="201"/>
      <c r="D24" s="201"/>
      <c r="E24" s="202">
        <f t="shared" si="1"/>
        <v>0</v>
      </c>
    </row>
    <row r="25" spans="1:5" ht="15.75" thickBot="1">
      <c r="A25" s="203"/>
      <c r="B25" s="204"/>
      <c r="C25" s="204"/>
      <c r="D25" s="204"/>
      <c r="E25" s="202">
        <f t="shared" si="1"/>
        <v>0</v>
      </c>
    </row>
    <row r="26" spans="1:5" ht="15.75" thickBot="1">
      <c r="A26" s="205" t="s">
        <v>111</v>
      </c>
      <c r="B26" s="206">
        <f>SUM(B19:B25)</f>
        <v>0</v>
      </c>
      <c r="C26" s="206">
        <f>SUM(C19:C25)</f>
        <v>35625765</v>
      </c>
      <c r="D26" s="206">
        <f>SUM(D19:D25)</f>
        <v>0</v>
      </c>
      <c r="E26" s="207">
        <f>SUM(E19:E25)</f>
        <v>35625765</v>
      </c>
    </row>
    <row r="27" spans="1:5">
      <c r="A27" s="190"/>
      <c r="B27" s="190"/>
      <c r="C27" s="190"/>
      <c r="D27" s="190"/>
      <c r="E27" s="190"/>
    </row>
    <row r="28" spans="1:5">
      <c r="A28" s="190"/>
      <c r="B28" s="190"/>
      <c r="C28" s="190"/>
      <c r="D28" s="190"/>
      <c r="E28" s="190"/>
    </row>
    <row r="29" spans="1:5" ht="15.75">
      <c r="A29" s="189" t="s">
        <v>95</v>
      </c>
      <c r="B29" s="330"/>
      <c r="C29" s="330"/>
      <c r="D29" s="330"/>
      <c r="E29" s="330"/>
    </row>
    <row r="30" spans="1:5" ht="15.75" thickBot="1">
      <c r="A30" s="190"/>
      <c r="B30" s="190"/>
      <c r="C30" s="190"/>
      <c r="D30" s="331" t="s">
        <v>96</v>
      </c>
      <c r="E30" s="331"/>
    </row>
    <row r="31" spans="1:5" ht="15.75" thickBot="1">
      <c r="A31" s="191" t="s">
        <v>97</v>
      </c>
      <c r="B31" s="192" t="str">
        <f>+B18</f>
        <v>2017. év</v>
      </c>
      <c r="C31" s="192" t="str">
        <f>+C18</f>
        <v>2018.év</v>
      </c>
      <c r="D31" s="192" t="str">
        <f>+D18</f>
        <v>2019. év</v>
      </c>
      <c r="E31" s="193" t="s">
        <v>98</v>
      </c>
    </row>
    <row r="32" spans="1:5">
      <c r="A32" s="194" t="s">
        <v>99</v>
      </c>
      <c r="B32" s="195"/>
      <c r="C32" s="195"/>
      <c r="D32" s="195"/>
      <c r="E32" s="196">
        <f t="shared" ref="E32:E38" si="2">SUM(B32:D32)</f>
        <v>0</v>
      </c>
    </row>
    <row r="33" spans="1:5">
      <c r="A33" s="197" t="s">
        <v>100</v>
      </c>
      <c r="B33" s="198"/>
      <c r="C33" s="198"/>
      <c r="D33" s="198"/>
      <c r="E33" s="199">
        <f t="shared" si="2"/>
        <v>0</v>
      </c>
    </row>
    <row r="34" spans="1:5">
      <c r="A34" s="200" t="s">
        <v>101</v>
      </c>
      <c r="B34" s="201"/>
      <c r="C34" s="201"/>
      <c r="D34" s="201"/>
      <c r="E34" s="202">
        <f t="shared" si="2"/>
        <v>0</v>
      </c>
    </row>
    <row r="35" spans="1:5">
      <c r="A35" s="200" t="s">
        <v>102</v>
      </c>
      <c r="B35" s="201"/>
      <c r="C35" s="201"/>
      <c r="D35" s="201"/>
      <c r="E35" s="202">
        <f t="shared" si="2"/>
        <v>0</v>
      </c>
    </row>
    <row r="36" spans="1:5">
      <c r="A36" s="200" t="s">
        <v>103</v>
      </c>
      <c r="B36" s="201"/>
      <c r="C36" s="201"/>
      <c r="D36" s="201"/>
      <c r="E36" s="202">
        <f t="shared" si="2"/>
        <v>0</v>
      </c>
    </row>
    <row r="37" spans="1:5">
      <c r="A37" s="200" t="s">
        <v>104</v>
      </c>
      <c r="B37" s="201"/>
      <c r="C37" s="201"/>
      <c r="D37" s="201"/>
      <c r="E37" s="202">
        <f t="shared" si="2"/>
        <v>0</v>
      </c>
    </row>
    <row r="38" spans="1:5" ht="15.75" thickBot="1">
      <c r="A38" s="203"/>
      <c r="B38" s="204"/>
      <c r="C38" s="204"/>
      <c r="D38" s="204"/>
      <c r="E38" s="202">
        <f t="shared" si="2"/>
        <v>0</v>
      </c>
    </row>
    <row r="39" spans="1:5" ht="15.75" thickBot="1">
      <c r="A39" s="205" t="s">
        <v>105</v>
      </c>
      <c r="B39" s="206">
        <f>B32+SUM(B34:B38)</f>
        <v>0</v>
      </c>
      <c r="C39" s="206">
        <f>C32+SUM(C34:C38)</f>
        <v>0</v>
      </c>
      <c r="D39" s="206">
        <f>D32+SUM(D34:D38)</f>
        <v>0</v>
      </c>
      <c r="E39" s="207">
        <f>E32+SUM(E34:E38)</f>
        <v>0</v>
      </c>
    </row>
    <row r="40" spans="1:5" ht="15.75" thickBot="1">
      <c r="A40" s="208"/>
      <c r="B40" s="208"/>
      <c r="C40" s="208"/>
      <c r="D40" s="208"/>
      <c r="E40" s="208"/>
    </row>
    <row r="41" spans="1:5" ht="15.75" thickBot="1">
      <c r="A41" s="191" t="s">
        <v>106</v>
      </c>
      <c r="B41" s="192" t="str">
        <f>+B31</f>
        <v>2017. év</v>
      </c>
      <c r="C41" s="192" t="str">
        <f>+C31</f>
        <v>2018.év</v>
      </c>
      <c r="D41" s="192" t="str">
        <f>+D31</f>
        <v>2019. év</v>
      </c>
      <c r="E41" s="193" t="s">
        <v>98</v>
      </c>
    </row>
    <row r="42" spans="1:5">
      <c r="A42" s="194" t="s">
        <v>107</v>
      </c>
      <c r="B42" s="195"/>
      <c r="C42" s="195"/>
      <c r="D42" s="195"/>
      <c r="E42" s="196">
        <f t="shared" ref="E42:E48" si="3">SUM(B42:D42)</f>
        <v>0</v>
      </c>
    </row>
    <row r="43" spans="1:5">
      <c r="A43" s="209" t="s">
        <v>108</v>
      </c>
      <c r="B43" s="201"/>
      <c r="C43" s="201"/>
      <c r="D43" s="201"/>
      <c r="E43" s="202">
        <f t="shared" si="3"/>
        <v>0</v>
      </c>
    </row>
    <row r="44" spans="1:5">
      <c r="A44" s="200" t="s">
        <v>109</v>
      </c>
      <c r="B44" s="201"/>
      <c r="C44" s="201"/>
      <c r="D44" s="201"/>
      <c r="E44" s="202">
        <f t="shared" si="3"/>
        <v>0</v>
      </c>
    </row>
    <row r="45" spans="1:5">
      <c r="A45" s="200" t="s">
        <v>110</v>
      </c>
      <c r="B45" s="201"/>
      <c r="C45" s="201"/>
      <c r="D45" s="201"/>
      <c r="E45" s="202">
        <f t="shared" si="3"/>
        <v>0</v>
      </c>
    </row>
    <row r="46" spans="1:5">
      <c r="A46" s="210"/>
      <c r="B46" s="201"/>
      <c r="C46" s="201"/>
      <c r="D46" s="201"/>
      <c r="E46" s="202">
        <f t="shared" si="3"/>
        <v>0</v>
      </c>
    </row>
    <row r="47" spans="1:5">
      <c r="A47" s="210"/>
      <c r="B47" s="201"/>
      <c r="C47" s="201"/>
      <c r="D47" s="201"/>
      <c r="E47" s="202">
        <f t="shared" si="3"/>
        <v>0</v>
      </c>
    </row>
    <row r="48" spans="1:5" ht="15.75" thickBot="1">
      <c r="A48" s="203"/>
      <c r="B48" s="204"/>
      <c r="C48" s="204"/>
      <c r="D48" s="204"/>
      <c r="E48" s="202">
        <f t="shared" si="3"/>
        <v>0</v>
      </c>
    </row>
    <row r="49" spans="1:5" ht="15.75" thickBot="1">
      <c r="A49" s="205" t="s">
        <v>111</v>
      </c>
      <c r="B49" s="206">
        <f>SUM(B42:B48)</f>
        <v>0</v>
      </c>
      <c r="C49" s="206">
        <f>SUM(C42:C48)</f>
        <v>0</v>
      </c>
      <c r="D49" s="206">
        <f>SUM(D42:D48)</f>
        <v>0</v>
      </c>
      <c r="E49" s="207">
        <f>SUM(E42:E48)</f>
        <v>0</v>
      </c>
    </row>
    <row r="50" spans="1:5">
      <c r="A50" s="190"/>
      <c r="B50" s="190"/>
      <c r="C50" s="190"/>
      <c r="D50" s="190"/>
      <c r="E50" s="190"/>
    </row>
    <row r="51" spans="1:5" ht="15.75">
      <c r="A51" s="332" t="e">
        <f>+CONCATENATE("Önkormányzaton kívüli EU-s projektekhez történő hozzájárulás ",LEFT(#REF!,4),". évi előirányzat")</f>
        <v>#REF!</v>
      </c>
      <c r="B51" s="332"/>
      <c r="C51" s="332"/>
      <c r="D51" s="332"/>
      <c r="E51" s="332"/>
    </row>
    <row r="52" spans="1:5" ht="15.75" thickBot="1">
      <c r="A52" s="190"/>
      <c r="B52" s="190"/>
      <c r="C52" s="190"/>
      <c r="D52" s="190"/>
      <c r="E52" s="190"/>
    </row>
    <row r="53" spans="1:5" ht="15.75" thickBot="1">
      <c r="A53" s="309" t="s">
        <v>112</v>
      </c>
      <c r="B53" s="310"/>
      <c r="C53" s="311"/>
      <c r="D53" s="312" t="s">
        <v>113</v>
      </c>
      <c r="E53" s="313"/>
    </row>
    <row r="54" spans="1:5">
      <c r="A54" s="325"/>
      <c r="B54" s="326"/>
      <c r="C54" s="327"/>
      <c r="D54" s="328"/>
      <c r="E54" s="329"/>
    </row>
    <row r="55" spans="1:5" ht="15.75" thickBot="1">
      <c r="A55" s="314"/>
      <c r="B55" s="315"/>
      <c r="C55" s="316"/>
      <c r="D55" s="317"/>
      <c r="E55" s="318"/>
    </row>
    <row r="56" spans="1:5" ht="15.75" thickBot="1">
      <c r="A56" s="319" t="s">
        <v>111</v>
      </c>
      <c r="B56" s="320"/>
      <c r="C56" s="321"/>
      <c r="D56" s="322">
        <f>SUM(D54:E55)</f>
        <v>0</v>
      </c>
      <c r="E56" s="323"/>
    </row>
    <row r="57" spans="1:5">
      <c r="A57" s="211"/>
      <c r="B57" s="211"/>
      <c r="C57" s="211"/>
      <c r="D57" s="211"/>
      <c r="E57" s="211"/>
    </row>
  </sheetData>
  <mergeCells count="16">
    <mergeCell ref="A3:E3"/>
    <mergeCell ref="A4:E4"/>
    <mergeCell ref="A1:E1"/>
    <mergeCell ref="A54:C54"/>
    <mergeCell ref="D54:E54"/>
    <mergeCell ref="B6:E6"/>
    <mergeCell ref="D7:E7"/>
    <mergeCell ref="B29:E29"/>
    <mergeCell ref="D30:E30"/>
    <mergeCell ref="A51:E51"/>
    <mergeCell ref="A53:C53"/>
    <mergeCell ref="D53:E53"/>
    <mergeCell ref="A55:C55"/>
    <mergeCell ref="D55:E55"/>
    <mergeCell ref="A56:C56"/>
    <mergeCell ref="D56:E56"/>
  </mergeCells>
  <phoneticPr fontId="0" type="noConversion"/>
  <conditionalFormatting sqref="E9:E16 B16:D16 B26:E26 E19:E25 E32:E39 B39:D39 E42:E49 B49:D49 D56:E56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B1" sqref="B1:D1"/>
    </sheetView>
  </sheetViews>
  <sheetFormatPr defaultRowHeight="15"/>
  <cols>
    <col min="2" max="2" width="37.5703125" customWidth="1"/>
    <col min="3" max="3" width="11.7109375" customWidth="1"/>
    <col min="5" max="5" width="34.42578125" customWidth="1"/>
    <col min="6" max="6" width="12.28515625" customWidth="1"/>
    <col min="7" max="7" width="11.5703125" customWidth="1"/>
  </cols>
  <sheetData>
    <row r="1" spans="1:7">
      <c r="A1" s="1"/>
      <c r="B1" s="289" t="s">
        <v>297</v>
      </c>
      <c r="C1" s="290"/>
      <c r="D1" s="290"/>
      <c r="E1" s="2"/>
      <c r="F1" s="3"/>
      <c r="G1" s="3"/>
    </row>
    <row r="2" spans="1:7">
      <c r="A2" s="1"/>
      <c r="B2" s="2"/>
      <c r="C2" s="2"/>
      <c r="D2" s="2"/>
      <c r="E2" s="2"/>
      <c r="F2" s="4"/>
      <c r="G2" s="4"/>
    </row>
    <row r="3" spans="1:7" ht="15.75">
      <c r="A3" s="1"/>
      <c r="B3" s="291" t="s">
        <v>276</v>
      </c>
      <c r="C3" s="291"/>
      <c r="D3" s="291"/>
      <c r="E3" s="291"/>
      <c r="F3" s="292"/>
      <c r="G3" s="292"/>
    </row>
    <row r="4" spans="1:7" ht="15.75">
      <c r="A4" s="1"/>
      <c r="B4" s="291" t="s">
        <v>53</v>
      </c>
      <c r="C4" s="291"/>
      <c r="D4" s="291"/>
      <c r="E4" s="291"/>
      <c r="F4" s="292"/>
      <c r="G4" s="292"/>
    </row>
    <row r="5" spans="1:7" ht="15.75">
      <c r="A5" s="1"/>
      <c r="B5" s="5"/>
      <c r="C5" s="5"/>
      <c r="D5" s="5"/>
      <c r="E5" s="5"/>
      <c r="F5" s="6"/>
      <c r="G5" s="6"/>
    </row>
    <row r="6" spans="1:7">
      <c r="A6" s="1"/>
      <c r="B6" s="288"/>
      <c r="C6" s="288"/>
      <c r="D6" s="288"/>
      <c r="E6" s="288"/>
      <c r="F6" s="3"/>
      <c r="G6" s="3" t="s">
        <v>1</v>
      </c>
    </row>
    <row r="7" spans="1:7">
      <c r="A7" s="7"/>
      <c r="B7" s="8" t="s">
        <v>2</v>
      </c>
      <c r="C7" s="8" t="s">
        <v>3</v>
      </c>
      <c r="D7" s="8" t="s">
        <v>4</v>
      </c>
      <c r="E7" s="9" t="s">
        <v>5</v>
      </c>
      <c r="F7" s="9" t="s">
        <v>6</v>
      </c>
      <c r="G7" s="9" t="s">
        <v>7</v>
      </c>
    </row>
    <row r="8" spans="1:7">
      <c r="A8" s="294" t="s">
        <v>8</v>
      </c>
      <c r="B8" s="293" t="s">
        <v>9</v>
      </c>
      <c r="C8" s="293" t="s">
        <v>10</v>
      </c>
      <c r="D8" s="293" t="s">
        <v>11</v>
      </c>
      <c r="E8" s="293" t="s">
        <v>9</v>
      </c>
      <c r="F8" s="293" t="s">
        <v>10</v>
      </c>
      <c r="G8" s="293" t="s">
        <v>11</v>
      </c>
    </row>
    <row r="9" spans="1:7">
      <c r="A9" s="295"/>
      <c r="B9" s="293"/>
      <c r="C9" s="293"/>
      <c r="D9" s="293"/>
      <c r="E9" s="293"/>
      <c r="F9" s="293"/>
      <c r="G9" s="293"/>
    </row>
    <row r="10" spans="1:7">
      <c r="A10" s="10">
        <v>1</v>
      </c>
      <c r="B10" s="11" t="s">
        <v>12</v>
      </c>
      <c r="C10" s="12"/>
      <c r="D10" s="12"/>
      <c r="E10" s="11" t="s">
        <v>13</v>
      </c>
      <c r="F10" s="13"/>
      <c r="G10" s="13"/>
    </row>
    <row r="11" spans="1:7">
      <c r="A11" s="10">
        <v>2</v>
      </c>
      <c r="B11" s="14" t="s">
        <v>14</v>
      </c>
      <c r="C11" s="12">
        <v>1068</v>
      </c>
      <c r="D11" s="12"/>
      <c r="E11" s="14" t="s">
        <v>15</v>
      </c>
      <c r="F11" s="12">
        <v>16701785</v>
      </c>
      <c r="G11" s="12">
        <v>17285700</v>
      </c>
    </row>
    <row r="12" spans="1:7">
      <c r="A12" s="10">
        <v>3</v>
      </c>
      <c r="B12" s="14" t="s">
        <v>16</v>
      </c>
      <c r="C12" s="12"/>
      <c r="D12" s="12"/>
      <c r="E12" s="14" t="s">
        <v>17</v>
      </c>
      <c r="F12" s="12">
        <v>3770635</v>
      </c>
      <c r="G12" s="12">
        <v>3421483</v>
      </c>
    </row>
    <row r="13" spans="1:7">
      <c r="A13" s="10">
        <v>4</v>
      </c>
      <c r="B13" s="14" t="s">
        <v>18</v>
      </c>
      <c r="C13" s="12"/>
      <c r="D13" s="12">
        <v>21740733</v>
      </c>
      <c r="E13" s="14" t="s">
        <v>19</v>
      </c>
      <c r="F13" s="12">
        <v>2637129</v>
      </c>
      <c r="G13" s="12">
        <v>2418080</v>
      </c>
    </row>
    <row r="14" spans="1:7">
      <c r="A14" s="10">
        <v>5</v>
      </c>
      <c r="B14" s="14" t="s">
        <v>20</v>
      </c>
      <c r="C14" s="12">
        <v>21424400</v>
      </c>
      <c r="D14" s="12">
        <v>1384530</v>
      </c>
      <c r="E14" s="14" t="s">
        <v>21</v>
      </c>
      <c r="F14" s="12"/>
      <c r="G14" s="12"/>
    </row>
    <row r="15" spans="1:7">
      <c r="A15" s="10">
        <v>6</v>
      </c>
      <c r="B15" s="14" t="s">
        <v>22</v>
      </c>
      <c r="C15" s="12"/>
      <c r="D15" s="12"/>
      <c r="E15" s="14" t="s">
        <v>23</v>
      </c>
      <c r="F15" s="12"/>
      <c r="G15" s="12"/>
    </row>
    <row r="16" spans="1:7">
      <c r="A16" s="10">
        <v>7</v>
      </c>
      <c r="B16" s="14" t="s">
        <v>24</v>
      </c>
      <c r="C16" s="12"/>
      <c r="D16" s="12"/>
      <c r="E16" s="15" t="s">
        <v>25</v>
      </c>
      <c r="F16" s="12"/>
      <c r="G16" s="12"/>
    </row>
    <row r="17" spans="1:8">
      <c r="A17" s="10">
        <v>8</v>
      </c>
      <c r="B17" s="14" t="s">
        <v>26</v>
      </c>
      <c r="C17" s="12"/>
      <c r="D17" s="12"/>
      <c r="E17" s="14" t="s">
        <v>27</v>
      </c>
      <c r="F17" s="12"/>
      <c r="G17" s="12"/>
    </row>
    <row r="18" spans="1:8">
      <c r="A18" s="16">
        <v>9</v>
      </c>
      <c r="B18" s="17" t="s">
        <v>28</v>
      </c>
      <c r="C18" s="17">
        <f>SUM(C11:C17)</f>
        <v>21425468</v>
      </c>
      <c r="D18" s="17">
        <f>SUM(D11:D17)</f>
        <v>23125263</v>
      </c>
      <c r="E18" s="18" t="s">
        <v>29</v>
      </c>
      <c r="F18" s="18">
        <f>SUM(F11:F17)</f>
        <v>23109549</v>
      </c>
      <c r="G18" s="18">
        <f>SUM(G11:G17)</f>
        <v>23125263</v>
      </c>
    </row>
    <row r="19" spans="1:8">
      <c r="A19" s="10">
        <v>10</v>
      </c>
      <c r="B19" s="11" t="s">
        <v>30</v>
      </c>
      <c r="C19" s="12"/>
      <c r="D19" s="12"/>
      <c r="E19" s="11" t="s">
        <v>31</v>
      </c>
      <c r="F19" s="12"/>
      <c r="G19" s="12"/>
    </row>
    <row r="20" spans="1:8">
      <c r="A20" s="10">
        <v>11</v>
      </c>
      <c r="B20" s="14" t="s">
        <v>32</v>
      </c>
      <c r="C20" s="12"/>
      <c r="D20" s="12"/>
      <c r="E20" s="14" t="s">
        <v>33</v>
      </c>
      <c r="F20" s="12">
        <v>0</v>
      </c>
      <c r="G20" s="12"/>
    </row>
    <row r="21" spans="1:8">
      <c r="A21" s="10">
        <v>12</v>
      </c>
      <c r="B21" s="14" t="s">
        <v>34</v>
      </c>
      <c r="C21" s="12"/>
      <c r="D21" s="12"/>
      <c r="E21" s="19" t="s">
        <v>35</v>
      </c>
      <c r="F21" s="12"/>
      <c r="G21" s="12"/>
    </row>
    <row r="22" spans="1:8">
      <c r="A22" s="10">
        <v>13</v>
      </c>
      <c r="B22" s="14" t="s">
        <v>36</v>
      </c>
      <c r="C22" s="12"/>
      <c r="D22" s="12"/>
      <c r="E22" s="14" t="s">
        <v>37</v>
      </c>
      <c r="F22" s="12"/>
      <c r="G22" s="12"/>
    </row>
    <row r="23" spans="1:8">
      <c r="A23" s="10">
        <v>14</v>
      </c>
      <c r="B23" s="14" t="s">
        <v>38</v>
      </c>
      <c r="C23" s="12"/>
      <c r="D23" s="12"/>
      <c r="E23" s="14" t="s">
        <v>39</v>
      </c>
      <c r="F23" s="12"/>
      <c r="G23" s="12"/>
    </row>
    <row r="24" spans="1:8">
      <c r="A24" s="10">
        <v>15</v>
      </c>
      <c r="B24" s="3"/>
      <c r="C24" s="12"/>
      <c r="D24" s="12"/>
      <c r="E24" s="14" t="s">
        <v>40</v>
      </c>
      <c r="F24" s="12"/>
      <c r="G24" s="12"/>
    </row>
    <row r="25" spans="1:8">
      <c r="A25" s="10">
        <v>16</v>
      </c>
      <c r="B25" s="20" t="s">
        <v>41</v>
      </c>
      <c r="C25" s="21">
        <f>SUM(C19:C24)</f>
        <v>0</v>
      </c>
      <c r="D25" s="21">
        <f>SUM(D19:D24)</f>
        <v>0</v>
      </c>
      <c r="E25" s="20" t="s">
        <v>42</v>
      </c>
      <c r="F25" s="18">
        <f>SUM(F19:F24)</f>
        <v>0</v>
      </c>
      <c r="G25" s="18">
        <f>SUM(G19:G24)</f>
        <v>0</v>
      </c>
    </row>
    <row r="26" spans="1:8">
      <c r="A26" s="10">
        <v>17</v>
      </c>
      <c r="B26" s="22" t="s">
        <v>43</v>
      </c>
      <c r="C26" s="23">
        <v>0</v>
      </c>
      <c r="D26" s="23">
        <v>0</v>
      </c>
      <c r="E26" s="22" t="s">
        <v>43</v>
      </c>
      <c r="F26" s="23">
        <v>0</v>
      </c>
      <c r="G26" s="23">
        <v>0</v>
      </c>
    </row>
    <row r="27" spans="1:8">
      <c r="A27" s="10">
        <v>18</v>
      </c>
      <c r="B27" s="24"/>
      <c r="C27" s="12"/>
      <c r="D27" s="12"/>
      <c r="E27" s="24"/>
      <c r="F27" s="12"/>
      <c r="G27" s="12"/>
    </row>
    <row r="28" spans="1:8">
      <c r="A28" s="10">
        <v>19</v>
      </c>
      <c r="B28" s="25" t="s">
        <v>44</v>
      </c>
      <c r="C28" s="25">
        <f>+C29+C30+C31</f>
        <v>1593756</v>
      </c>
      <c r="D28" s="25">
        <f>+D29+D30+D31</f>
        <v>0</v>
      </c>
      <c r="E28" s="11" t="s">
        <v>45</v>
      </c>
      <c r="F28" s="23">
        <f>+F29+F30</f>
        <v>0</v>
      </c>
      <c r="G28" s="23">
        <f>+G29+G30</f>
        <v>0</v>
      </c>
    </row>
    <row r="29" spans="1:8">
      <c r="A29" s="10">
        <v>20</v>
      </c>
      <c r="B29" s="26" t="s">
        <v>46</v>
      </c>
      <c r="C29" s="15"/>
      <c r="D29" s="15"/>
      <c r="E29" s="27" t="s">
        <v>47</v>
      </c>
      <c r="F29" s="12"/>
      <c r="G29" s="12"/>
    </row>
    <row r="30" spans="1:8">
      <c r="A30" s="10">
        <v>21</v>
      </c>
      <c r="B30" s="27" t="s">
        <v>48</v>
      </c>
      <c r="C30" s="15"/>
      <c r="D30" s="15"/>
      <c r="E30" s="27" t="s">
        <v>49</v>
      </c>
      <c r="F30" s="12">
        <v>0</v>
      </c>
      <c r="G30" s="12"/>
    </row>
    <row r="31" spans="1:8">
      <c r="A31" s="10"/>
      <c r="B31" s="14" t="s">
        <v>50</v>
      </c>
      <c r="C31" s="15">
        <v>1593756</v>
      </c>
      <c r="D31" s="15"/>
      <c r="E31" s="27"/>
      <c r="F31" s="12"/>
      <c r="G31" s="12"/>
    </row>
    <row r="32" spans="1:8">
      <c r="A32" s="28">
        <v>22</v>
      </c>
      <c r="B32" s="29" t="s">
        <v>51</v>
      </c>
      <c r="C32" s="30">
        <f>+C28+C18</f>
        <v>23019224</v>
      </c>
      <c r="D32" s="30">
        <f>SUM(D18+D25+D28)</f>
        <v>23125263</v>
      </c>
      <c r="E32" s="29" t="s">
        <v>52</v>
      </c>
      <c r="F32" s="30">
        <f>+F28+F26+F25+F18</f>
        <v>23109549</v>
      </c>
      <c r="G32" s="30">
        <f>+G28+G26+G25+G18</f>
        <v>23125263</v>
      </c>
      <c r="H32" s="31">
        <f>+G32-D32</f>
        <v>0</v>
      </c>
    </row>
  </sheetData>
  <mergeCells count="11">
    <mergeCell ref="B1:D1"/>
    <mergeCell ref="B3:G3"/>
    <mergeCell ref="B4:G4"/>
    <mergeCell ref="B6:E6"/>
    <mergeCell ref="G8:G9"/>
    <mergeCell ref="F8:F9"/>
    <mergeCell ref="E8:E9"/>
    <mergeCell ref="A8:A9"/>
    <mergeCell ref="B8:B9"/>
    <mergeCell ref="C8:C9"/>
    <mergeCell ref="D8:D9"/>
  </mergeCells>
  <phoneticPr fontId="0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B1" sqref="B1:D1"/>
    </sheetView>
  </sheetViews>
  <sheetFormatPr defaultRowHeight="15"/>
  <cols>
    <col min="1" max="1" width="6.140625" customWidth="1"/>
    <col min="2" max="2" width="14.85546875" customWidth="1"/>
    <col min="3" max="3" width="17.85546875" customWidth="1"/>
    <col min="4" max="4" width="18.85546875" customWidth="1"/>
    <col min="5" max="5" width="22.7109375" customWidth="1"/>
  </cols>
  <sheetData>
    <row r="1" spans="1:7">
      <c r="A1" s="1"/>
      <c r="B1" s="289" t="s">
        <v>298</v>
      </c>
      <c r="C1" s="290"/>
      <c r="D1" s="290"/>
      <c r="E1" s="2"/>
      <c r="F1" s="3"/>
      <c r="G1" s="3"/>
    </row>
    <row r="3" spans="1:7" ht="15.75">
      <c r="A3" s="334" t="s">
        <v>224</v>
      </c>
      <c r="B3" s="334"/>
      <c r="C3" s="334"/>
      <c r="D3" s="334"/>
      <c r="E3" s="334"/>
    </row>
    <row r="4" spans="1:7" ht="16.5" thickBot="1">
      <c r="A4" s="335"/>
      <c r="B4" s="335"/>
      <c r="C4" s="125"/>
      <c r="D4" s="98"/>
      <c r="E4" s="275" t="s">
        <v>225</v>
      </c>
    </row>
    <row r="5" spans="1:7" ht="24.75" thickBot="1">
      <c r="A5" s="66" t="s">
        <v>209</v>
      </c>
      <c r="B5" s="67" t="s">
        <v>226</v>
      </c>
      <c r="C5" s="67" t="s">
        <v>227</v>
      </c>
      <c r="D5" s="134" t="s">
        <v>228</v>
      </c>
      <c r="E5" s="100" t="s">
        <v>229</v>
      </c>
    </row>
    <row r="6" spans="1:7" ht="15.75" thickBot="1">
      <c r="A6" s="69" t="s">
        <v>2</v>
      </c>
      <c r="B6" s="70" t="s">
        <v>3</v>
      </c>
      <c r="C6" s="70" t="s">
        <v>4</v>
      </c>
      <c r="D6" s="70" t="s">
        <v>5</v>
      </c>
      <c r="E6" s="138" t="s">
        <v>6</v>
      </c>
    </row>
    <row r="7" spans="1:7" ht="32.25" thickBot="1">
      <c r="A7" s="64" t="s">
        <v>59</v>
      </c>
      <c r="B7" s="65" t="s">
        <v>230</v>
      </c>
      <c r="C7" s="139">
        <v>54648</v>
      </c>
      <c r="D7" s="139">
        <v>54648</v>
      </c>
      <c r="E7" s="139">
        <v>54648</v>
      </c>
    </row>
    <row r="8" spans="1:7" ht="42.75" thickBot="1">
      <c r="A8" s="64" t="s">
        <v>61</v>
      </c>
      <c r="B8" s="276" t="s">
        <v>231</v>
      </c>
      <c r="C8" s="139">
        <v>41848</v>
      </c>
      <c r="D8" s="139">
        <v>0</v>
      </c>
      <c r="E8" s="139">
        <v>0</v>
      </c>
    </row>
    <row r="9" spans="1:7" ht="53.25" thickBot="1">
      <c r="A9" s="64" t="s">
        <v>62</v>
      </c>
      <c r="B9" s="65" t="s">
        <v>232</v>
      </c>
      <c r="C9" s="139"/>
      <c r="D9" s="139"/>
      <c r="E9" s="140"/>
    </row>
    <row r="10" spans="1:7" ht="42.75" thickBot="1">
      <c r="A10" s="64" t="s">
        <v>233</v>
      </c>
      <c r="B10" s="65" t="s">
        <v>234</v>
      </c>
      <c r="C10" s="133">
        <f>SUM(C11:C17)</f>
        <v>42211</v>
      </c>
      <c r="D10" s="133">
        <f>SUM(D11:D17)</f>
        <v>42211</v>
      </c>
      <c r="E10" s="137">
        <f>SUM(E11:E17)</f>
        <v>42211</v>
      </c>
    </row>
    <row r="11" spans="1:7">
      <c r="A11" s="62" t="s">
        <v>235</v>
      </c>
      <c r="B11" s="277" t="s">
        <v>236</v>
      </c>
      <c r="C11" s="151">
        <v>9345</v>
      </c>
      <c r="D11" s="151">
        <v>9345</v>
      </c>
      <c r="E11" s="151">
        <v>9345</v>
      </c>
    </row>
    <row r="12" spans="1:7" ht="23.25">
      <c r="A12" s="61" t="s">
        <v>237</v>
      </c>
      <c r="B12" s="278" t="s">
        <v>238</v>
      </c>
      <c r="C12" s="152">
        <v>1110</v>
      </c>
      <c r="D12" s="152">
        <v>1110</v>
      </c>
      <c r="E12" s="152">
        <v>1110</v>
      </c>
    </row>
    <row r="13" spans="1:7">
      <c r="A13" s="61" t="s">
        <v>239</v>
      </c>
      <c r="B13" s="278" t="s">
        <v>240</v>
      </c>
      <c r="C13" s="152">
        <v>28000</v>
      </c>
      <c r="D13" s="152">
        <v>28000</v>
      </c>
      <c r="E13" s="152">
        <v>28000</v>
      </c>
    </row>
    <row r="14" spans="1:7">
      <c r="A14" s="61" t="s">
        <v>241</v>
      </c>
      <c r="B14" s="278" t="s">
        <v>242</v>
      </c>
      <c r="C14" s="152"/>
      <c r="D14" s="152"/>
      <c r="E14" s="152"/>
    </row>
    <row r="15" spans="1:7">
      <c r="A15" s="61" t="s">
        <v>243</v>
      </c>
      <c r="B15" s="278" t="s">
        <v>244</v>
      </c>
      <c r="C15" s="152">
        <v>3656</v>
      </c>
      <c r="D15" s="152">
        <v>3656</v>
      </c>
      <c r="E15" s="152">
        <v>3656</v>
      </c>
    </row>
    <row r="16" spans="1:7" ht="34.5">
      <c r="A16" s="61" t="s">
        <v>245</v>
      </c>
      <c r="B16" s="278" t="s">
        <v>246</v>
      </c>
      <c r="C16" s="130"/>
      <c r="D16" s="130"/>
      <c r="E16" s="130"/>
    </row>
    <row r="17" spans="1:5" ht="24" thickBot="1">
      <c r="A17" s="63" t="s">
        <v>247</v>
      </c>
      <c r="B17" s="279" t="s">
        <v>248</v>
      </c>
      <c r="C17" s="132">
        <v>100</v>
      </c>
      <c r="D17" s="132">
        <v>100</v>
      </c>
      <c r="E17" s="132">
        <v>100</v>
      </c>
    </row>
    <row r="18" spans="1:5" ht="21.75" thickBot="1">
      <c r="A18" s="64" t="s">
        <v>64</v>
      </c>
      <c r="B18" s="65" t="s">
        <v>249</v>
      </c>
      <c r="C18" s="139">
        <v>5802</v>
      </c>
      <c r="D18" s="139">
        <v>5802</v>
      </c>
      <c r="E18" s="139">
        <v>5802</v>
      </c>
    </row>
    <row r="19" spans="1:5" ht="21.75" thickBot="1">
      <c r="A19" s="64" t="s">
        <v>65</v>
      </c>
      <c r="B19" s="65" t="s">
        <v>152</v>
      </c>
      <c r="C19" s="139"/>
      <c r="D19" s="139"/>
      <c r="E19" s="140"/>
    </row>
    <row r="20" spans="1:5" ht="32.25" thickBot="1">
      <c r="A20" s="64" t="s">
        <v>250</v>
      </c>
      <c r="B20" s="65" t="s">
        <v>251</v>
      </c>
      <c r="C20" s="139"/>
      <c r="D20" s="139"/>
      <c r="E20" s="140"/>
    </row>
    <row r="21" spans="1:5" ht="32.25" thickBot="1">
      <c r="A21" s="64" t="s">
        <v>153</v>
      </c>
      <c r="B21" s="276" t="s">
        <v>252</v>
      </c>
      <c r="C21" s="139"/>
      <c r="D21" s="139"/>
      <c r="E21" s="140"/>
    </row>
    <row r="22" spans="1:5" ht="15.75" thickBot="1">
      <c r="A22" s="64"/>
      <c r="B22" s="276" t="s">
        <v>279</v>
      </c>
      <c r="C22" s="139">
        <v>17143</v>
      </c>
      <c r="D22" s="139">
        <v>9374</v>
      </c>
      <c r="E22" s="140">
        <v>9374</v>
      </c>
    </row>
    <row r="23" spans="1:5" ht="42.75" thickBot="1">
      <c r="A23" s="64" t="s">
        <v>155</v>
      </c>
      <c r="B23" s="65" t="s">
        <v>253</v>
      </c>
      <c r="C23" s="133">
        <f>+C7+C8+C9+C10+C18+C19+C20+C21+C22</f>
        <v>161652</v>
      </c>
      <c r="D23" s="133">
        <f>+D7+D8+D9+D10+D18+D19+D20+D21</f>
        <v>102661</v>
      </c>
      <c r="E23" s="118">
        <f>+E7+E8+E9+E10+E18+E19+E20+E21</f>
        <v>102661</v>
      </c>
    </row>
    <row r="24" spans="1:5" ht="32.25" thickBot="1">
      <c r="A24" s="64" t="s">
        <v>157</v>
      </c>
      <c r="B24" s="65" t="s">
        <v>254</v>
      </c>
      <c r="C24" s="149">
        <v>86894</v>
      </c>
      <c r="D24" s="149">
        <v>86894</v>
      </c>
      <c r="E24" s="149">
        <v>86894</v>
      </c>
    </row>
    <row r="25" spans="1:5" ht="63.75" thickBot="1">
      <c r="A25" s="64" t="s">
        <v>159</v>
      </c>
      <c r="B25" s="65" t="s">
        <v>255</v>
      </c>
      <c r="C25" s="133">
        <f>+C23+C24</f>
        <v>248546</v>
      </c>
      <c r="D25" s="133">
        <f>SUM(D22:D24)</f>
        <v>198929</v>
      </c>
      <c r="E25" s="133">
        <f>SUM(E22:E24)</f>
        <v>198929</v>
      </c>
    </row>
    <row r="26" spans="1:5" ht="15.75">
      <c r="A26" s="122"/>
      <c r="B26" s="123"/>
      <c r="C26" s="124"/>
      <c r="D26" s="147"/>
      <c r="E26" s="148"/>
    </row>
    <row r="27" spans="1:5" ht="15.75">
      <c r="A27" s="334" t="s">
        <v>256</v>
      </c>
      <c r="B27" s="334"/>
      <c r="C27" s="334"/>
      <c r="D27" s="334"/>
      <c r="E27" s="334"/>
    </row>
    <row r="28" spans="1:5" ht="16.5" thickBot="1">
      <c r="A28" s="333" t="s">
        <v>257</v>
      </c>
      <c r="B28" s="333"/>
      <c r="C28" s="125"/>
      <c r="D28" s="98"/>
      <c r="E28" s="275" t="s">
        <v>225</v>
      </c>
    </row>
    <row r="29" spans="1:5" ht="24.75" thickBot="1">
      <c r="A29" s="66" t="s">
        <v>8</v>
      </c>
      <c r="B29" s="67" t="s">
        <v>258</v>
      </c>
      <c r="C29" s="67" t="str">
        <f>+C5</f>
        <v>2018.évi</v>
      </c>
      <c r="D29" s="67" t="str">
        <f>+D5</f>
        <v>2019. évi</v>
      </c>
      <c r="E29" s="100" t="str">
        <f>+E5</f>
        <v>2020. évi</v>
      </c>
    </row>
    <row r="30" spans="1:5" ht="15.75" thickBot="1">
      <c r="A30" s="135" t="s">
        <v>2</v>
      </c>
      <c r="B30" s="136" t="s">
        <v>3</v>
      </c>
      <c r="C30" s="136" t="s">
        <v>4</v>
      </c>
      <c r="D30" s="136" t="s">
        <v>5</v>
      </c>
      <c r="E30" s="143" t="s">
        <v>6</v>
      </c>
    </row>
    <row r="31" spans="1:5" ht="32.25" thickBot="1">
      <c r="A31" s="64" t="s">
        <v>59</v>
      </c>
      <c r="B31" s="68" t="s">
        <v>259</v>
      </c>
      <c r="C31" s="139">
        <v>198929</v>
      </c>
      <c r="D31" s="139">
        <v>198929</v>
      </c>
      <c r="E31" s="139">
        <v>198929</v>
      </c>
    </row>
    <row r="32" spans="1:5" ht="42.75" thickBot="1">
      <c r="A32" s="142" t="s">
        <v>61</v>
      </c>
      <c r="B32" s="144" t="s">
        <v>260</v>
      </c>
      <c r="C32" s="145">
        <f>+C33+C34+C35</f>
        <v>49617</v>
      </c>
      <c r="D32" s="145">
        <f>+D33+D34+D35</f>
        <v>0</v>
      </c>
      <c r="E32" s="146">
        <f>+E33+E34+E35</f>
        <v>0</v>
      </c>
    </row>
    <row r="33" spans="1:5">
      <c r="A33" s="62" t="s">
        <v>261</v>
      </c>
      <c r="B33" s="59" t="s">
        <v>174</v>
      </c>
      <c r="C33" s="131">
        <v>635</v>
      </c>
      <c r="D33" s="153"/>
      <c r="E33" s="116"/>
    </row>
    <row r="34" spans="1:5">
      <c r="A34" s="62" t="s">
        <v>262</v>
      </c>
      <c r="B34" s="60" t="s">
        <v>176</v>
      </c>
      <c r="C34" s="130">
        <v>48982</v>
      </c>
      <c r="D34" s="154"/>
      <c r="E34" s="117"/>
    </row>
    <row r="35" spans="1:5" ht="34.5" thickBot="1">
      <c r="A35" s="62" t="s">
        <v>263</v>
      </c>
      <c r="B35" s="280" t="s">
        <v>178</v>
      </c>
      <c r="C35" s="130"/>
      <c r="D35" s="130"/>
      <c r="E35" s="110"/>
    </row>
    <row r="36" spans="1:5" ht="32.25" thickBot="1">
      <c r="A36" s="64" t="s">
        <v>62</v>
      </c>
      <c r="B36" s="97" t="s">
        <v>264</v>
      </c>
      <c r="C36" s="129">
        <f>+C31+C32</f>
        <v>248546</v>
      </c>
      <c r="D36" s="129">
        <f>+D31+D32</f>
        <v>198929</v>
      </c>
      <c r="E36" s="109">
        <f>+E31+E32</f>
        <v>198929</v>
      </c>
    </row>
    <row r="37" spans="1:5" ht="32.25" thickBot="1">
      <c r="A37" s="64" t="s">
        <v>63</v>
      </c>
      <c r="B37" s="97" t="s">
        <v>265</v>
      </c>
      <c r="C37" s="281"/>
      <c r="D37" s="281"/>
      <c r="E37" s="282"/>
    </row>
    <row r="38" spans="1:5" ht="36.75" thickBot="1">
      <c r="A38" s="283" t="s">
        <v>64</v>
      </c>
      <c r="B38" s="284" t="s">
        <v>266</v>
      </c>
      <c r="C38" s="285">
        <f>+C36+C37</f>
        <v>248546</v>
      </c>
      <c r="D38" s="285">
        <f>+D36+D37</f>
        <v>198929</v>
      </c>
      <c r="E38" s="286">
        <f>+E36+E37</f>
        <v>198929</v>
      </c>
    </row>
  </sheetData>
  <mergeCells count="5">
    <mergeCell ref="A28:B28"/>
    <mergeCell ref="B1:D1"/>
    <mergeCell ref="A3:E3"/>
    <mergeCell ref="A4:B4"/>
    <mergeCell ref="A27:E27"/>
  </mergeCells>
  <phoneticPr fontId="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4"/>
  <sheetViews>
    <sheetView workbookViewId="0">
      <selection activeCell="B1" sqref="B1:D1"/>
    </sheetView>
  </sheetViews>
  <sheetFormatPr defaultRowHeight="15.75"/>
  <cols>
    <col min="1" max="1" width="4.140625" style="75" customWidth="1"/>
    <col min="2" max="2" width="26.7109375" style="93" customWidth="1"/>
    <col min="3" max="4" width="7.7109375" style="93" customWidth="1"/>
    <col min="5" max="5" width="8.140625" style="93" customWidth="1"/>
    <col min="6" max="6" width="7.5703125" style="93" customWidth="1"/>
    <col min="7" max="7" width="7.42578125" style="93" customWidth="1"/>
    <col min="8" max="8" width="7.5703125" style="93" customWidth="1"/>
    <col min="9" max="9" width="7" style="93" customWidth="1"/>
    <col min="10" max="14" width="8.140625" style="93" customWidth="1"/>
    <col min="15" max="15" width="10.85546875" style="75" customWidth="1"/>
    <col min="16" max="16384" width="9.140625" style="93"/>
  </cols>
  <sheetData>
    <row r="1" spans="1:15" customFormat="1" ht="15">
      <c r="A1" s="1"/>
      <c r="B1" s="289" t="s">
        <v>299</v>
      </c>
      <c r="C1" s="290"/>
      <c r="D1" s="290"/>
      <c r="E1" s="2"/>
      <c r="F1" s="3"/>
      <c r="G1" s="3"/>
    </row>
    <row r="2" spans="1:15" ht="31.5" customHeight="1">
      <c r="A2" s="336" t="s">
        <v>185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</row>
    <row r="3" spans="1:15" ht="16.5" thickBot="1">
      <c r="N3" s="93" t="s">
        <v>86</v>
      </c>
      <c r="O3" s="242"/>
    </row>
    <row r="4" spans="1:15" s="75" customFormat="1" ht="29.25" customHeight="1" thickBot="1">
      <c r="A4" s="72" t="s">
        <v>8</v>
      </c>
      <c r="B4" s="73" t="s">
        <v>9</v>
      </c>
      <c r="C4" s="73" t="s">
        <v>134</v>
      </c>
      <c r="D4" s="73" t="s">
        <v>135</v>
      </c>
      <c r="E4" s="73" t="s">
        <v>136</v>
      </c>
      <c r="F4" s="73" t="s">
        <v>137</v>
      </c>
      <c r="G4" s="73" t="s">
        <v>138</v>
      </c>
      <c r="H4" s="73" t="s">
        <v>139</v>
      </c>
      <c r="I4" s="73" t="s">
        <v>140</v>
      </c>
      <c r="J4" s="73" t="s">
        <v>141</v>
      </c>
      <c r="K4" s="73" t="s">
        <v>142</v>
      </c>
      <c r="L4" s="73" t="s">
        <v>143</v>
      </c>
      <c r="M4" s="73" t="s">
        <v>144</v>
      </c>
      <c r="N4" s="73" t="s">
        <v>145</v>
      </c>
      <c r="O4" s="74" t="s">
        <v>111</v>
      </c>
    </row>
    <row r="5" spans="1:15" s="77" customFormat="1" ht="15" customHeight="1" thickBot="1">
      <c r="A5" s="76" t="s">
        <v>59</v>
      </c>
      <c r="B5" s="338" t="s">
        <v>146</v>
      </c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0"/>
    </row>
    <row r="6" spans="1:15" s="77" customFormat="1" ht="22.5">
      <c r="A6" s="78" t="s">
        <v>61</v>
      </c>
      <c r="B6" s="141" t="s">
        <v>147</v>
      </c>
      <c r="C6" s="79">
        <v>4554</v>
      </c>
      <c r="D6" s="79">
        <v>4554</v>
      </c>
      <c r="E6" s="79">
        <v>4554</v>
      </c>
      <c r="F6" s="79">
        <v>4554</v>
      </c>
      <c r="G6" s="79">
        <v>4554</v>
      </c>
      <c r="H6" s="79">
        <v>4554</v>
      </c>
      <c r="I6" s="79">
        <v>4554</v>
      </c>
      <c r="J6" s="79">
        <v>4554</v>
      </c>
      <c r="K6" s="79">
        <v>4554</v>
      </c>
      <c r="L6" s="79">
        <v>4554</v>
      </c>
      <c r="M6" s="79">
        <v>4554</v>
      </c>
      <c r="N6" s="79">
        <v>4554</v>
      </c>
      <c r="O6" s="80">
        <f t="shared" ref="O6:O28" si="0">SUM(C6:N6)</f>
        <v>54648</v>
      </c>
    </row>
    <row r="7" spans="1:15" s="84" customFormat="1" ht="22.5">
      <c r="A7" s="81" t="s">
        <v>62</v>
      </c>
      <c r="B7" s="113" t="s">
        <v>148</v>
      </c>
      <c r="C7" s="82">
        <v>3487</v>
      </c>
      <c r="D7" s="82">
        <v>3487</v>
      </c>
      <c r="E7" s="82">
        <v>3487</v>
      </c>
      <c r="F7" s="82">
        <v>3487</v>
      </c>
      <c r="G7" s="82">
        <v>3487</v>
      </c>
      <c r="H7" s="82">
        <v>3487</v>
      </c>
      <c r="I7" s="82">
        <v>3487</v>
      </c>
      <c r="J7" s="82">
        <v>3487</v>
      </c>
      <c r="K7" s="82">
        <v>3488</v>
      </c>
      <c r="L7" s="82">
        <v>3488</v>
      </c>
      <c r="M7" s="82">
        <v>3488</v>
      </c>
      <c r="N7" s="82">
        <v>3488</v>
      </c>
      <c r="O7" s="83">
        <f t="shared" si="0"/>
        <v>41848</v>
      </c>
    </row>
    <row r="8" spans="1:15" s="84" customFormat="1" ht="22.5">
      <c r="A8" s="81" t="s">
        <v>63</v>
      </c>
      <c r="B8" s="112" t="s">
        <v>149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6">
        <f t="shared" si="0"/>
        <v>0</v>
      </c>
    </row>
    <row r="9" spans="1:15" s="84" customFormat="1" ht="14.1" customHeight="1">
      <c r="A9" s="81" t="s">
        <v>64</v>
      </c>
      <c r="B9" s="111" t="s">
        <v>150</v>
      </c>
      <c r="C9" s="82">
        <v>3518</v>
      </c>
      <c r="D9" s="82">
        <v>3518</v>
      </c>
      <c r="E9" s="82">
        <v>3518</v>
      </c>
      <c r="F9" s="82">
        <v>3518</v>
      </c>
      <c r="G9" s="82">
        <v>3518</v>
      </c>
      <c r="H9" s="82">
        <v>3518</v>
      </c>
      <c r="I9" s="82">
        <v>3518</v>
      </c>
      <c r="J9" s="82">
        <v>3517</v>
      </c>
      <c r="K9" s="82">
        <v>3517</v>
      </c>
      <c r="L9" s="82">
        <v>3517</v>
      </c>
      <c r="M9" s="82">
        <v>3517</v>
      </c>
      <c r="N9" s="82">
        <v>3517</v>
      </c>
      <c r="O9" s="83">
        <f t="shared" si="0"/>
        <v>42211</v>
      </c>
    </row>
    <row r="10" spans="1:15" s="84" customFormat="1" ht="14.1" customHeight="1">
      <c r="A10" s="81" t="s">
        <v>65</v>
      </c>
      <c r="B10" s="111" t="s">
        <v>151</v>
      </c>
      <c r="C10" s="82">
        <v>483</v>
      </c>
      <c r="D10" s="82">
        <v>483</v>
      </c>
      <c r="E10" s="82">
        <v>483</v>
      </c>
      <c r="F10" s="82">
        <v>483</v>
      </c>
      <c r="G10" s="82">
        <v>483</v>
      </c>
      <c r="H10" s="82">
        <v>483</v>
      </c>
      <c r="I10" s="82">
        <v>484</v>
      </c>
      <c r="J10" s="82">
        <v>484</v>
      </c>
      <c r="K10" s="82">
        <v>484</v>
      </c>
      <c r="L10" s="82">
        <v>484</v>
      </c>
      <c r="M10" s="82">
        <v>484</v>
      </c>
      <c r="N10" s="82">
        <v>484</v>
      </c>
      <c r="O10" s="83">
        <f t="shared" si="0"/>
        <v>5802</v>
      </c>
    </row>
    <row r="11" spans="1:15" s="84" customFormat="1" ht="14.1" customHeight="1">
      <c r="A11" s="81" t="s">
        <v>131</v>
      </c>
      <c r="B11" s="111" t="s">
        <v>152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3">
        <f t="shared" si="0"/>
        <v>0</v>
      </c>
    </row>
    <row r="12" spans="1:15" s="84" customFormat="1" ht="14.1" customHeight="1">
      <c r="A12" s="81" t="s">
        <v>153</v>
      </c>
      <c r="B12" s="111" t="s">
        <v>154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3">
        <f t="shared" si="0"/>
        <v>0</v>
      </c>
    </row>
    <row r="13" spans="1:15" s="84" customFormat="1" ht="22.5">
      <c r="A13" s="81" t="s">
        <v>155</v>
      </c>
      <c r="B13" s="113" t="s">
        <v>156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3">
        <f t="shared" si="0"/>
        <v>0</v>
      </c>
    </row>
    <row r="14" spans="1:15" s="84" customFormat="1">
      <c r="A14" s="81">
        <v>10</v>
      </c>
      <c r="B14" s="113" t="s">
        <v>278</v>
      </c>
      <c r="C14" s="82">
        <v>1428</v>
      </c>
      <c r="D14" s="82">
        <v>1428</v>
      </c>
      <c r="E14" s="82">
        <v>1428</v>
      </c>
      <c r="F14" s="82">
        <v>1428</v>
      </c>
      <c r="G14" s="82">
        <v>1428</v>
      </c>
      <c r="H14" s="82">
        <v>1429</v>
      </c>
      <c r="I14" s="82">
        <v>1429</v>
      </c>
      <c r="J14" s="82">
        <v>1429</v>
      </c>
      <c r="K14" s="82">
        <v>1429</v>
      </c>
      <c r="L14" s="82">
        <v>1429</v>
      </c>
      <c r="M14" s="82">
        <v>1429</v>
      </c>
      <c r="N14" s="82">
        <v>1429</v>
      </c>
      <c r="O14" s="83">
        <f>SUM(C14:N14)</f>
        <v>17143</v>
      </c>
    </row>
    <row r="15" spans="1:15" s="84" customFormat="1" ht="14.1" customHeight="1" thickBot="1">
      <c r="A15" s="81" t="s">
        <v>157</v>
      </c>
      <c r="B15" s="111" t="s">
        <v>158</v>
      </c>
      <c r="C15" s="82">
        <v>7241</v>
      </c>
      <c r="D15" s="82">
        <v>7241</v>
      </c>
      <c r="E15" s="82">
        <v>7241</v>
      </c>
      <c r="F15" s="82">
        <v>7241</v>
      </c>
      <c r="G15" s="82">
        <v>7241</v>
      </c>
      <c r="H15" s="82">
        <v>7241</v>
      </c>
      <c r="I15" s="82">
        <v>7241</v>
      </c>
      <c r="J15" s="82">
        <v>7241</v>
      </c>
      <c r="K15" s="82">
        <v>7241</v>
      </c>
      <c r="L15" s="82">
        <v>7241</v>
      </c>
      <c r="M15" s="82">
        <v>7242</v>
      </c>
      <c r="N15" s="82">
        <v>7242</v>
      </c>
      <c r="O15" s="83">
        <f t="shared" si="0"/>
        <v>86894</v>
      </c>
    </row>
    <row r="16" spans="1:15" s="77" customFormat="1" ht="15.95" customHeight="1" thickBot="1">
      <c r="A16" s="76" t="s">
        <v>159</v>
      </c>
      <c r="B16" s="71" t="s">
        <v>160</v>
      </c>
      <c r="C16" s="87">
        <f t="shared" ref="C16:N16" si="1">SUM(C6:C15)</f>
        <v>20711</v>
      </c>
      <c r="D16" s="87">
        <f t="shared" si="1"/>
        <v>20711</v>
      </c>
      <c r="E16" s="87">
        <f t="shared" si="1"/>
        <v>20711</v>
      </c>
      <c r="F16" s="87">
        <f t="shared" si="1"/>
        <v>20711</v>
      </c>
      <c r="G16" s="87">
        <f t="shared" si="1"/>
        <v>20711</v>
      </c>
      <c r="H16" s="87">
        <f t="shared" si="1"/>
        <v>20712</v>
      </c>
      <c r="I16" s="87">
        <f t="shared" si="1"/>
        <v>20713</v>
      </c>
      <c r="J16" s="87">
        <f t="shared" si="1"/>
        <v>20712</v>
      </c>
      <c r="K16" s="87">
        <f t="shared" si="1"/>
        <v>20713</v>
      </c>
      <c r="L16" s="87">
        <f t="shared" si="1"/>
        <v>20713</v>
      </c>
      <c r="M16" s="87">
        <f t="shared" si="1"/>
        <v>20714</v>
      </c>
      <c r="N16" s="87">
        <f t="shared" si="1"/>
        <v>20714</v>
      </c>
      <c r="O16" s="88">
        <f>SUM(C16:N16)</f>
        <v>248546</v>
      </c>
    </row>
    <row r="17" spans="1:15" s="77" customFormat="1" ht="15" customHeight="1" thickBot="1">
      <c r="A17" s="76" t="s">
        <v>161</v>
      </c>
      <c r="B17" s="338" t="s">
        <v>162</v>
      </c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40"/>
    </row>
    <row r="18" spans="1:15" s="84" customFormat="1" ht="14.1" customHeight="1">
      <c r="A18" s="89" t="s">
        <v>163</v>
      </c>
      <c r="B18" s="114" t="s">
        <v>164</v>
      </c>
      <c r="C18" s="85">
        <v>1873</v>
      </c>
      <c r="D18" s="85">
        <v>1873</v>
      </c>
      <c r="E18" s="85">
        <v>1873</v>
      </c>
      <c r="F18" s="85">
        <v>1873</v>
      </c>
      <c r="G18" s="85">
        <v>1874</v>
      </c>
      <c r="H18" s="85">
        <v>1874</v>
      </c>
      <c r="I18" s="85">
        <v>1874</v>
      </c>
      <c r="J18" s="85">
        <v>1874</v>
      </c>
      <c r="K18" s="85">
        <v>1874</v>
      </c>
      <c r="L18" s="85">
        <v>1874</v>
      </c>
      <c r="M18" s="85">
        <v>1874</v>
      </c>
      <c r="N18" s="85">
        <v>1874</v>
      </c>
      <c r="O18" s="86">
        <f t="shared" si="0"/>
        <v>22484</v>
      </c>
    </row>
    <row r="19" spans="1:15" s="84" customFormat="1" ht="27" customHeight="1">
      <c r="A19" s="81" t="s">
        <v>165</v>
      </c>
      <c r="B19" s="113" t="s">
        <v>166</v>
      </c>
      <c r="C19" s="82">
        <v>355</v>
      </c>
      <c r="D19" s="82">
        <v>355</v>
      </c>
      <c r="E19" s="82">
        <v>355</v>
      </c>
      <c r="F19" s="82">
        <v>355</v>
      </c>
      <c r="G19" s="82">
        <v>355</v>
      </c>
      <c r="H19" s="82">
        <v>355</v>
      </c>
      <c r="I19" s="82">
        <v>355</v>
      </c>
      <c r="J19" s="82">
        <v>356</v>
      </c>
      <c r="K19" s="82">
        <v>356</v>
      </c>
      <c r="L19" s="82">
        <v>356</v>
      </c>
      <c r="M19" s="82">
        <v>356</v>
      </c>
      <c r="N19" s="82">
        <v>356</v>
      </c>
      <c r="O19" s="83">
        <f t="shared" si="0"/>
        <v>4265</v>
      </c>
    </row>
    <row r="20" spans="1:15" s="84" customFormat="1" ht="14.1" customHeight="1">
      <c r="A20" s="81" t="s">
        <v>167</v>
      </c>
      <c r="B20" s="111" t="s">
        <v>168</v>
      </c>
      <c r="C20" s="82">
        <v>5305</v>
      </c>
      <c r="D20" s="82">
        <v>5305</v>
      </c>
      <c r="E20" s="82">
        <v>5305</v>
      </c>
      <c r="F20" s="82">
        <v>5305</v>
      </c>
      <c r="G20" s="82">
        <v>5305</v>
      </c>
      <c r="H20" s="82">
        <v>5305</v>
      </c>
      <c r="I20" s="82">
        <v>5305</v>
      </c>
      <c r="J20" s="82">
        <v>5305</v>
      </c>
      <c r="K20" s="82">
        <v>5305</v>
      </c>
      <c r="L20" s="82">
        <v>5305</v>
      </c>
      <c r="M20" s="82">
        <v>5305</v>
      </c>
      <c r="N20" s="82">
        <v>5306</v>
      </c>
      <c r="O20" s="83">
        <f t="shared" si="0"/>
        <v>63661</v>
      </c>
    </row>
    <row r="21" spans="1:15" s="84" customFormat="1" ht="14.1" customHeight="1">
      <c r="A21" s="81" t="s">
        <v>169</v>
      </c>
      <c r="B21" s="111" t="s">
        <v>170</v>
      </c>
      <c r="C21" s="82">
        <v>503</v>
      </c>
      <c r="D21" s="82">
        <v>503</v>
      </c>
      <c r="E21" s="82">
        <v>504</v>
      </c>
      <c r="F21" s="82">
        <v>504</v>
      </c>
      <c r="G21" s="82">
        <v>504</v>
      </c>
      <c r="H21" s="82">
        <v>504</v>
      </c>
      <c r="I21" s="82">
        <v>504</v>
      </c>
      <c r="J21" s="82">
        <v>504</v>
      </c>
      <c r="K21" s="82">
        <v>504</v>
      </c>
      <c r="L21" s="82">
        <v>504</v>
      </c>
      <c r="M21" s="82">
        <v>504</v>
      </c>
      <c r="N21" s="82">
        <v>504</v>
      </c>
      <c r="O21" s="83">
        <f t="shared" si="0"/>
        <v>6046</v>
      </c>
    </row>
    <row r="22" spans="1:15" s="84" customFormat="1" ht="14.1" customHeight="1">
      <c r="A22" s="81" t="s">
        <v>171</v>
      </c>
      <c r="B22" s="111" t="s">
        <v>172</v>
      </c>
      <c r="C22" s="82">
        <v>819</v>
      </c>
      <c r="D22" s="82">
        <v>819</v>
      </c>
      <c r="E22" s="82">
        <v>819</v>
      </c>
      <c r="F22" s="82">
        <v>819</v>
      </c>
      <c r="G22" s="82">
        <v>819</v>
      </c>
      <c r="H22" s="82">
        <v>819</v>
      </c>
      <c r="I22" s="82">
        <v>819</v>
      </c>
      <c r="J22" s="82">
        <v>819</v>
      </c>
      <c r="K22" s="82">
        <v>820</v>
      </c>
      <c r="L22" s="82">
        <v>820</v>
      </c>
      <c r="M22" s="82">
        <v>820</v>
      </c>
      <c r="N22" s="82">
        <v>820</v>
      </c>
      <c r="O22" s="83">
        <f t="shared" si="0"/>
        <v>9832</v>
      </c>
    </row>
    <row r="23" spans="1:15" s="84" customFormat="1" ht="14.1" customHeight="1">
      <c r="A23" s="81" t="s">
        <v>173</v>
      </c>
      <c r="B23" s="111" t="s">
        <v>174</v>
      </c>
      <c r="C23" s="82">
        <v>53</v>
      </c>
      <c r="D23" s="82">
        <v>53</v>
      </c>
      <c r="E23" s="82">
        <v>53</v>
      </c>
      <c r="F23" s="82">
        <v>53</v>
      </c>
      <c r="G23" s="82">
        <v>53</v>
      </c>
      <c r="H23" s="82">
        <v>53</v>
      </c>
      <c r="I23" s="82">
        <v>53</v>
      </c>
      <c r="J23" s="82">
        <v>53</v>
      </c>
      <c r="K23" s="82">
        <v>53</v>
      </c>
      <c r="L23" s="82">
        <v>53</v>
      </c>
      <c r="M23" s="82">
        <v>53</v>
      </c>
      <c r="N23" s="82">
        <v>53</v>
      </c>
      <c r="O23" s="83">
        <f t="shared" si="0"/>
        <v>636</v>
      </c>
    </row>
    <row r="24" spans="1:15" s="84" customFormat="1">
      <c r="A24" s="81" t="s">
        <v>175</v>
      </c>
      <c r="B24" s="113" t="s">
        <v>176</v>
      </c>
      <c r="C24" s="82">
        <v>4081</v>
      </c>
      <c r="D24" s="82">
        <v>4082</v>
      </c>
      <c r="E24" s="82">
        <v>4082</v>
      </c>
      <c r="F24" s="82">
        <v>4082</v>
      </c>
      <c r="G24" s="82">
        <v>4082</v>
      </c>
      <c r="H24" s="82">
        <v>4082</v>
      </c>
      <c r="I24" s="82">
        <v>4082</v>
      </c>
      <c r="J24" s="82">
        <v>4082</v>
      </c>
      <c r="K24" s="82">
        <v>4082</v>
      </c>
      <c r="L24" s="82">
        <v>4082</v>
      </c>
      <c r="M24" s="82">
        <v>4082</v>
      </c>
      <c r="N24" s="82">
        <v>4082</v>
      </c>
      <c r="O24" s="83">
        <f t="shared" si="0"/>
        <v>48983</v>
      </c>
    </row>
    <row r="25" spans="1:15" s="84" customFormat="1" ht="14.1" customHeight="1">
      <c r="A25" s="81" t="s">
        <v>177</v>
      </c>
      <c r="B25" s="111" t="s">
        <v>178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3">
        <f t="shared" si="0"/>
        <v>0</v>
      </c>
    </row>
    <row r="26" spans="1:15" s="84" customFormat="1" ht="14.1" customHeight="1">
      <c r="A26" s="81" t="s">
        <v>179</v>
      </c>
      <c r="B26" s="111" t="s">
        <v>180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3">
        <f t="shared" si="0"/>
        <v>0</v>
      </c>
    </row>
    <row r="27" spans="1:15" s="84" customFormat="1" ht="14.1" customHeight="1" thickBot="1">
      <c r="A27" s="78" t="s">
        <v>181</v>
      </c>
      <c r="B27" s="287" t="s">
        <v>277</v>
      </c>
      <c r="C27" s="79">
        <v>7719</v>
      </c>
      <c r="D27" s="79">
        <v>7720</v>
      </c>
      <c r="E27" s="79">
        <v>7720</v>
      </c>
      <c r="F27" s="79">
        <v>7720</v>
      </c>
      <c r="G27" s="79">
        <v>7720</v>
      </c>
      <c r="H27" s="79">
        <v>7720</v>
      </c>
      <c r="I27" s="79">
        <v>7720</v>
      </c>
      <c r="J27" s="79">
        <v>7720</v>
      </c>
      <c r="K27" s="79">
        <v>7720</v>
      </c>
      <c r="L27" s="79">
        <v>7720</v>
      </c>
      <c r="M27" s="79">
        <v>7720</v>
      </c>
      <c r="N27" s="79">
        <v>7720</v>
      </c>
      <c r="O27" s="80">
        <f>SUM(C27:N27)</f>
        <v>92639</v>
      </c>
    </row>
    <row r="28" spans="1:15" s="77" customFormat="1" ht="15.95" customHeight="1" thickBot="1">
      <c r="A28" s="90" t="s">
        <v>181</v>
      </c>
      <c r="B28" s="71" t="s">
        <v>182</v>
      </c>
      <c r="C28" s="87">
        <f t="shared" ref="C28:N28" si="2">SUM(C18:C27)</f>
        <v>20708</v>
      </c>
      <c r="D28" s="87">
        <f t="shared" si="2"/>
        <v>20710</v>
      </c>
      <c r="E28" s="87">
        <f t="shared" si="2"/>
        <v>20711</v>
      </c>
      <c r="F28" s="87">
        <f t="shared" si="2"/>
        <v>20711</v>
      </c>
      <c r="G28" s="87">
        <f t="shared" si="2"/>
        <v>20712</v>
      </c>
      <c r="H28" s="87">
        <f t="shared" si="2"/>
        <v>20712</v>
      </c>
      <c r="I28" s="87">
        <f t="shared" si="2"/>
        <v>20712</v>
      </c>
      <c r="J28" s="87">
        <f t="shared" si="2"/>
        <v>20713</v>
      </c>
      <c r="K28" s="87">
        <f t="shared" si="2"/>
        <v>20714</v>
      </c>
      <c r="L28" s="87">
        <f t="shared" si="2"/>
        <v>20714</v>
      </c>
      <c r="M28" s="87">
        <f t="shared" si="2"/>
        <v>20714</v>
      </c>
      <c r="N28" s="87">
        <f t="shared" si="2"/>
        <v>20715</v>
      </c>
      <c r="O28" s="88">
        <f t="shared" si="0"/>
        <v>248546</v>
      </c>
    </row>
    <row r="29" spans="1:15" ht="16.5" thickBot="1">
      <c r="A29" s="90" t="s">
        <v>183</v>
      </c>
      <c r="B29" s="115" t="s">
        <v>184</v>
      </c>
      <c r="C29" s="91">
        <f t="shared" ref="C29:O29" si="3">C16-C28</f>
        <v>3</v>
      </c>
      <c r="D29" s="91">
        <f t="shared" si="3"/>
        <v>1</v>
      </c>
      <c r="E29" s="91">
        <f t="shared" si="3"/>
        <v>0</v>
      </c>
      <c r="F29" s="91">
        <f t="shared" si="3"/>
        <v>0</v>
      </c>
      <c r="G29" s="91">
        <f t="shared" si="3"/>
        <v>-1</v>
      </c>
      <c r="H29" s="91">
        <f t="shared" si="3"/>
        <v>0</v>
      </c>
      <c r="I29" s="91">
        <f t="shared" si="3"/>
        <v>1</v>
      </c>
      <c r="J29" s="91">
        <f t="shared" si="3"/>
        <v>-1</v>
      </c>
      <c r="K29" s="91">
        <f t="shared" si="3"/>
        <v>-1</v>
      </c>
      <c r="L29" s="91">
        <f t="shared" si="3"/>
        <v>-1</v>
      </c>
      <c r="M29" s="91">
        <f t="shared" si="3"/>
        <v>0</v>
      </c>
      <c r="N29" s="91">
        <f t="shared" si="3"/>
        <v>-1</v>
      </c>
      <c r="O29" s="92">
        <f t="shared" si="3"/>
        <v>0</v>
      </c>
    </row>
    <row r="30" spans="1:15">
      <c r="A30" s="94"/>
    </row>
    <row r="31" spans="1:15">
      <c r="B31" s="95"/>
      <c r="C31" s="96"/>
      <c r="D31" s="96"/>
      <c r="O31" s="93"/>
    </row>
    <row r="32" spans="1:15">
      <c r="O32" s="93"/>
    </row>
    <row r="33" spans="15:15">
      <c r="O33" s="93"/>
    </row>
    <row r="34" spans="15:15">
      <c r="O34" s="93"/>
    </row>
    <row r="35" spans="15:15">
      <c r="O35" s="93"/>
    </row>
    <row r="36" spans="15:15">
      <c r="O36" s="93"/>
    </row>
    <row r="37" spans="15:15">
      <c r="O37" s="93"/>
    </row>
    <row r="38" spans="15:15">
      <c r="O38" s="93"/>
    </row>
    <row r="39" spans="15:15">
      <c r="O39" s="93"/>
    </row>
    <row r="40" spans="15:15">
      <c r="O40" s="93"/>
    </row>
    <row r="41" spans="15:15">
      <c r="O41" s="93"/>
    </row>
    <row r="42" spans="15:15">
      <c r="O42" s="93"/>
    </row>
    <row r="43" spans="15:15">
      <c r="O43" s="93"/>
    </row>
    <row r="44" spans="15:15">
      <c r="O44" s="93"/>
    </row>
    <row r="45" spans="15:15">
      <c r="O45" s="93"/>
    </row>
    <row r="46" spans="15:15">
      <c r="O46" s="93"/>
    </row>
    <row r="47" spans="15:15">
      <c r="O47" s="93"/>
    </row>
    <row r="48" spans="15:15">
      <c r="O48" s="93"/>
    </row>
    <row r="49" spans="15:15">
      <c r="O49" s="93"/>
    </row>
    <row r="50" spans="15:15">
      <c r="O50" s="93"/>
    </row>
    <row r="51" spans="15:15">
      <c r="O51" s="93"/>
    </row>
    <row r="52" spans="15:15">
      <c r="O52" s="93"/>
    </row>
    <row r="53" spans="15:15">
      <c r="O53" s="93"/>
    </row>
    <row r="54" spans="15:15">
      <c r="O54" s="93"/>
    </row>
    <row r="55" spans="15:15">
      <c r="O55" s="93"/>
    </row>
    <row r="56" spans="15:15">
      <c r="O56" s="93"/>
    </row>
    <row r="57" spans="15:15">
      <c r="O57" s="93"/>
    </row>
    <row r="58" spans="15:15">
      <c r="O58" s="93"/>
    </row>
    <row r="59" spans="15:15">
      <c r="O59" s="93"/>
    </row>
    <row r="60" spans="15:15">
      <c r="O60" s="93"/>
    </row>
    <row r="61" spans="15:15">
      <c r="O61" s="93"/>
    </row>
    <row r="62" spans="15:15">
      <c r="O62" s="93"/>
    </row>
    <row r="63" spans="15:15">
      <c r="O63" s="93"/>
    </row>
    <row r="64" spans="15:15">
      <c r="O64" s="93"/>
    </row>
    <row r="65" spans="15:15">
      <c r="O65" s="93"/>
    </row>
    <row r="66" spans="15:15">
      <c r="O66" s="93"/>
    </row>
    <row r="67" spans="15:15">
      <c r="O67" s="93"/>
    </row>
    <row r="68" spans="15:15">
      <c r="O68" s="93"/>
    </row>
    <row r="69" spans="15:15">
      <c r="O69" s="93"/>
    </row>
    <row r="70" spans="15:15">
      <c r="O70" s="93"/>
    </row>
    <row r="71" spans="15:15">
      <c r="O71" s="93"/>
    </row>
    <row r="72" spans="15:15">
      <c r="O72" s="93"/>
    </row>
    <row r="73" spans="15:15">
      <c r="O73" s="93"/>
    </row>
    <row r="74" spans="15:15">
      <c r="O74" s="93"/>
    </row>
    <row r="75" spans="15:15">
      <c r="O75" s="93"/>
    </row>
    <row r="76" spans="15:15">
      <c r="O76" s="93"/>
    </row>
    <row r="77" spans="15:15">
      <c r="O77" s="93"/>
    </row>
    <row r="78" spans="15:15">
      <c r="O78" s="93"/>
    </row>
    <row r="79" spans="15:15">
      <c r="O79" s="93"/>
    </row>
    <row r="80" spans="15:15">
      <c r="O80" s="93"/>
    </row>
    <row r="81" spans="15:15">
      <c r="O81" s="93"/>
    </row>
    <row r="82" spans="15:15">
      <c r="O82" s="93"/>
    </row>
    <row r="83" spans="15:15">
      <c r="O83" s="93"/>
    </row>
    <row r="84" spans="15:15">
      <c r="O84" s="93"/>
    </row>
  </sheetData>
  <mergeCells count="4">
    <mergeCell ref="A2:O2"/>
    <mergeCell ref="B5:O5"/>
    <mergeCell ref="B17:O17"/>
    <mergeCell ref="B1:D1"/>
  </mergeCells>
  <phoneticPr fontId="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39"/>
  <sheetViews>
    <sheetView workbookViewId="0">
      <selection activeCell="B1" sqref="B1"/>
    </sheetView>
  </sheetViews>
  <sheetFormatPr defaultRowHeight="15"/>
  <cols>
    <col min="1" max="1" width="10.5703125" customWidth="1"/>
    <col min="2" max="2" width="20.7109375" customWidth="1"/>
    <col min="3" max="3" width="22.28515625" customWidth="1"/>
    <col min="4" max="4" width="17.140625" customWidth="1"/>
  </cols>
  <sheetData>
    <row r="1" spans="1:7">
      <c r="A1" s="53" t="s">
        <v>268</v>
      </c>
      <c r="B1" s="53"/>
      <c r="C1" s="53"/>
      <c r="D1" s="53"/>
      <c r="E1" s="2"/>
      <c r="F1" s="3"/>
      <c r="G1" s="3"/>
    </row>
    <row r="2" spans="1:7" ht="15.75">
      <c r="A2" s="341" t="s">
        <v>223</v>
      </c>
      <c r="B2" s="341"/>
      <c r="C2" s="341"/>
      <c r="D2" s="341"/>
    </row>
    <row r="3" spans="1:7" ht="15.75">
      <c r="A3" s="258"/>
      <c r="B3" s="258"/>
      <c r="C3" s="258"/>
      <c r="D3" s="258"/>
    </row>
    <row r="4" spans="1:7" ht="15.75" thickBot="1">
      <c r="A4" s="259"/>
      <c r="B4" s="259"/>
      <c r="C4" s="342" t="s">
        <v>86</v>
      </c>
      <c r="D4" s="342"/>
    </row>
    <row r="5" spans="1:7" ht="26.25" thickBot="1">
      <c r="A5" s="260" t="s">
        <v>209</v>
      </c>
      <c r="B5" s="261" t="s">
        <v>210</v>
      </c>
      <c r="C5" s="261" t="s">
        <v>211</v>
      </c>
      <c r="D5" s="262" t="s">
        <v>212</v>
      </c>
    </row>
    <row r="6" spans="1:7">
      <c r="A6" s="263" t="s">
        <v>59</v>
      </c>
      <c r="B6" s="264" t="s">
        <v>285</v>
      </c>
      <c r="C6" s="264" t="s">
        <v>286</v>
      </c>
      <c r="D6" s="265">
        <v>150000</v>
      </c>
    </row>
    <row r="7" spans="1:7">
      <c r="A7" s="266" t="s">
        <v>61</v>
      </c>
      <c r="B7" s="267"/>
      <c r="C7" s="267"/>
      <c r="D7" s="268"/>
    </row>
    <row r="8" spans="1:7">
      <c r="A8" s="266" t="s">
        <v>62</v>
      </c>
      <c r="B8" s="267"/>
      <c r="C8" s="267"/>
      <c r="D8" s="268"/>
    </row>
    <row r="9" spans="1:7">
      <c r="A9" s="266" t="s">
        <v>63</v>
      </c>
      <c r="B9" s="267"/>
      <c r="C9" s="267"/>
      <c r="D9" s="268"/>
    </row>
    <row r="10" spans="1:7">
      <c r="A10" s="266" t="s">
        <v>64</v>
      </c>
      <c r="B10" s="267"/>
      <c r="C10" s="267"/>
      <c r="D10" s="268"/>
    </row>
    <row r="11" spans="1:7">
      <c r="A11" s="266" t="s">
        <v>65</v>
      </c>
      <c r="B11" s="267"/>
      <c r="C11" s="267"/>
      <c r="D11" s="268"/>
    </row>
    <row r="12" spans="1:7">
      <c r="A12" s="266" t="s">
        <v>131</v>
      </c>
      <c r="B12" s="267"/>
      <c r="C12" s="267"/>
      <c r="D12" s="268"/>
    </row>
    <row r="13" spans="1:7">
      <c r="A13" s="266" t="s">
        <v>153</v>
      </c>
      <c r="B13" s="267"/>
      <c r="C13" s="267"/>
      <c r="D13" s="268"/>
    </row>
    <row r="14" spans="1:7">
      <c r="A14" s="266" t="s">
        <v>155</v>
      </c>
      <c r="B14" s="267"/>
      <c r="C14" s="267"/>
      <c r="D14" s="268"/>
    </row>
    <row r="15" spans="1:7">
      <c r="A15" s="266" t="s">
        <v>157</v>
      </c>
      <c r="B15" s="267"/>
      <c r="C15" s="267"/>
      <c r="D15" s="268"/>
    </row>
    <row r="16" spans="1:7">
      <c r="A16" s="266" t="s">
        <v>159</v>
      </c>
      <c r="B16" s="267"/>
      <c r="C16" s="267"/>
      <c r="D16" s="268"/>
    </row>
    <row r="17" spans="1:4">
      <c r="A17" s="266" t="s">
        <v>161</v>
      </c>
      <c r="B17" s="267"/>
      <c r="C17" s="267"/>
      <c r="D17" s="268"/>
    </row>
    <row r="18" spans="1:4">
      <c r="A18" s="266" t="s">
        <v>163</v>
      </c>
      <c r="B18" s="267"/>
      <c r="C18" s="267"/>
      <c r="D18" s="268"/>
    </row>
    <row r="19" spans="1:4">
      <c r="A19" s="266" t="s">
        <v>165</v>
      </c>
      <c r="B19" s="267"/>
      <c r="C19" s="267"/>
      <c r="D19" s="268"/>
    </row>
    <row r="20" spans="1:4">
      <c r="A20" s="266" t="s">
        <v>167</v>
      </c>
      <c r="B20" s="267"/>
      <c r="C20" s="267"/>
      <c r="D20" s="268"/>
    </row>
    <row r="21" spans="1:4">
      <c r="A21" s="266" t="s">
        <v>169</v>
      </c>
      <c r="B21" s="267"/>
      <c r="C21" s="267"/>
      <c r="D21" s="268"/>
    </row>
    <row r="22" spans="1:4">
      <c r="A22" s="266" t="s">
        <v>171</v>
      </c>
      <c r="B22" s="267"/>
      <c r="C22" s="267"/>
      <c r="D22" s="268"/>
    </row>
    <row r="23" spans="1:4">
      <c r="A23" s="266" t="s">
        <v>173</v>
      </c>
      <c r="B23" s="267"/>
      <c r="C23" s="267"/>
      <c r="D23" s="268"/>
    </row>
    <row r="24" spans="1:4">
      <c r="A24" s="266" t="s">
        <v>175</v>
      </c>
      <c r="B24" s="267"/>
      <c r="C24" s="267"/>
      <c r="D24" s="268"/>
    </row>
    <row r="25" spans="1:4">
      <c r="A25" s="266" t="s">
        <v>177</v>
      </c>
      <c r="B25" s="267"/>
      <c r="C25" s="267"/>
      <c r="D25" s="268"/>
    </row>
    <row r="26" spans="1:4">
      <c r="A26" s="266" t="s">
        <v>179</v>
      </c>
      <c r="B26" s="267"/>
      <c r="C26" s="267"/>
      <c r="D26" s="268"/>
    </row>
    <row r="27" spans="1:4">
      <c r="A27" s="266" t="s">
        <v>181</v>
      </c>
      <c r="B27" s="267"/>
      <c r="C27" s="267"/>
      <c r="D27" s="268"/>
    </row>
    <row r="28" spans="1:4">
      <c r="A28" s="266" t="s">
        <v>183</v>
      </c>
      <c r="B28" s="267"/>
      <c r="C28" s="267"/>
      <c r="D28" s="268"/>
    </row>
    <row r="29" spans="1:4">
      <c r="A29" s="266" t="s">
        <v>213</v>
      </c>
      <c r="B29" s="267"/>
      <c r="C29" s="267"/>
      <c r="D29" s="268"/>
    </row>
    <row r="30" spans="1:4">
      <c r="A30" s="266" t="s">
        <v>214</v>
      </c>
      <c r="B30" s="267"/>
      <c r="C30" s="267"/>
      <c r="D30" s="268"/>
    </row>
    <row r="31" spans="1:4">
      <c r="A31" s="266" t="s">
        <v>215</v>
      </c>
      <c r="B31" s="267"/>
      <c r="C31" s="267"/>
      <c r="D31" s="268"/>
    </row>
    <row r="32" spans="1:4">
      <c r="A32" s="266" t="s">
        <v>216</v>
      </c>
      <c r="B32" s="267"/>
      <c r="C32" s="267"/>
      <c r="D32" s="268"/>
    </row>
    <row r="33" spans="1:4">
      <c r="A33" s="266" t="s">
        <v>217</v>
      </c>
      <c r="B33" s="267"/>
      <c r="C33" s="267"/>
      <c r="D33" s="268"/>
    </row>
    <row r="34" spans="1:4">
      <c r="A34" s="266" t="s">
        <v>218</v>
      </c>
      <c r="B34" s="267"/>
      <c r="C34" s="267"/>
      <c r="D34" s="268"/>
    </row>
    <row r="35" spans="1:4">
      <c r="A35" s="266" t="s">
        <v>219</v>
      </c>
      <c r="B35" s="267"/>
      <c r="C35" s="267"/>
      <c r="D35" s="269"/>
    </row>
    <row r="36" spans="1:4">
      <c r="A36" s="266" t="s">
        <v>220</v>
      </c>
      <c r="B36" s="267"/>
      <c r="C36" s="267"/>
      <c r="D36" s="269"/>
    </row>
    <row r="37" spans="1:4">
      <c r="A37" s="266" t="s">
        <v>221</v>
      </c>
      <c r="B37" s="267"/>
      <c r="C37" s="267"/>
      <c r="D37" s="269"/>
    </row>
    <row r="38" spans="1:4" ht="15.75" thickBot="1">
      <c r="A38" s="270" t="s">
        <v>222</v>
      </c>
      <c r="B38" s="271"/>
      <c r="C38" s="271"/>
      <c r="D38" s="272"/>
    </row>
    <row r="39" spans="1:4" ht="15.75" thickBot="1">
      <c r="A39" s="343" t="s">
        <v>111</v>
      </c>
      <c r="B39" s="344"/>
      <c r="C39" s="273"/>
      <c r="D39" s="274">
        <f>SUM(D6:D38)</f>
        <v>150000</v>
      </c>
    </row>
  </sheetData>
  <mergeCells count="3">
    <mergeCell ref="A2:D2"/>
    <mergeCell ref="C4:D4"/>
    <mergeCell ref="A39:B39"/>
  </mergeCells>
  <phoneticPr fontId="0" type="noConversion"/>
  <conditionalFormatting sqref="D3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B1" sqref="B1"/>
    </sheetView>
  </sheetViews>
  <sheetFormatPr defaultRowHeight="15"/>
  <cols>
    <col min="2" max="2" width="15.85546875" customWidth="1"/>
  </cols>
  <sheetData>
    <row r="1" spans="1:7">
      <c r="A1" s="53" t="s">
        <v>269</v>
      </c>
      <c r="B1" s="53"/>
      <c r="C1" s="53"/>
      <c r="D1" s="53"/>
      <c r="E1" s="53"/>
      <c r="F1" s="53"/>
      <c r="G1" s="53"/>
    </row>
    <row r="5" spans="1:7" ht="15.75">
      <c r="A5" s="345" t="s">
        <v>117</v>
      </c>
      <c r="B5" s="345"/>
      <c r="C5" s="345"/>
      <c r="D5" s="345"/>
      <c r="E5" s="345"/>
      <c r="F5" s="345"/>
      <c r="G5" s="345"/>
    </row>
    <row r="6" spans="1:7">
      <c r="A6" s="211"/>
      <c r="B6" s="211"/>
      <c r="C6" s="211"/>
      <c r="D6" s="211"/>
      <c r="E6" s="211"/>
      <c r="F6" s="211"/>
      <c r="G6" s="211"/>
    </row>
    <row r="7" spans="1:7" ht="15.75">
      <c r="A7" s="212" t="s">
        <v>118</v>
      </c>
      <c r="B7" s="213"/>
      <c r="C7" s="346" t="s">
        <v>287</v>
      </c>
      <c r="D7" s="346"/>
      <c r="E7" s="346"/>
      <c r="F7" s="346"/>
      <c r="G7" s="346"/>
    </row>
    <row r="8" spans="1:7" ht="15.75">
      <c r="A8" s="213"/>
      <c r="B8" s="213"/>
      <c r="C8" s="213"/>
      <c r="D8" s="213"/>
      <c r="E8" s="213"/>
      <c r="F8" s="213"/>
      <c r="G8" s="213"/>
    </row>
    <row r="9" spans="1:7" ht="15.75">
      <c r="A9" s="212"/>
      <c r="B9" s="213"/>
      <c r="C9" s="346"/>
      <c r="D9" s="346"/>
      <c r="E9" s="346"/>
      <c r="F9" s="346"/>
      <c r="G9" s="213"/>
    </row>
    <row r="10" spans="1:7">
      <c r="A10" s="190"/>
      <c r="B10" s="190"/>
      <c r="C10" s="190"/>
      <c r="D10" s="190"/>
      <c r="E10" s="190"/>
      <c r="F10" s="190"/>
      <c r="G10" s="190"/>
    </row>
    <row r="11" spans="1:7">
      <c r="A11" s="214" t="s">
        <v>133</v>
      </c>
      <c r="B11" s="215"/>
      <c r="C11" s="215"/>
      <c r="D11" s="216"/>
      <c r="E11" s="216"/>
      <c r="F11" s="216"/>
      <c r="G11" s="216"/>
    </row>
    <row r="12" spans="1:7" ht="15.75" thickBot="1">
      <c r="A12" s="214" t="s">
        <v>119</v>
      </c>
      <c r="B12" s="216"/>
      <c r="C12" s="216"/>
      <c r="D12" s="216"/>
      <c r="E12" s="216"/>
      <c r="F12" s="216"/>
      <c r="G12" s="216"/>
    </row>
    <row r="13" spans="1:7" ht="36.75" thickBot="1">
      <c r="A13" s="217" t="s">
        <v>8</v>
      </c>
      <c r="B13" s="218" t="s">
        <v>120</v>
      </c>
      <c r="C13" s="218" t="s">
        <v>121</v>
      </c>
      <c r="D13" s="218" t="s">
        <v>122</v>
      </c>
      <c r="E13" s="218" t="s">
        <v>123</v>
      </c>
      <c r="F13" s="218" t="s">
        <v>124</v>
      </c>
      <c r="G13" s="219" t="s">
        <v>111</v>
      </c>
    </row>
    <row r="14" spans="1:7" ht="22.5">
      <c r="A14" s="220" t="s">
        <v>59</v>
      </c>
      <c r="B14" s="221" t="s">
        <v>125</v>
      </c>
      <c r="C14" s="222"/>
      <c r="D14" s="222"/>
      <c r="E14" s="222"/>
      <c r="F14" s="222"/>
      <c r="G14" s="223">
        <f>SUM(C14:F14)</f>
        <v>0</v>
      </c>
    </row>
    <row r="15" spans="1:7" ht="45">
      <c r="A15" s="224" t="s">
        <v>61</v>
      </c>
      <c r="B15" s="225" t="s">
        <v>126</v>
      </c>
      <c r="C15" s="226"/>
      <c r="D15" s="226"/>
      <c r="E15" s="226"/>
      <c r="F15" s="226"/>
      <c r="G15" s="227">
        <f t="shared" ref="G15:G20" si="0">SUM(C15:F15)</f>
        <v>0</v>
      </c>
    </row>
    <row r="16" spans="1:7" ht="33.75">
      <c r="A16" s="224" t="s">
        <v>62</v>
      </c>
      <c r="B16" s="225" t="s">
        <v>127</v>
      </c>
      <c r="C16" s="226"/>
      <c r="D16" s="226"/>
      <c r="E16" s="226"/>
      <c r="F16" s="226"/>
      <c r="G16" s="227">
        <f t="shared" si="0"/>
        <v>0</v>
      </c>
    </row>
    <row r="17" spans="1:7" ht="22.5">
      <c r="A17" s="224" t="s">
        <v>63</v>
      </c>
      <c r="B17" s="225" t="s">
        <v>128</v>
      </c>
      <c r="C17" s="226"/>
      <c r="D17" s="226"/>
      <c r="E17" s="226"/>
      <c r="F17" s="226"/>
      <c r="G17" s="227">
        <f t="shared" si="0"/>
        <v>0</v>
      </c>
    </row>
    <row r="18" spans="1:7" ht="33.75">
      <c r="A18" s="224" t="s">
        <v>64</v>
      </c>
      <c r="B18" s="225" t="s">
        <v>129</v>
      </c>
      <c r="C18" s="226"/>
      <c r="D18" s="226"/>
      <c r="E18" s="226"/>
      <c r="F18" s="226"/>
      <c r="G18" s="227">
        <f t="shared" si="0"/>
        <v>0</v>
      </c>
    </row>
    <row r="19" spans="1:7" ht="23.25" thickBot="1">
      <c r="A19" s="228" t="s">
        <v>65</v>
      </c>
      <c r="B19" s="229" t="s">
        <v>130</v>
      </c>
      <c r="C19" s="230"/>
      <c r="D19" s="230"/>
      <c r="E19" s="230"/>
      <c r="F19" s="230"/>
      <c r="G19" s="231">
        <f t="shared" si="0"/>
        <v>0</v>
      </c>
    </row>
    <row r="20" spans="1:7" ht="15.75" thickBot="1">
      <c r="A20" s="232" t="s">
        <v>131</v>
      </c>
      <c r="B20" s="233" t="s">
        <v>111</v>
      </c>
      <c r="C20" s="234">
        <f>SUM(C14:C19)</f>
        <v>0</v>
      </c>
      <c r="D20" s="234">
        <f>SUM(D14:D19)</f>
        <v>0</v>
      </c>
      <c r="E20" s="234">
        <f>SUM(E14:E19)</f>
        <v>0</v>
      </c>
      <c r="F20" s="234">
        <f>SUM(F14:F19)</f>
        <v>0</v>
      </c>
      <c r="G20" s="235">
        <f t="shared" si="0"/>
        <v>0</v>
      </c>
    </row>
    <row r="21" spans="1:7">
      <c r="A21" s="190"/>
      <c r="B21" s="190"/>
      <c r="C21" s="190"/>
      <c r="D21" s="190"/>
      <c r="E21" s="190"/>
      <c r="F21" s="190"/>
      <c r="G21" s="190"/>
    </row>
    <row r="22" spans="1:7">
      <c r="A22" s="190"/>
      <c r="B22" s="190"/>
      <c r="C22" s="190"/>
      <c r="D22" s="190"/>
      <c r="E22" s="190"/>
      <c r="F22" s="190"/>
      <c r="G22" s="190"/>
    </row>
    <row r="23" spans="1:7">
      <c r="A23" s="190"/>
      <c r="B23" s="190"/>
      <c r="C23" s="190"/>
      <c r="D23" s="190"/>
      <c r="E23" s="190"/>
      <c r="F23" s="190"/>
      <c r="G23" s="190"/>
    </row>
    <row r="24" spans="1:7" ht="15.75">
      <c r="A24" s="236"/>
      <c r="B24" s="190"/>
      <c r="C24" s="190"/>
      <c r="D24" s="190"/>
      <c r="E24" s="190"/>
      <c r="F24" s="190"/>
      <c r="G24" s="190"/>
    </row>
    <row r="25" spans="1:7">
      <c r="A25" s="190"/>
      <c r="B25" s="190"/>
      <c r="C25" s="190"/>
      <c r="D25" s="190"/>
      <c r="E25" s="190"/>
      <c r="F25" s="190"/>
      <c r="G25" s="190"/>
    </row>
    <row r="26" spans="1:7">
      <c r="A26" s="190"/>
      <c r="B26" s="190"/>
      <c r="C26" s="190"/>
      <c r="D26" s="190"/>
      <c r="E26" s="190"/>
      <c r="F26" s="190"/>
      <c r="G26" s="190"/>
    </row>
    <row r="27" spans="1:7">
      <c r="A27" s="190"/>
      <c r="B27" s="190"/>
      <c r="C27" s="237"/>
      <c r="D27" s="237"/>
      <c r="E27" s="237"/>
      <c r="F27" s="237"/>
      <c r="G27" s="190"/>
    </row>
    <row r="28" spans="1:7">
      <c r="A28" s="190"/>
      <c r="B28" s="190"/>
      <c r="C28" s="238"/>
      <c r="D28" s="239" t="s">
        <v>132</v>
      </c>
      <c r="E28" s="239"/>
      <c r="F28" s="238"/>
      <c r="G28" s="190"/>
    </row>
    <row r="29" spans="1:7">
      <c r="A29" s="211"/>
      <c r="B29" s="211"/>
      <c r="C29" s="240"/>
      <c r="D29" s="241"/>
      <c r="E29" s="241"/>
      <c r="F29" s="240"/>
      <c r="G29" s="211"/>
    </row>
  </sheetData>
  <mergeCells count="3">
    <mergeCell ref="A5:G5"/>
    <mergeCell ref="C7:G7"/>
    <mergeCell ref="C9:F9"/>
  </mergeCells>
  <phoneticPr fontId="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/>
  </sheetViews>
  <sheetFormatPr defaultRowHeight="15"/>
  <cols>
    <col min="1" max="1" width="76" style="211" customWidth="1"/>
    <col min="2" max="2" width="23.85546875" style="211" customWidth="1"/>
    <col min="3" max="3" width="3" style="211" customWidth="1"/>
    <col min="4" max="16384" width="9.140625" style="211"/>
  </cols>
  <sheetData>
    <row r="1" spans="1:7" customFormat="1">
      <c r="A1" s="53" t="s">
        <v>300</v>
      </c>
      <c r="B1" s="53"/>
      <c r="C1" s="53"/>
      <c r="D1" s="53"/>
      <c r="E1" s="2"/>
      <c r="F1" s="3"/>
      <c r="G1" s="3"/>
    </row>
    <row r="2" spans="1:7" customFormat="1">
      <c r="A2" s="53"/>
      <c r="B2" s="53"/>
      <c r="C2" s="53"/>
      <c r="D2" s="53"/>
      <c r="E2" s="2"/>
      <c r="F2" s="3"/>
      <c r="G2" s="3"/>
    </row>
    <row r="3" spans="1:7" ht="15.75">
      <c r="A3" s="347" t="s">
        <v>274</v>
      </c>
      <c r="B3" s="347"/>
    </row>
    <row r="4" spans="1:7" ht="16.5" thickBot="1">
      <c r="A4" s="243"/>
      <c r="B4" s="244" t="s">
        <v>186</v>
      </c>
    </row>
    <row r="5" spans="1:7" s="247" customFormat="1" ht="24.75" thickBot="1">
      <c r="A5" s="245" t="s">
        <v>187</v>
      </c>
      <c r="B5" s="246" t="s">
        <v>208</v>
      </c>
    </row>
    <row r="6" spans="1:7" s="250" customFormat="1" ht="13.5" thickBot="1">
      <c r="A6" s="248" t="s">
        <v>2</v>
      </c>
      <c r="B6" s="249" t="s">
        <v>3</v>
      </c>
    </row>
    <row r="7" spans="1:7">
      <c r="A7" s="251" t="s">
        <v>188</v>
      </c>
      <c r="B7" s="252">
        <v>3579150</v>
      </c>
    </row>
    <row r="8" spans="1:7">
      <c r="A8" s="253" t="s">
        <v>189</v>
      </c>
      <c r="B8" s="252">
        <v>3456000</v>
      </c>
    </row>
    <row r="9" spans="1:7">
      <c r="A9" s="253" t="s">
        <v>190</v>
      </c>
      <c r="B9" s="254">
        <v>108468</v>
      </c>
    </row>
    <row r="10" spans="1:7">
      <c r="A10" s="253" t="s">
        <v>191</v>
      </c>
      <c r="B10" s="252">
        <v>7173200</v>
      </c>
    </row>
    <row r="11" spans="1:7">
      <c r="A11" s="253" t="s">
        <v>192</v>
      </c>
      <c r="B11" s="252">
        <f>1170400+3283885</f>
        <v>4454285</v>
      </c>
    </row>
    <row r="12" spans="1:7">
      <c r="A12" s="253" t="s">
        <v>193</v>
      </c>
      <c r="B12" s="252">
        <v>1070260</v>
      </c>
    </row>
    <row r="13" spans="1:7">
      <c r="A13" s="253" t="s">
        <v>194</v>
      </c>
      <c r="B13" s="252">
        <v>6616000</v>
      </c>
    </row>
    <row r="14" spans="1:7">
      <c r="A14" s="253" t="s">
        <v>195</v>
      </c>
      <c r="B14" s="254">
        <v>1800000</v>
      </c>
    </row>
    <row r="15" spans="1:7">
      <c r="A15" s="253" t="s">
        <v>196</v>
      </c>
      <c r="B15" s="252"/>
      <c r="C15" s="348"/>
    </row>
    <row r="16" spans="1:7">
      <c r="A16" s="253" t="s">
        <v>197</v>
      </c>
      <c r="B16" s="254"/>
      <c r="C16" s="348"/>
    </row>
    <row r="17" spans="1:3">
      <c r="A17" s="253" t="s">
        <v>198</v>
      </c>
      <c r="B17" s="252"/>
      <c r="C17" s="348"/>
    </row>
    <row r="18" spans="1:3">
      <c r="A18" s="253" t="s">
        <v>199</v>
      </c>
      <c r="B18" s="252"/>
      <c r="C18" s="348"/>
    </row>
    <row r="19" spans="1:3">
      <c r="A19" s="253" t="s">
        <v>200</v>
      </c>
      <c r="B19" s="254"/>
      <c r="C19" s="348"/>
    </row>
    <row r="20" spans="1:3">
      <c r="A20" s="253" t="s">
        <v>201</v>
      </c>
      <c r="B20" s="252"/>
      <c r="C20" s="348"/>
    </row>
    <row r="21" spans="1:3">
      <c r="A21" s="253" t="s">
        <v>202</v>
      </c>
      <c r="B21" s="252"/>
      <c r="C21" s="348"/>
    </row>
    <row r="22" spans="1:3">
      <c r="A22" s="253" t="s">
        <v>203</v>
      </c>
      <c r="B22" s="252">
        <v>21740733</v>
      </c>
      <c r="C22" s="348"/>
    </row>
    <row r="23" spans="1:3">
      <c r="A23" s="253" t="s">
        <v>204</v>
      </c>
      <c r="B23" s="254">
        <v>1550080</v>
      </c>
      <c r="C23" s="348"/>
    </row>
    <row r="24" spans="1:3">
      <c r="A24" s="253" t="s">
        <v>205</v>
      </c>
      <c r="B24" s="254">
        <v>3100000</v>
      </c>
      <c r="C24" s="348"/>
    </row>
    <row r="25" spans="1:3">
      <c r="A25" s="253" t="s">
        <v>206</v>
      </c>
      <c r="B25" s="252"/>
      <c r="C25" s="348"/>
    </row>
    <row r="26" spans="1:3" ht="15.75" thickBot="1">
      <c r="A26" s="255" t="s">
        <v>207</v>
      </c>
      <c r="B26" s="254"/>
      <c r="C26" s="348"/>
    </row>
    <row r="27" spans="1:3" s="208" customFormat="1" ht="19.5" customHeight="1" thickBot="1">
      <c r="A27" s="256" t="s">
        <v>111</v>
      </c>
      <c r="B27" s="257">
        <f>SUM(B7:B26)</f>
        <v>54648176</v>
      </c>
      <c r="C27" s="348"/>
    </row>
  </sheetData>
  <mergeCells count="2">
    <mergeCell ref="A3:B3"/>
    <mergeCell ref="C15:C2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workbookViewId="0">
      <selection activeCell="B1" sqref="B1:D1"/>
    </sheetView>
  </sheetViews>
  <sheetFormatPr defaultRowHeight="15"/>
  <cols>
    <col min="2" max="2" width="33" customWidth="1"/>
    <col min="3" max="3" width="11.5703125" customWidth="1"/>
    <col min="4" max="4" width="11.7109375" customWidth="1"/>
    <col min="5" max="5" width="33.5703125" customWidth="1"/>
    <col min="6" max="7" width="15.42578125" customWidth="1"/>
  </cols>
  <sheetData>
    <row r="1" spans="1:7">
      <c r="A1" s="1"/>
      <c r="B1" s="289" t="s">
        <v>288</v>
      </c>
      <c r="C1" s="290"/>
      <c r="D1" s="290"/>
      <c r="E1" s="2"/>
      <c r="F1" s="3"/>
      <c r="G1" s="3"/>
    </row>
    <row r="2" spans="1:7">
      <c r="A2" s="1"/>
      <c r="B2" s="2"/>
      <c r="C2" s="2"/>
      <c r="D2" s="2"/>
      <c r="E2" s="2"/>
      <c r="F2" s="4"/>
      <c r="G2" s="4"/>
    </row>
    <row r="3" spans="1:7" ht="15.75">
      <c r="A3" s="1"/>
      <c r="B3" s="291" t="s">
        <v>281</v>
      </c>
      <c r="C3" s="291"/>
      <c r="D3" s="291"/>
      <c r="E3" s="291"/>
      <c r="F3" s="292"/>
      <c r="G3" s="292"/>
    </row>
    <row r="4" spans="1:7" ht="15.75">
      <c r="A4" s="1"/>
      <c r="B4" s="291" t="s">
        <v>53</v>
      </c>
      <c r="C4" s="291"/>
      <c r="D4" s="291"/>
      <c r="E4" s="291"/>
      <c r="F4" s="292"/>
      <c r="G4" s="292"/>
    </row>
    <row r="5" spans="1:7" ht="15.75">
      <c r="A5" s="1"/>
      <c r="B5" s="291"/>
      <c r="C5" s="291"/>
      <c r="D5" s="291"/>
      <c r="E5" s="291"/>
      <c r="F5" s="291"/>
      <c r="G5" s="291"/>
    </row>
    <row r="6" spans="1:7">
      <c r="A6" s="1"/>
      <c r="B6" s="288"/>
      <c r="C6" s="288"/>
      <c r="D6" s="288"/>
      <c r="E6" s="288"/>
      <c r="F6" s="3"/>
      <c r="G6" s="3" t="s">
        <v>1</v>
      </c>
    </row>
    <row r="7" spans="1:7">
      <c r="A7" s="7"/>
      <c r="B7" s="8" t="s">
        <v>2</v>
      </c>
      <c r="C7" s="8" t="s">
        <v>3</v>
      </c>
      <c r="D7" s="8" t="s">
        <v>4</v>
      </c>
      <c r="E7" s="9" t="s">
        <v>5</v>
      </c>
      <c r="F7" s="9" t="s">
        <v>6</v>
      </c>
      <c r="G7" s="9" t="s">
        <v>7</v>
      </c>
    </row>
    <row r="8" spans="1:7">
      <c r="A8" s="294" t="s">
        <v>8</v>
      </c>
      <c r="B8" s="293" t="s">
        <v>9</v>
      </c>
      <c r="C8" s="293" t="s">
        <v>10</v>
      </c>
      <c r="D8" s="293" t="s">
        <v>11</v>
      </c>
      <c r="E8" s="293" t="s">
        <v>9</v>
      </c>
      <c r="F8" s="293" t="s">
        <v>10</v>
      </c>
      <c r="G8" s="293" t="s">
        <v>11</v>
      </c>
    </row>
    <row r="9" spans="1:7">
      <c r="A9" s="295"/>
      <c r="B9" s="293"/>
      <c r="C9" s="293"/>
      <c r="D9" s="293"/>
      <c r="E9" s="293"/>
      <c r="F9" s="293"/>
      <c r="G9" s="293"/>
    </row>
    <row r="10" spans="1:7">
      <c r="A10" s="10">
        <v>1</v>
      </c>
      <c r="B10" s="11" t="s">
        <v>12</v>
      </c>
      <c r="C10" s="12"/>
      <c r="D10" s="12"/>
      <c r="E10" s="11" t="s">
        <v>13</v>
      </c>
      <c r="F10" s="13"/>
      <c r="G10" s="13"/>
    </row>
    <row r="11" spans="1:7">
      <c r="A11" s="10">
        <v>2</v>
      </c>
      <c r="B11" s="14" t="s">
        <v>14</v>
      </c>
      <c r="C11" s="12">
        <v>15271650</v>
      </c>
      <c r="D11" s="12">
        <v>5802000</v>
      </c>
      <c r="E11" s="14" t="s">
        <v>15</v>
      </c>
      <c r="F11" s="12">
        <v>18403250</v>
      </c>
      <c r="G11" s="12">
        <v>22484600</v>
      </c>
    </row>
    <row r="12" spans="1:7">
      <c r="A12" s="10">
        <v>3</v>
      </c>
      <c r="B12" s="14" t="s">
        <v>16</v>
      </c>
      <c r="C12" s="12">
        <v>39846368</v>
      </c>
      <c r="D12" s="12">
        <v>42211000</v>
      </c>
      <c r="E12" s="14" t="s">
        <v>17</v>
      </c>
      <c r="F12" s="12">
        <v>3619696</v>
      </c>
      <c r="G12" s="12">
        <v>4265982</v>
      </c>
    </row>
    <row r="13" spans="1:7">
      <c r="A13" s="10">
        <v>4</v>
      </c>
      <c r="B13" s="14" t="s">
        <v>18</v>
      </c>
      <c r="C13" s="3"/>
      <c r="D13" s="12">
        <v>54648176</v>
      </c>
      <c r="E13" s="14" t="s">
        <v>19</v>
      </c>
      <c r="F13" s="12">
        <v>37382984</v>
      </c>
      <c r="G13" s="12">
        <v>63661550</v>
      </c>
    </row>
    <row r="14" spans="1:7">
      <c r="A14" s="10">
        <v>5</v>
      </c>
      <c r="B14" s="14" t="s">
        <v>20</v>
      </c>
      <c r="C14" s="12">
        <v>58550386</v>
      </c>
      <c r="D14" s="12">
        <v>41847665</v>
      </c>
      <c r="E14" s="14" t="s">
        <v>21</v>
      </c>
      <c r="F14" s="12">
        <v>5408658</v>
      </c>
      <c r="G14" s="12">
        <v>6044500</v>
      </c>
    </row>
    <row r="15" spans="1:7">
      <c r="A15" s="10">
        <v>6</v>
      </c>
      <c r="B15" s="14" t="s">
        <v>22</v>
      </c>
      <c r="C15" s="12"/>
      <c r="D15" s="12"/>
      <c r="E15" s="14" t="s">
        <v>23</v>
      </c>
      <c r="F15" s="12">
        <v>2346110</v>
      </c>
      <c r="G15" s="12">
        <v>9832975</v>
      </c>
    </row>
    <row r="16" spans="1:7">
      <c r="A16" s="10">
        <v>7</v>
      </c>
      <c r="B16" s="14" t="s">
        <v>24</v>
      </c>
      <c r="C16" s="12">
        <v>80000</v>
      </c>
      <c r="D16" s="12"/>
      <c r="E16" s="15" t="s">
        <v>25</v>
      </c>
      <c r="F16" s="12"/>
      <c r="G16" s="12">
        <f>92639159-21740733</f>
        <v>70898426</v>
      </c>
    </row>
    <row r="17" spans="1:8">
      <c r="A17" s="10">
        <v>8</v>
      </c>
      <c r="B17" s="14" t="s">
        <v>26</v>
      </c>
      <c r="C17" s="12"/>
      <c r="D17" s="12">
        <v>17142889</v>
      </c>
      <c r="E17" s="14" t="s">
        <v>27</v>
      </c>
      <c r="F17" s="12"/>
      <c r="G17" s="12"/>
    </row>
    <row r="18" spans="1:8">
      <c r="A18" s="16">
        <v>9</v>
      </c>
      <c r="B18" s="17" t="s">
        <v>28</v>
      </c>
      <c r="C18" s="17">
        <f>SUM(C11:C17)</f>
        <v>113748404</v>
      </c>
      <c r="D18" s="17">
        <f>SUM(D11:D17)</f>
        <v>161651730</v>
      </c>
      <c r="E18" s="18" t="s">
        <v>29</v>
      </c>
      <c r="F18" s="18">
        <f>SUM(F11:F17)</f>
        <v>67160698</v>
      </c>
      <c r="G18" s="18">
        <f>SUM(G11:G17)</f>
        <v>177188033</v>
      </c>
    </row>
    <row r="19" spans="1:8">
      <c r="A19" s="10">
        <v>10</v>
      </c>
      <c r="B19" s="11" t="s">
        <v>30</v>
      </c>
      <c r="C19" s="12"/>
      <c r="D19" s="12"/>
      <c r="E19" s="11" t="s">
        <v>31</v>
      </c>
      <c r="F19" s="12"/>
      <c r="G19" s="12"/>
    </row>
    <row r="20" spans="1:8">
      <c r="A20" s="10">
        <v>11</v>
      </c>
      <c r="B20" s="14" t="s">
        <v>32</v>
      </c>
      <c r="C20" s="12"/>
      <c r="D20" s="12"/>
      <c r="E20" s="14" t="s">
        <v>33</v>
      </c>
      <c r="F20" s="12">
        <v>9447657</v>
      </c>
      <c r="G20" s="12">
        <v>635000</v>
      </c>
    </row>
    <row r="21" spans="1:8">
      <c r="A21" s="10">
        <v>12</v>
      </c>
      <c r="B21" s="14" t="s">
        <v>34</v>
      </c>
      <c r="C21" s="12">
        <v>66418200</v>
      </c>
      <c r="D21" s="12"/>
      <c r="E21" s="19" t="s">
        <v>35</v>
      </c>
      <c r="F21" s="12">
        <v>62012742</v>
      </c>
      <c r="G21" s="12">
        <v>48982630</v>
      </c>
    </row>
    <row r="22" spans="1:8">
      <c r="A22" s="10">
        <v>13</v>
      </c>
      <c r="B22" s="14" t="s">
        <v>36</v>
      </c>
      <c r="C22" s="12"/>
      <c r="D22" s="12"/>
      <c r="E22" s="14" t="s">
        <v>37</v>
      </c>
      <c r="F22" s="12"/>
      <c r="G22" s="12"/>
    </row>
    <row r="23" spans="1:8">
      <c r="A23" s="10">
        <v>14</v>
      </c>
      <c r="B23" s="14" t="s">
        <v>38</v>
      </c>
      <c r="C23" s="12"/>
      <c r="D23" s="12"/>
      <c r="E23" s="14" t="s">
        <v>39</v>
      </c>
      <c r="F23" s="12"/>
      <c r="G23" s="12"/>
    </row>
    <row r="24" spans="1:8">
      <c r="A24" s="10">
        <v>15</v>
      </c>
      <c r="B24" s="3"/>
      <c r="C24" s="12"/>
      <c r="D24" s="12"/>
      <c r="E24" s="14" t="s">
        <v>40</v>
      </c>
      <c r="F24" s="12"/>
      <c r="G24" s="12"/>
    </row>
    <row r="25" spans="1:8">
      <c r="A25" s="10">
        <v>16</v>
      </c>
      <c r="B25" s="20" t="s">
        <v>41</v>
      </c>
      <c r="C25" s="21">
        <f>SUM(C19:C24)</f>
        <v>66418200</v>
      </c>
      <c r="D25" s="21">
        <f>SUM(D19:D24)</f>
        <v>0</v>
      </c>
      <c r="E25" s="20" t="s">
        <v>42</v>
      </c>
      <c r="F25" s="18">
        <f>SUM(F19:F24)</f>
        <v>71460399</v>
      </c>
      <c r="G25" s="18">
        <f>SUM(G19:G24)</f>
        <v>49617630</v>
      </c>
    </row>
    <row r="26" spans="1:8">
      <c r="A26" s="10">
        <v>17</v>
      </c>
      <c r="B26" s="22" t="s">
        <v>43</v>
      </c>
      <c r="C26" s="23">
        <v>0</v>
      </c>
      <c r="D26" s="23">
        <v>0</v>
      </c>
      <c r="E26" s="22" t="s">
        <v>43</v>
      </c>
      <c r="F26" s="23">
        <v>0</v>
      </c>
      <c r="G26" s="23">
        <v>0</v>
      </c>
    </row>
    <row r="27" spans="1:8">
      <c r="A27" s="10">
        <v>18</v>
      </c>
      <c r="B27" s="24"/>
      <c r="C27" s="12"/>
      <c r="D27" s="12"/>
      <c r="E27" s="24"/>
      <c r="F27" s="12"/>
      <c r="G27" s="12"/>
    </row>
    <row r="28" spans="1:8">
      <c r="A28" s="10">
        <v>19</v>
      </c>
      <c r="B28" s="25" t="s">
        <v>44</v>
      </c>
      <c r="C28" s="25">
        <f>+C29+C30+C31</f>
        <v>250505958</v>
      </c>
      <c r="D28" s="25">
        <f>+D29+D30+D31</f>
        <v>86894666</v>
      </c>
      <c r="E28" s="11" t="s">
        <v>45</v>
      </c>
      <c r="F28" s="23">
        <f>+F29+F30</f>
        <v>229625397</v>
      </c>
      <c r="G28" s="23">
        <f>+G29+G30</f>
        <v>21740733</v>
      </c>
    </row>
    <row r="29" spans="1:8">
      <c r="A29" s="10">
        <v>20</v>
      </c>
      <c r="B29" s="26" t="s">
        <v>46</v>
      </c>
      <c r="C29" s="15">
        <v>8183947</v>
      </c>
      <c r="D29" s="15">
        <v>1894666</v>
      </c>
      <c r="E29" s="27" t="s">
        <v>47</v>
      </c>
      <c r="F29" s="12">
        <v>229625397</v>
      </c>
      <c r="G29" s="12">
        <v>21740733</v>
      </c>
    </row>
    <row r="30" spans="1:8">
      <c r="A30" s="10">
        <v>21</v>
      </c>
      <c r="B30" s="27" t="s">
        <v>48</v>
      </c>
      <c r="C30" s="15">
        <v>115000000</v>
      </c>
      <c r="D30" s="15">
        <v>85000000</v>
      </c>
      <c r="E30" s="27" t="s">
        <v>49</v>
      </c>
      <c r="F30" s="12">
        <v>0</v>
      </c>
      <c r="G30" s="12"/>
    </row>
    <row r="31" spans="1:8">
      <c r="A31" s="10"/>
      <c r="B31" s="14" t="s">
        <v>50</v>
      </c>
      <c r="C31" s="15">
        <v>127322011</v>
      </c>
      <c r="D31" s="15"/>
      <c r="E31" s="27"/>
      <c r="F31" s="12"/>
      <c r="G31" s="12"/>
    </row>
    <row r="32" spans="1:8">
      <c r="A32" s="28">
        <v>22</v>
      </c>
      <c r="B32" s="29" t="s">
        <v>51</v>
      </c>
      <c r="C32" s="30">
        <f>+C28+C25+C18</f>
        <v>430672562</v>
      </c>
      <c r="D32" s="30">
        <f>SUM(D18+D25+D28)</f>
        <v>248546396</v>
      </c>
      <c r="E32" s="29" t="s">
        <v>52</v>
      </c>
      <c r="F32" s="30">
        <f>+F28+F26+F25+F18</f>
        <v>368246494</v>
      </c>
      <c r="G32" s="30">
        <f>+G28+G26+G25+G18</f>
        <v>248546396</v>
      </c>
      <c r="H32" s="31">
        <f>+G32-D32</f>
        <v>0</v>
      </c>
    </row>
  </sheetData>
  <mergeCells count="12">
    <mergeCell ref="B1:D1"/>
    <mergeCell ref="B3:G3"/>
    <mergeCell ref="B4:G4"/>
    <mergeCell ref="B5:G5"/>
    <mergeCell ref="B6:E6"/>
    <mergeCell ref="F8:F9"/>
    <mergeCell ref="G8:G9"/>
    <mergeCell ref="E8:E9"/>
    <mergeCell ref="A8:A9"/>
    <mergeCell ref="B8:B9"/>
    <mergeCell ref="C8:C9"/>
    <mergeCell ref="D8:D9"/>
  </mergeCells>
  <phoneticPr fontId="0" type="noConversion"/>
  <pageMargins left="0.7" right="0.7" top="0.75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B1" sqref="B1:D1"/>
    </sheetView>
  </sheetViews>
  <sheetFormatPr defaultRowHeight="15"/>
  <cols>
    <col min="2" max="2" width="32.5703125" customWidth="1"/>
    <col min="3" max="3" width="10.42578125" customWidth="1"/>
    <col min="4" max="4" width="12.28515625" customWidth="1"/>
    <col min="5" max="5" width="35.140625" customWidth="1"/>
    <col min="6" max="6" width="15.140625" customWidth="1"/>
    <col min="7" max="7" width="14.85546875" customWidth="1"/>
  </cols>
  <sheetData>
    <row r="1" spans="1:7">
      <c r="A1" s="1"/>
      <c r="B1" s="289" t="s">
        <v>289</v>
      </c>
      <c r="C1" s="290"/>
      <c r="D1" s="290"/>
      <c r="E1" s="2"/>
      <c r="F1" s="3"/>
      <c r="G1" s="3"/>
    </row>
    <row r="2" spans="1:7">
      <c r="A2" s="1"/>
      <c r="B2" s="2"/>
      <c r="C2" s="2"/>
      <c r="D2" s="2"/>
      <c r="E2" s="2"/>
      <c r="F2" s="4"/>
      <c r="G2" s="4"/>
    </row>
    <row r="3" spans="1:7" ht="15.75">
      <c r="A3" s="1"/>
      <c r="B3" s="291" t="s">
        <v>281</v>
      </c>
      <c r="C3" s="291"/>
      <c r="D3" s="291"/>
      <c r="E3" s="291"/>
      <c r="F3" s="292"/>
      <c r="G3" s="292"/>
    </row>
    <row r="4" spans="1:7" ht="15.75">
      <c r="A4" s="1"/>
      <c r="B4" s="291" t="s">
        <v>53</v>
      </c>
      <c r="C4" s="291"/>
      <c r="D4" s="291"/>
      <c r="E4" s="291"/>
      <c r="F4" s="292"/>
      <c r="G4" s="292"/>
    </row>
    <row r="5" spans="1:7" ht="15.75">
      <c r="A5" s="1"/>
      <c r="B5" s="291" t="s">
        <v>54</v>
      </c>
      <c r="C5" s="291"/>
      <c r="D5" s="291"/>
      <c r="E5" s="291"/>
      <c r="F5" s="291"/>
      <c r="G5" s="291"/>
    </row>
    <row r="6" spans="1:7">
      <c r="A6" s="1"/>
      <c r="B6" s="288"/>
      <c r="C6" s="288"/>
      <c r="D6" s="288"/>
      <c r="E6" s="288"/>
      <c r="F6" s="3"/>
      <c r="G6" s="3" t="s">
        <v>1</v>
      </c>
    </row>
    <row r="7" spans="1:7">
      <c r="A7" s="7"/>
      <c r="B7" s="8" t="s">
        <v>2</v>
      </c>
      <c r="C7" s="8" t="s">
        <v>3</v>
      </c>
      <c r="D7" s="8" t="s">
        <v>4</v>
      </c>
      <c r="E7" s="9" t="s">
        <v>5</v>
      </c>
      <c r="F7" s="9" t="s">
        <v>6</v>
      </c>
      <c r="G7" s="9" t="s">
        <v>7</v>
      </c>
    </row>
    <row r="8" spans="1:7">
      <c r="A8" s="294" t="s">
        <v>8</v>
      </c>
      <c r="B8" s="293" t="s">
        <v>9</v>
      </c>
      <c r="C8" s="293" t="s">
        <v>10</v>
      </c>
      <c r="D8" s="293" t="s">
        <v>11</v>
      </c>
      <c r="E8" s="293" t="s">
        <v>9</v>
      </c>
      <c r="F8" s="293" t="s">
        <v>10</v>
      </c>
      <c r="G8" s="293" t="s">
        <v>11</v>
      </c>
    </row>
    <row r="9" spans="1:7">
      <c r="A9" s="295"/>
      <c r="B9" s="293"/>
      <c r="C9" s="293"/>
      <c r="D9" s="293"/>
      <c r="E9" s="293"/>
      <c r="F9" s="293"/>
      <c r="G9" s="293"/>
    </row>
    <row r="10" spans="1:7">
      <c r="A10" s="10">
        <v>1</v>
      </c>
      <c r="B10" s="11" t="s">
        <v>12</v>
      </c>
      <c r="C10" s="12"/>
      <c r="D10" s="12"/>
      <c r="E10" s="11" t="s">
        <v>13</v>
      </c>
      <c r="F10" s="13"/>
      <c r="G10" s="13"/>
    </row>
    <row r="11" spans="1:7">
      <c r="A11" s="10">
        <v>2</v>
      </c>
      <c r="B11" s="14" t="s">
        <v>14</v>
      </c>
      <c r="C11" s="12">
        <f ca="1">+'1. Olaszfalu'!C11-'2.2 önként vállalt'!C11</f>
        <v>15271650</v>
      </c>
      <c r="D11" s="12">
        <f ca="1">+'1. Olaszfalu'!D11-'2.2 önként vállalt'!D11</f>
        <v>5802000</v>
      </c>
      <c r="E11" s="14" t="s">
        <v>15</v>
      </c>
      <c r="F11" s="12">
        <f ca="1">+'1. Olaszfalu'!F11-'2.2 önként vállalt'!F11</f>
        <v>18403250</v>
      </c>
      <c r="G11" s="12">
        <f ca="1">+'1. Olaszfalu'!G11-'2.2 önként vállalt'!G11</f>
        <v>22484600</v>
      </c>
    </row>
    <row r="12" spans="1:7">
      <c r="A12" s="10">
        <v>3</v>
      </c>
      <c r="B12" s="14" t="s">
        <v>16</v>
      </c>
      <c r="C12" s="12">
        <f ca="1">+'1. Olaszfalu'!C12-'2.2 önként vállalt'!C12</f>
        <v>39846368</v>
      </c>
      <c r="D12" s="12">
        <f ca="1">+'1. Olaszfalu'!D12-'2.2 önként vállalt'!D12</f>
        <v>42211000</v>
      </c>
      <c r="E12" s="14" t="s">
        <v>17</v>
      </c>
      <c r="F12" s="12">
        <f ca="1">+'1. Olaszfalu'!F12-'2.2 önként vállalt'!F12</f>
        <v>3619696</v>
      </c>
      <c r="G12" s="12">
        <f ca="1">+'1. Olaszfalu'!G12-'2.2 önként vállalt'!G12</f>
        <v>4265982</v>
      </c>
    </row>
    <row r="13" spans="1:7">
      <c r="A13" s="10">
        <v>4</v>
      </c>
      <c r="B13" s="14" t="s">
        <v>18</v>
      </c>
      <c r="C13" s="12">
        <f ca="1">+'1. Olaszfalu'!C13-'2.2 önként vállalt'!C13</f>
        <v>0</v>
      </c>
      <c r="D13" s="12">
        <f ca="1">+'1. Olaszfalu'!D13-'2.2 önként vállalt'!D13</f>
        <v>54648176</v>
      </c>
      <c r="E13" s="14" t="s">
        <v>19</v>
      </c>
      <c r="F13" s="12">
        <f ca="1">+'1. Olaszfalu'!F13-'2.2 önként vállalt'!F13</f>
        <v>37382984</v>
      </c>
      <c r="G13" s="12">
        <f ca="1">+'1. Olaszfalu'!G13-'2.2 önként vállalt'!G13</f>
        <v>63661550</v>
      </c>
    </row>
    <row r="14" spans="1:7">
      <c r="A14" s="10">
        <v>5</v>
      </c>
      <c r="B14" s="14" t="s">
        <v>20</v>
      </c>
      <c r="C14" s="12">
        <f ca="1">+'1. Olaszfalu'!C14-'2.2 önként vállalt'!C14</f>
        <v>58550386</v>
      </c>
      <c r="D14" s="12">
        <f ca="1">+'1. Olaszfalu'!D14-'2.2 önként vállalt'!D14</f>
        <v>41847665</v>
      </c>
      <c r="E14" s="14" t="s">
        <v>21</v>
      </c>
      <c r="F14" s="12">
        <f ca="1">+'1. Olaszfalu'!F14-'2.2 önként vállalt'!F14</f>
        <v>5408658</v>
      </c>
      <c r="G14" s="12">
        <f ca="1">+'1. Olaszfalu'!G14-'2.2 önként vállalt'!G14</f>
        <v>6044500</v>
      </c>
    </row>
    <row r="15" spans="1:7">
      <c r="A15" s="10">
        <v>6</v>
      </c>
      <c r="B15" s="14" t="s">
        <v>22</v>
      </c>
      <c r="C15" s="12">
        <f ca="1">+'1. Olaszfalu'!C15-'2.2 önként vállalt'!C15</f>
        <v>0</v>
      </c>
      <c r="D15" s="12">
        <f ca="1">+'1. Olaszfalu'!D15-'2.2 önként vállalt'!D15</f>
        <v>0</v>
      </c>
      <c r="E15" s="14" t="s">
        <v>23</v>
      </c>
      <c r="F15" s="12">
        <f ca="1">+'1. Olaszfalu'!F15-'2.2 önként vállalt'!F15</f>
        <v>2346110</v>
      </c>
      <c r="G15" s="12">
        <f ca="1">+'1. Olaszfalu'!G15-'2.2 önként vállalt'!G15</f>
        <v>9832975</v>
      </c>
    </row>
    <row r="16" spans="1:7">
      <c r="A16" s="10">
        <v>7</v>
      </c>
      <c r="B16" s="14" t="s">
        <v>24</v>
      </c>
      <c r="C16" s="12">
        <f ca="1">+'1. Olaszfalu'!C16-'2.2 önként vállalt'!C16</f>
        <v>80000</v>
      </c>
      <c r="D16" s="12">
        <f ca="1">+'1. Olaszfalu'!D16-'2.2 önként vállalt'!D16</f>
        <v>0</v>
      </c>
      <c r="E16" s="15" t="s">
        <v>25</v>
      </c>
      <c r="F16" s="12">
        <f ca="1">+'1. Olaszfalu'!F16-'2.2 önként vállalt'!F16</f>
        <v>0</v>
      </c>
      <c r="G16" s="12">
        <f ca="1">+'1. Olaszfalu'!G16-'2.2 önként vállalt'!G16</f>
        <v>70898426</v>
      </c>
    </row>
    <row r="17" spans="1:8">
      <c r="A17" s="10">
        <v>8</v>
      </c>
      <c r="B17" s="14" t="s">
        <v>26</v>
      </c>
      <c r="C17" s="12">
        <f ca="1">+'1. Olaszfalu'!C17-'2.2 önként vállalt'!C17</f>
        <v>0</v>
      </c>
      <c r="D17" s="12">
        <f ca="1">+'1. Olaszfalu'!D17-'2.2 önként vállalt'!D17</f>
        <v>17142889</v>
      </c>
      <c r="E17" s="14" t="s">
        <v>27</v>
      </c>
      <c r="F17" s="12">
        <f ca="1">+'1. Olaszfalu'!F17-'2.2 önként vállalt'!F17</f>
        <v>0</v>
      </c>
      <c r="G17" s="12">
        <f ca="1">+'1. Olaszfalu'!G17-'2.2 önként vállalt'!G17</f>
        <v>0</v>
      </c>
    </row>
    <row r="18" spans="1:8">
      <c r="A18" s="16">
        <v>9</v>
      </c>
      <c r="B18" s="17" t="s">
        <v>28</v>
      </c>
      <c r="C18" s="17">
        <f ca="1">SUM(C11:C17)</f>
        <v>113748404</v>
      </c>
      <c r="D18" s="17">
        <f ca="1">SUM(D11:D17)</f>
        <v>161651730</v>
      </c>
      <c r="E18" s="18" t="s">
        <v>29</v>
      </c>
      <c r="F18" s="18">
        <f ca="1">SUM(F11:F17)</f>
        <v>67160698</v>
      </c>
      <c r="G18" s="18">
        <f ca="1">SUM(G11:G17)</f>
        <v>177188033</v>
      </c>
    </row>
    <row r="19" spans="1:8">
      <c r="A19" s="10">
        <v>10</v>
      </c>
      <c r="B19" s="11" t="s">
        <v>30</v>
      </c>
      <c r="C19" s="12"/>
      <c r="D19" s="12"/>
      <c r="E19" s="11" t="s">
        <v>31</v>
      </c>
      <c r="F19" s="12"/>
      <c r="G19" s="12"/>
    </row>
    <row r="20" spans="1:8">
      <c r="A20" s="10">
        <v>11</v>
      </c>
      <c r="B20" s="14" t="s">
        <v>32</v>
      </c>
      <c r="C20" s="12">
        <f ca="1">+'1. Olaszfalu'!C20-'2.2 önként vállalt'!C20</f>
        <v>0</v>
      </c>
      <c r="D20" s="12">
        <f ca="1">+'1. Olaszfalu'!D20-'2.2 önként vállalt'!D20</f>
        <v>0</v>
      </c>
      <c r="E20" s="14" t="s">
        <v>33</v>
      </c>
      <c r="F20" s="12">
        <f ca="1">+'1. Olaszfalu'!F20-'2.2 önként vállalt'!F20</f>
        <v>9447657</v>
      </c>
      <c r="G20" s="12">
        <f ca="1">+'1. Olaszfalu'!G20-'2.2 önként vállalt'!G20</f>
        <v>635000</v>
      </c>
    </row>
    <row r="21" spans="1:8">
      <c r="A21" s="10">
        <v>12</v>
      </c>
      <c r="B21" s="14" t="s">
        <v>34</v>
      </c>
      <c r="C21" s="12">
        <f ca="1">+'1. Olaszfalu'!C21-'2.2 önként vállalt'!C21</f>
        <v>66418200</v>
      </c>
      <c r="D21" s="12">
        <f ca="1">+'1. Olaszfalu'!D21-'2.2 önként vállalt'!D21</f>
        <v>0</v>
      </c>
      <c r="E21" s="19" t="s">
        <v>35</v>
      </c>
      <c r="F21" s="12">
        <f ca="1">+'1. Olaszfalu'!F21-'2.2 önként vállalt'!F21</f>
        <v>62012742</v>
      </c>
      <c r="G21" s="12">
        <f ca="1">+'1. Olaszfalu'!G21-'2.2 önként vállalt'!G21</f>
        <v>48982630</v>
      </c>
    </row>
    <row r="22" spans="1:8">
      <c r="A22" s="10">
        <v>13</v>
      </c>
      <c r="B22" s="14" t="s">
        <v>36</v>
      </c>
      <c r="C22" s="12">
        <f ca="1">+'1. Olaszfalu'!C22-'2.2 önként vállalt'!C22</f>
        <v>0</v>
      </c>
      <c r="D22" s="12">
        <f ca="1">+'1. Olaszfalu'!D22-'2.2 önként vállalt'!D22</f>
        <v>0</v>
      </c>
      <c r="E22" s="14" t="s">
        <v>37</v>
      </c>
      <c r="F22" s="12">
        <f ca="1">+'1. Olaszfalu'!F22-'2.2 önként vállalt'!F22</f>
        <v>0</v>
      </c>
      <c r="G22" s="12">
        <f ca="1">+'1. Olaszfalu'!G22-'2.2 önként vállalt'!G22</f>
        <v>0</v>
      </c>
    </row>
    <row r="23" spans="1:8">
      <c r="A23" s="10">
        <v>14</v>
      </c>
      <c r="B23" s="14" t="s">
        <v>38</v>
      </c>
      <c r="C23" s="12">
        <f ca="1">+'1. Olaszfalu'!C23-'2.2 önként vállalt'!C23</f>
        <v>0</v>
      </c>
      <c r="D23" s="12">
        <f ca="1">+'1. Olaszfalu'!D23-'2.2 önként vállalt'!D23</f>
        <v>0</v>
      </c>
      <c r="E23" s="14" t="s">
        <v>39</v>
      </c>
      <c r="F23" s="12">
        <f ca="1">+'1. Olaszfalu'!F23-'2.2 önként vállalt'!F23</f>
        <v>0</v>
      </c>
      <c r="G23" s="12">
        <f ca="1">+'1. Olaszfalu'!G23-'2.2 önként vállalt'!G23</f>
        <v>0</v>
      </c>
    </row>
    <row r="24" spans="1:8">
      <c r="A24" s="10">
        <v>15</v>
      </c>
      <c r="B24" s="3"/>
      <c r="C24" s="12">
        <f ca="1">+'1. Olaszfalu'!C24-'2.2 önként vállalt'!C24</f>
        <v>0</v>
      </c>
      <c r="D24" s="12">
        <f ca="1">+'1. Olaszfalu'!D24-'2.2 önként vállalt'!D24</f>
        <v>0</v>
      </c>
      <c r="E24" s="14" t="s">
        <v>40</v>
      </c>
      <c r="F24" s="12">
        <f ca="1">+'1. Olaszfalu'!F24-'2.2 önként vállalt'!F24</f>
        <v>0</v>
      </c>
      <c r="G24" s="12">
        <f ca="1">+'1. Olaszfalu'!G24-'2.2 önként vállalt'!G24</f>
        <v>0</v>
      </c>
    </row>
    <row r="25" spans="1:8">
      <c r="A25" s="10">
        <v>16</v>
      </c>
      <c r="B25" s="20" t="s">
        <v>41</v>
      </c>
      <c r="C25" s="21">
        <f>SUM(C19:C24)</f>
        <v>66418200</v>
      </c>
      <c r="D25" s="21">
        <f>SUM(D19:D24)</f>
        <v>0</v>
      </c>
      <c r="E25" s="20" t="s">
        <v>42</v>
      </c>
      <c r="F25" s="18">
        <f>SUM(F19:F24)</f>
        <v>71460399</v>
      </c>
      <c r="G25" s="18">
        <f>SUM(G19:G24)</f>
        <v>49617630</v>
      </c>
    </row>
    <row r="26" spans="1:8">
      <c r="A26" s="10">
        <v>17</v>
      </c>
      <c r="B26" s="22" t="s">
        <v>43</v>
      </c>
      <c r="C26" s="23">
        <v>0</v>
      </c>
      <c r="D26" s="23">
        <v>0</v>
      </c>
      <c r="E26" s="22" t="s">
        <v>43</v>
      </c>
      <c r="F26" s="23">
        <v>0</v>
      </c>
      <c r="G26" s="23">
        <v>0</v>
      </c>
    </row>
    <row r="27" spans="1:8">
      <c r="A27" s="10">
        <v>18</v>
      </c>
      <c r="B27" s="24"/>
      <c r="C27" s="12"/>
      <c r="D27" s="12"/>
      <c r="E27" s="24"/>
      <c r="F27" s="12"/>
      <c r="G27" s="12"/>
    </row>
    <row r="28" spans="1:8">
      <c r="A28" s="10">
        <v>19</v>
      </c>
      <c r="B28" s="25" t="s">
        <v>44</v>
      </c>
      <c r="C28" s="25">
        <f>+C29+C30</f>
        <v>123183947</v>
      </c>
      <c r="D28" s="25">
        <f>+D29+D30+D31</f>
        <v>86894666</v>
      </c>
      <c r="E28" s="11" t="s">
        <v>45</v>
      </c>
      <c r="F28" s="23">
        <f>+F29+F30</f>
        <v>229625397</v>
      </c>
      <c r="G28" s="23">
        <f>+G29+G30</f>
        <v>21740733</v>
      </c>
    </row>
    <row r="29" spans="1:8">
      <c r="A29" s="10">
        <v>20</v>
      </c>
      <c r="B29" s="26" t="s">
        <v>46</v>
      </c>
      <c r="C29" s="15">
        <f ca="1">+'1. Olaszfalu'!C29-'2.2 önként vállalt'!C29</f>
        <v>8183947</v>
      </c>
      <c r="D29" s="15">
        <f ca="1">+'1. Olaszfalu'!D29-'2.2 önként vállalt'!D29</f>
        <v>1894666</v>
      </c>
      <c r="E29" s="27" t="s">
        <v>47</v>
      </c>
      <c r="F29" s="12">
        <f ca="1">+'1. Olaszfalu'!F29-'2.2 önként vállalt'!F29</f>
        <v>229625397</v>
      </c>
      <c r="G29" s="12">
        <f ca="1">+'1. Olaszfalu'!G29-'2.2 önként vállalt'!G29</f>
        <v>21740733</v>
      </c>
    </row>
    <row r="30" spans="1:8">
      <c r="A30" s="10">
        <v>21</v>
      </c>
      <c r="B30" s="27" t="s">
        <v>48</v>
      </c>
      <c r="C30" s="15">
        <f ca="1">+'1. Olaszfalu'!C30-'2.2 önként vállalt'!C30</f>
        <v>115000000</v>
      </c>
      <c r="D30" s="15">
        <f ca="1">+'1. Olaszfalu'!D30-'2.2 önként vállalt'!D30</f>
        <v>85000000</v>
      </c>
      <c r="E30" s="27" t="s">
        <v>49</v>
      </c>
      <c r="F30" s="12">
        <f ca="1">+'1. Olaszfalu'!F30-'2.2 önként vállalt'!F30</f>
        <v>0</v>
      </c>
      <c r="G30" s="12">
        <f ca="1">+'1. Olaszfalu'!G30-'2.2 önként vállalt'!G30</f>
        <v>0</v>
      </c>
    </row>
    <row r="31" spans="1:8">
      <c r="A31" s="10"/>
      <c r="B31" s="14" t="s">
        <v>50</v>
      </c>
      <c r="C31" s="15">
        <f ca="1">+'1. Olaszfalu'!C31-'2.2 önként vállalt'!C31</f>
        <v>127322011</v>
      </c>
      <c r="D31" s="15">
        <f ca="1">+'1. Olaszfalu'!D31-'2.2 önként vállalt'!D31</f>
        <v>0</v>
      </c>
      <c r="E31" s="27"/>
      <c r="F31" s="12">
        <f ca="1">+'1. Olaszfalu'!F31-'2.2 önként vállalt'!F31</f>
        <v>0</v>
      </c>
      <c r="G31" s="12">
        <f ca="1">+'1. Olaszfalu'!G31-'2.2 önként vállalt'!G31</f>
        <v>0</v>
      </c>
    </row>
    <row r="32" spans="1:8">
      <c r="A32" s="28">
        <v>22</v>
      </c>
      <c r="B32" s="29" t="s">
        <v>51</v>
      </c>
      <c r="C32" s="30">
        <f>SUM(C18+C25+C28+C26)</f>
        <v>303350551</v>
      </c>
      <c r="D32" s="30">
        <f>SUM(D18+D25+D28)</f>
        <v>248546396</v>
      </c>
      <c r="E32" s="29" t="s">
        <v>52</v>
      </c>
      <c r="F32" s="30">
        <f>+F28+F26+F25+F18</f>
        <v>368246494</v>
      </c>
      <c r="G32" s="30">
        <f>+G28+G26+G25+G18</f>
        <v>248546396</v>
      </c>
      <c r="H32" s="31">
        <f>+G32-D32</f>
        <v>0</v>
      </c>
    </row>
  </sheetData>
  <mergeCells count="12">
    <mergeCell ref="B1:D1"/>
    <mergeCell ref="B3:G3"/>
    <mergeCell ref="B4:G4"/>
    <mergeCell ref="B5:G5"/>
    <mergeCell ref="B6:E6"/>
    <mergeCell ref="F8:F9"/>
    <mergeCell ref="G8:G9"/>
    <mergeCell ref="E8:E9"/>
    <mergeCell ref="A8:A9"/>
    <mergeCell ref="B8:B9"/>
    <mergeCell ref="C8:C9"/>
    <mergeCell ref="D8:D9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B1" sqref="B1:D1"/>
    </sheetView>
  </sheetViews>
  <sheetFormatPr defaultRowHeight="15"/>
  <cols>
    <col min="2" max="2" width="32.5703125" customWidth="1"/>
    <col min="3" max="3" width="10.42578125" customWidth="1"/>
    <col min="4" max="4" width="12.28515625" customWidth="1"/>
    <col min="5" max="5" width="35.140625" customWidth="1"/>
    <col min="6" max="6" width="15.140625" customWidth="1"/>
    <col min="7" max="7" width="14.85546875" customWidth="1"/>
  </cols>
  <sheetData>
    <row r="1" spans="1:7">
      <c r="A1" s="1"/>
      <c r="B1" s="289" t="s">
        <v>290</v>
      </c>
      <c r="C1" s="290"/>
      <c r="D1" s="290"/>
      <c r="E1" s="2"/>
      <c r="F1" s="3"/>
      <c r="G1" s="3"/>
    </row>
    <row r="2" spans="1:7">
      <c r="A2" s="1"/>
      <c r="B2" s="2"/>
      <c r="C2" s="2"/>
      <c r="D2" s="2"/>
      <c r="E2" s="2"/>
      <c r="F2" s="4"/>
      <c r="G2" s="4"/>
    </row>
    <row r="3" spans="1:7" ht="15.75">
      <c r="A3" s="1"/>
      <c r="B3" s="291" t="s">
        <v>281</v>
      </c>
      <c r="C3" s="291"/>
      <c r="D3" s="291"/>
      <c r="E3" s="291"/>
      <c r="F3" s="292"/>
      <c r="G3" s="292"/>
    </row>
    <row r="4" spans="1:7" ht="15.75">
      <c r="A4" s="1"/>
      <c r="B4" s="291" t="s">
        <v>53</v>
      </c>
      <c r="C4" s="291"/>
      <c r="D4" s="291"/>
      <c r="E4" s="291"/>
      <c r="F4" s="292"/>
      <c r="G4" s="292"/>
    </row>
    <row r="5" spans="1:7" ht="15.75">
      <c r="A5" s="1"/>
      <c r="B5" s="291" t="s">
        <v>0</v>
      </c>
      <c r="C5" s="291"/>
      <c r="D5" s="291"/>
      <c r="E5" s="291"/>
      <c r="F5" s="291"/>
      <c r="G5" s="291"/>
    </row>
    <row r="6" spans="1:7">
      <c r="A6" s="1"/>
      <c r="B6" s="288"/>
      <c r="C6" s="288"/>
      <c r="D6" s="288"/>
      <c r="E6" s="288"/>
      <c r="F6" s="3"/>
      <c r="G6" s="3" t="s">
        <v>1</v>
      </c>
    </row>
    <row r="7" spans="1:7">
      <c r="A7" s="7"/>
      <c r="B7" s="8" t="s">
        <v>2</v>
      </c>
      <c r="C7" s="8" t="s">
        <v>3</v>
      </c>
      <c r="D7" s="8" t="s">
        <v>4</v>
      </c>
      <c r="E7" s="9" t="s">
        <v>5</v>
      </c>
      <c r="F7" s="9" t="s">
        <v>6</v>
      </c>
      <c r="G7" s="9" t="s">
        <v>7</v>
      </c>
    </row>
    <row r="8" spans="1:7">
      <c r="A8" s="294" t="s">
        <v>8</v>
      </c>
      <c r="B8" s="293" t="s">
        <v>9</v>
      </c>
      <c r="C8" s="293" t="s">
        <v>10</v>
      </c>
      <c r="D8" s="293" t="s">
        <v>11</v>
      </c>
      <c r="E8" s="293" t="s">
        <v>9</v>
      </c>
      <c r="F8" s="293" t="s">
        <v>10</v>
      </c>
      <c r="G8" s="293" t="s">
        <v>11</v>
      </c>
    </row>
    <row r="9" spans="1:7">
      <c r="A9" s="295"/>
      <c r="B9" s="293"/>
      <c r="C9" s="293"/>
      <c r="D9" s="293"/>
      <c r="E9" s="293"/>
      <c r="F9" s="293"/>
      <c r="G9" s="293"/>
    </row>
    <row r="10" spans="1:7">
      <c r="A10" s="10">
        <v>1</v>
      </c>
      <c r="B10" s="11" t="s">
        <v>12</v>
      </c>
      <c r="C10" s="12"/>
      <c r="D10" s="12"/>
      <c r="E10" s="11" t="s">
        <v>13</v>
      </c>
      <c r="F10" s="13"/>
      <c r="G10" s="13"/>
    </row>
    <row r="11" spans="1:7">
      <c r="A11" s="10">
        <v>2</v>
      </c>
      <c r="B11" s="14" t="s">
        <v>14</v>
      </c>
      <c r="C11" s="12"/>
      <c r="D11" s="12"/>
      <c r="E11" s="14" t="s">
        <v>15</v>
      </c>
      <c r="F11" s="12">
        <v>0</v>
      </c>
      <c r="G11" s="12"/>
    </row>
    <row r="12" spans="1:7">
      <c r="A12" s="10">
        <v>3</v>
      </c>
      <c r="B12" s="14" t="s">
        <v>16</v>
      </c>
      <c r="C12" s="12"/>
      <c r="D12" s="12"/>
      <c r="E12" s="14" t="s">
        <v>17</v>
      </c>
      <c r="F12" s="12">
        <v>0</v>
      </c>
      <c r="G12" s="12"/>
    </row>
    <row r="13" spans="1:7">
      <c r="A13" s="10">
        <v>4</v>
      </c>
      <c r="B13" s="14" t="s">
        <v>18</v>
      </c>
      <c r="C13" s="3"/>
      <c r="D13" s="12"/>
      <c r="E13" s="14" t="s">
        <v>19</v>
      </c>
      <c r="F13" s="12"/>
      <c r="G13" s="12"/>
    </row>
    <row r="14" spans="1:7">
      <c r="A14" s="10">
        <v>5</v>
      </c>
      <c r="B14" s="14" t="s">
        <v>20</v>
      </c>
      <c r="C14" s="12"/>
      <c r="D14" s="12"/>
      <c r="E14" s="14" t="s">
        <v>21</v>
      </c>
      <c r="F14" s="12">
        <v>0</v>
      </c>
      <c r="G14" s="12">
        <v>0</v>
      </c>
    </row>
    <row r="15" spans="1:7">
      <c r="A15" s="10">
        <v>6</v>
      </c>
      <c r="B15" s="14" t="s">
        <v>22</v>
      </c>
      <c r="C15" s="12"/>
      <c r="D15" s="12"/>
      <c r="E15" s="14" t="s">
        <v>23</v>
      </c>
      <c r="F15" s="12">
        <v>0</v>
      </c>
      <c r="G15" s="12">
        <v>0</v>
      </c>
    </row>
    <row r="16" spans="1:7">
      <c r="A16" s="10">
        <v>7</v>
      </c>
      <c r="B16" s="14" t="s">
        <v>24</v>
      </c>
      <c r="C16" s="12"/>
      <c r="D16" s="12"/>
      <c r="E16" s="15" t="s">
        <v>25</v>
      </c>
      <c r="F16" s="12"/>
      <c r="G16" s="12"/>
    </row>
    <row r="17" spans="1:8">
      <c r="A17" s="10">
        <v>8</v>
      </c>
      <c r="B17" s="14" t="s">
        <v>26</v>
      </c>
      <c r="C17" s="12"/>
      <c r="D17" s="12"/>
      <c r="E17" s="14" t="s">
        <v>27</v>
      </c>
      <c r="F17" s="12"/>
      <c r="G17" s="12"/>
    </row>
    <row r="18" spans="1:8">
      <c r="A18" s="16">
        <v>9</v>
      </c>
      <c r="B18" s="17" t="s">
        <v>28</v>
      </c>
      <c r="C18" s="17">
        <f>SUM(C11:C17)</f>
        <v>0</v>
      </c>
      <c r="D18" s="17">
        <f>SUM(D11:D17)</f>
        <v>0</v>
      </c>
      <c r="E18" s="18" t="s">
        <v>29</v>
      </c>
      <c r="F18" s="18">
        <f>SUM(F11:F17)</f>
        <v>0</v>
      </c>
      <c r="G18" s="18">
        <f>SUM(G11:G17)</f>
        <v>0</v>
      </c>
    </row>
    <row r="19" spans="1:8">
      <c r="A19" s="10">
        <v>10</v>
      </c>
      <c r="B19" s="11" t="s">
        <v>30</v>
      </c>
      <c r="C19" s="12"/>
      <c r="D19" s="12"/>
      <c r="E19" s="11" t="s">
        <v>31</v>
      </c>
      <c r="F19" s="12"/>
      <c r="G19" s="12"/>
    </row>
    <row r="20" spans="1:8">
      <c r="A20" s="10">
        <v>11</v>
      </c>
      <c r="B20" s="14" t="s">
        <v>32</v>
      </c>
      <c r="C20" s="12"/>
      <c r="D20" s="12"/>
      <c r="E20" s="14" t="s">
        <v>33</v>
      </c>
      <c r="F20" s="12">
        <v>0</v>
      </c>
      <c r="G20" s="12">
        <v>0</v>
      </c>
    </row>
    <row r="21" spans="1:8">
      <c r="A21" s="10">
        <v>12</v>
      </c>
      <c r="B21" s="14" t="s">
        <v>34</v>
      </c>
      <c r="C21" s="12"/>
      <c r="D21" s="12"/>
      <c r="E21" s="19" t="s">
        <v>35</v>
      </c>
      <c r="F21" s="12">
        <v>0</v>
      </c>
      <c r="G21" s="12">
        <v>0</v>
      </c>
    </row>
    <row r="22" spans="1:8">
      <c r="A22" s="10">
        <v>13</v>
      </c>
      <c r="B22" s="14" t="s">
        <v>36</v>
      </c>
      <c r="C22" s="12"/>
      <c r="D22" s="12"/>
      <c r="E22" s="14" t="s">
        <v>37</v>
      </c>
      <c r="F22" s="12"/>
      <c r="G22" s="12"/>
    </row>
    <row r="23" spans="1:8">
      <c r="A23" s="10">
        <v>14</v>
      </c>
      <c r="B23" s="14" t="s">
        <v>38</v>
      </c>
      <c r="C23" s="12"/>
      <c r="D23" s="12"/>
      <c r="E23" s="14" t="s">
        <v>39</v>
      </c>
      <c r="F23" s="12"/>
      <c r="G23" s="12"/>
    </row>
    <row r="24" spans="1:8">
      <c r="A24" s="10">
        <v>15</v>
      </c>
      <c r="B24" s="3"/>
      <c r="C24" s="12"/>
      <c r="D24" s="12"/>
      <c r="E24" s="14" t="s">
        <v>40</v>
      </c>
      <c r="F24" s="12"/>
      <c r="G24" s="12"/>
    </row>
    <row r="25" spans="1:8">
      <c r="A25" s="10">
        <v>16</v>
      </c>
      <c r="B25" s="20" t="s">
        <v>41</v>
      </c>
      <c r="C25" s="21">
        <f>SUM(C19:C24)</f>
        <v>0</v>
      </c>
      <c r="D25" s="21">
        <f>SUM(D19:D24)</f>
        <v>0</v>
      </c>
      <c r="E25" s="20" t="s">
        <v>42</v>
      </c>
      <c r="F25" s="18">
        <f>SUM(F19:F24)</f>
        <v>0</v>
      </c>
      <c r="G25" s="18">
        <f>SUM(G19:G24)</f>
        <v>0</v>
      </c>
    </row>
    <row r="26" spans="1:8">
      <c r="A26" s="10">
        <v>17</v>
      </c>
      <c r="B26" s="22" t="s">
        <v>43</v>
      </c>
      <c r="C26" s="23">
        <v>0</v>
      </c>
      <c r="D26" s="23">
        <v>0</v>
      </c>
      <c r="E26" s="22" t="s">
        <v>43</v>
      </c>
      <c r="F26" s="23">
        <v>0</v>
      </c>
      <c r="G26" s="23">
        <v>0</v>
      </c>
    </row>
    <row r="27" spans="1:8">
      <c r="A27" s="10">
        <v>18</v>
      </c>
      <c r="B27" s="24"/>
      <c r="C27" s="12"/>
      <c r="D27" s="12"/>
      <c r="E27" s="24"/>
      <c r="F27" s="12"/>
      <c r="G27" s="12"/>
    </row>
    <row r="28" spans="1:8">
      <c r="A28" s="10">
        <v>19</v>
      </c>
      <c r="B28" s="25" t="s">
        <v>44</v>
      </c>
      <c r="C28" s="25">
        <f>+C29+C30</f>
        <v>0</v>
      </c>
      <c r="D28" s="25">
        <f>+D29+D30+D31</f>
        <v>0</v>
      </c>
      <c r="E28" s="11" t="s">
        <v>45</v>
      </c>
      <c r="F28" s="23">
        <f>+F29+F30</f>
        <v>0</v>
      </c>
      <c r="G28" s="23">
        <f>+G29+G30</f>
        <v>0</v>
      </c>
    </row>
    <row r="29" spans="1:8">
      <c r="A29" s="10">
        <v>20</v>
      </c>
      <c r="B29" s="26" t="s">
        <v>46</v>
      </c>
      <c r="C29" s="15"/>
      <c r="D29" s="15">
        <v>0</v>
      </c>
      <c r="E29" s="27" t="s">
        <v>47</v>
      </c>
      <c r="F29" s="12">
        <v>0</v>
      </c>
      <c r="G29" s="12">
        <v>0</v>
      </c>
    </row>
    <row r="30" spans="1:8">
      <c r="A30" s="10">
        <v>21</v>
      </c>
      <c r="B30" s="27" t="s">
        <v>48</v>
      </c>
      <c r="C30" s="15">
        <v>0</v>
      </c>
      <c r="D30" s="15">
        <v>0</v>
      </c>
      <c r="E30" s="27" t="s">
        <v>49</v>
      </c>
      <c r="F30" s="12">
        <v>0</v>
      </c>
      <c r="G30" s="12"/>
    </row>
    <row r="31" spans="1:8">
      <c r="A31" s="10"/>
      <c r="B31" s="14" t="s">
        <v>50</v>
      </c>
      <c r="C31" s="15"/>
      <c r="D31" s="15"/>
      <c r="E31" s="27"/>
      <c r="F31" s="12"/>
      <c r="G31" s="12"/>
    </row>
    <row r="32" spans="1:8">
      <c r="A32" s="28">
        <v>22</v>
      </c>
      <c r="B32" s="29" t="s">
        <v>51</v>
      </c>
      <c r="C32" s="30">
        <f>SUM(C18+C25+C28+C26)</f>
        <v>0</v>
      </c>
      <c r="D32" s="30">
        <f>SUM(D18+D25+D28)</f>
        <v>0</v>
      </c>
      <c r="E32" s="29" t="s">
        <v>52</v>
      </c>
      <c r="F32" s="30">
        <f>+F28+F26+F25+F18</f>
        <v>0</v>
      </c>
      <c r="G32" s="30">
        <f>+G28+G26+G25+G18</f>
        <v>0</v>
      </c>
      <c r="H32" s="31">
        <f>+G32-D32</f>
        <v>0</v>
      </c>
    </row>
  </sheetData>
  <mergeCells count="12">
    <mergeCell ref="A8:A9"/>
    <mergeCell ref="B8:B9"/>
    <mergeCell ref="C8:C9"/>
    <mergeCell ref="D8:D9"/>
    <mergeCell ref="B6:E6"/>
    <mergeCell ref="B1:D1"/>
    <mergeCell ref="B3:G3"/>
    <mergeCell ref="B4:G4"/>
    <mergeCell ref="B5:G5"/>
    <mergeCell ref="F8:F9"/>
    <mergeCell ref="G8:G9"/>
    <mergeCell ref="E8:E9"/>
  </mergeCells>
  <phoneticPr fontId="0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B1" sqref="B1:D1"/>
    </sheetView>
  </sheetViews>
  <sheetFormatPr defaultRowHeight="15"/>
  <cols>
    <col min="2" max="2" width="32.5703125" customWidth="1"/>
    <col min="3" max="3" width="10.42578125" customWidth="1"/>
    <col min="4" max="4" width="12.28515625" customWidth="1"/>
    <col min="5" max="5" width="35.140625" customWidth="1"/>
    <col min="6" max="6" width="15.140625" customWidth="1"/>
    <col min="7" max="7" width="14.85546875" customWidth="1"/>
  </cols>
  <sheetData>
    <row r="1" spans="1:7">
      <c r="A1" s="1"/>
      <c r="B1" s="289" t="s">
        <v>291</v>
      </c>
      <c r="C1" s="290"/>
      <c r="D1" s="290"/>
      <c r="E1" s="2"/>
      <c r="F1" s="3"/>
      <c r="G1" s="3"/>
    </row>
    <row r="2" spans="1:7">
      <c r="A2" s="1"/>
      <c r="B2" s="2"/>
      <c r="C2" s="2"/>
      <c r="D2" s="2"/>
      <c r="E2" s="2"/>
      <c r="F2" s="4"/>
      <c r="G2" s="4"/>
    </row>
    <row r="3" spans="1:7" ht="15.75">
      <c r="A3" s="1"/>
      <c r="B3" s="291" t="s">
        <v>281</v>
      </c>
      <c r="C3" s="291"/>
      <c r="D3" s="291"/>
      <c r="E3" s="291"/>
      <c r="F3" s="292"/>
      <c r="G3" s="292"/>
    </row>
    <row r="4" spans="1:7" ht="15.75">
      <c r="A4" s="1"/>
      <c r="B4" s="291" t="s">
        <v>53</v>
      </c>
      <c r="C4" s="291"/>
      <c r="D4" s="291"/>
      <c r="E4" s="291"/>
      <c r="F4" s="292"/>
      <c r="G4" s="292"/>
    </row>
    <row r="5" spans="1:7" ht="15.75">
      <c r="A5" s="1"/>
      <c r="B5" s="291" t="s">
        <v>55</v>
      </c>
      <c r="C5" s="291"/>
      <c r="D5" s="291"/>
      <c r="E5" s="291"/>
      <c r="F5" s="291"/>
      <c r="G5" s="291"/>
    </row>
    <row r="6" spans="1:7">
      <c r="A6" s="1"/>
      <c r="B6" s="288"/>
      <c r="C6" s="288"/>
      <c r="D6" s="288"/>
      <c r="E6" s="288"/>
      <c r="F6" s="3"/>
      <c r="G6" s="3" t="s">
        <v>1</v>
      </c>
    </row>
    <row r="7" spans="1:7">
      <c r="A7" s="7"/>
      <c r="B7" s="8" t="s">
        <v>2</v>
      </c>
      <c r="C7" s="8" t="s">
        <v>3</v>
      </c>
      <c r="D7" s="8" t="s">
        <v>4</v>
      </c>
      <c r="E7" s="9" t="s">
        <v>5</v>
      </c>
      <c r="F7" s="9" t="s">
        <v>6</v>
      </c>
      <c r="G7" s="9" t="s">
        <v>7</v>
      </c>
    </row>
    <row r="8" spans="1:7">
      <c r="A8" s="294" t="s">
        <v>8</v>
      </c>
      <c r="B8" s="293" t="s">
        <v>9</v>
      </c>
      <c r="C8" s="293" t="s">
        <v>10</v>
      </c>
      <c r="D8" s="293" t="s">
        <v>11</v>
      </c>
      <c r="E8" s="293" t="s">
        <v>9</v>
      </c>
      <c r="F8" s="293" t="s">
        <v>10</v>
      </c>
      <c r="G8" s="293" t="s">
        <v>11</v>
      </c>
    </row>
    <row r="9" spans="1:7">
      <c r="A9" s="295"/>
      <c r="B9" s="293"/>
      <c r="C9" s="293"/>
      <c r="D9" s="293"/>
      <c r="E9" s="293"/>
      <c r="F9" s="293"/>
      <c r="G9" s="293"/>
    </row>
    <row r="10" spans="1:7">
      <c r="A10" s="10">
        <v>1</v>
      </c>
      <c r="B10" s="11" t="s">
        <v>12</v>
      </c>
      <c r="C10" s="12"/>
      <c r="D10" s="12"/>
      <c r="E10" s="11" t="s">
        <v>13</v>
      </c>
      <c r="F10" s="13"/>
      <c r="G10" s="13"/>
    </row>
    <row r="11" spans="1:7">
      <c r="A11" s="10">
        <v>2</v>
      </c>
      <c r="B11" s="14" t="s">
        <v>14</v>
      </c>
      <c r="C11" s="12">
        <v>0</v>
      </c>
      <c r="D11" s="12">
        <v>0</v>
      </c>
      <c r="E11" s="14" t="s">
        <v>15</v>
      </c>
      <c r="F11" s="12">
        <v>0</v>
      </c>
      <c r="G11" s="12">
        <v>0</v>
      </c>
    </row>
    <row r="12" spans="1:7">
      <c r="A12" s="10">
        <v>3</v>
      </c>
      <c r="B12" s="14" t="s">
        <v>16</v>
      </c>
      <c r="C12" s="12"/>
      <c r="D12" s="12"/>
      <c r="E12" s="14" t="s">
        <v>17</v>
      </c>
      <c r="F12" s="12">
        <v>0</v>
      </c>
      <c r="G12" s="12">
        <v>0</v>
      </c>
    </row>
    <row r="13" spans="1:7">
      <c r="A13" s="10">
        <v>4</v>
      </c>
      <c r="B13" s="14" t="s">
        <v>18</v>
      </c>
      <c r="C13" s="3"/>
      <c r="D13" s="12"/>
      <c r="E13" s="14" t="s">
        <v>19</v>
      </c>
      <c r="F13" s="12">
        <v>0</v>
      </c>
      <c r="G13" s="12">
        <v>0</v>
      </c>
    </row>
    <row r="14" spans="1:7">
      <c r="A14" s="10">
        <v>5</v>
      </c>
      <c r="B14" s="14" t="s">
        <v>20</v>
      </c>
      <c r="C14" s="12"/>
      <c r="D14" s="12"/>
      <c r="E14" s="14" t="s">
        <v>21</v>
      </c>
      <c r="F14" s="12">
        <v>0</v>
      </c>
      <c r="G14" s="12">
        <v>0</v>
      </c>
    </row>
    <row r="15" spans="1:7">
      <c r="A15" s="10">
        <v>6</v>
      </c>
      <c r="B15" s="14" t="s">
        <v>22</v>
      </c>
      <c r="C15" s="12"/>
      <c r="D15" s="12"/>
      <c r="E15" s="14" t="s">
        <v>23</v>
      </c>
      <c r="F15" s="12">
        <v>0</v>
      </c>
      <c r="G15" s="12">
        <v>0</v>
      </c>
    </row>
    <row r="16" spans="1:7">
      <c r="A16" s="10">
        <v>7</v>
      </c>
      <c r="B16" s="14" t="s">
        <v>24</v>
      </c>
      <c r="C16" s="12"/>
      <c r="D16" s="12"/>
      <c r="E16" s="15" t="s">
        <v>25</v>
      </c>
      <c r="F16" s="12"/>
      <c r="G16" s="12"/>
    </row>
    <row r="17" spans="1:8">
      <c r="A17" s="10">
        <v>8</v>
      </c>
      <c r="B17" s="14" t="s">
        <v>26</v>
      </c>
      <c r="C17" s="12"/>
      <c r="D17" s="12"/>
      <c r="E17" s="14" t="s">
        <v>27</v>
      </c>
      <c r="F17" s="12"/>
      <c r="G17" s="12"/>
    </row>
    <row r="18" spans="1:8">
      <c r="A18" s="16">
        <v>9</v>
      </c>
      <c r="B18" s="17" t="s">
        <v>28</v>
      </c>
      <c r="C18" s="17">
        <f>SUM(C11:C17)</f>
        <v>0</v>
      </c>
      <c r="D18" s="17">
        <f>SUM(D11:D17)</f>
        <v>0</v>
      </c>
      <c r="E18" s="18" t="s">
        <v>29</v>
      </c>
      <c r="F18" s="18">
        <f>SUM(F11:F17)</f>
        <v>0</v>
      </c>
      <c r="G18" s="18">
        <f>SUM(G11:G17)</f>
        <v>0</v>
      </c>
    </row>
    <row r="19" spans="1:8">
      <c r="A19" s="10">
        <v>10</v>
      </c>
      <c r="B19" s="11" t="s">
        <v>30</v>
      </c>
      <c r="C19" s="12"/>
      <c r="D19" s="12"/>
      <c r="E19" s="11" t="s">
        <v>31</v>
      </c>
      <c r="F19" s="12"/>
      <c r="G19" s="12"/>
    </row>
    <row r="20" spans="1:8">
      <c r="A20" s="10">
        <v>11</v>
      </c>
      <c r="B20" s="14" t="s">
        <v>32</v>
      </c>
      <c r="C20" s="12"/>
      <c r="D20" s="12"/>
      <c r="E20" s="14" t="s">
        <v>33</v>
      </c>
      <c r="F20" s="12">
        <v>0</v>
      </c>
      <c r="G20" s="12">
        <v>0</v>
      </c>
    </row>
    <row r="21" spans="1:8">
      <c r="A21" s="10">
        <v>12</v>
      </c>
      <c r="B21" s="14" t="s">
        <v>34</v>
      </c>
      <c r="C21" s="12"/>
      <c r="D21" s="12"/>
      <c r="E21" s="19" t="s">
        <v>35</v>
      </c>
      <c r="F21" s="12">
        <v>0</v>
      </c>
      <c r="G21" s="12">
        <v>0</v>
      </c>
    </row>
    <row r="22" spans="1:8">
      <c r="A22" s="10">
        <v>13</v>
      </c>
      <c r="B22" s="14" t="s">
        <v>36</v>
      </c>
      <c r="C22" s="12"/>
      <c r="D22" s="12"/>
      <c r="E22" s="14" t="s">
        <v>37</v>
      </c>
      <c r="F22" s="12"/>
      <c r="G22" s="12"/>
    </row>
    <row r="23" spans="1:8">
      <c r="A23" s="10">
        <v>14</v>
      </c>
      <c r="B23" s="14" t="s">
        <v>38</v>
      </c>
      <c r="C23" s="12"/>
      <c r="D23" s="12"/>
      <c r="E23" s="14" t="s">
        <v>39</v>
      </c>
      <c r="F23" s="12"/>
      <c r="G23" s="12"/>
    </row>
    <row r="24" spans="1:8">
      <c r="A24" s="10">
        <v>15</v>
      </c>
      <c r="B24" s="3"/>
      <c r="C24" s="12"/>
      <c r="D24" s="12"/>
      <c r="E24" s="14" t="s">
        <v>40</v>
      </c>
      <c r="F24" s="12"/>
      <c r="G24" s="12"/>
    </row>
    <row r="25" spans="1:8">
      <c r="A25" s="10">
        <v>16</v>
      </c>
      <c r="B25" s="20" t="s">
        <v>41</v>
      </c>
      <c r="C25" s="21">
        <f>SUM(C19:C24)</f>
        <v>0</v>
      </c>
      <c r="D25" s="21">
        <f>SUM(D19:D24)</f>
        <v>0</v>
      </c>
      <c r="E25" s="20" t="s">
        <v>42</v>
      </c>
      <c r="F25" s="18">
        <f>SUM(F19:F24)</f>
        <v>0</v>
      </c>
      <c r="G25" s="18">
        <f>SUM(G19:G24)</f>
        <v>0</v>
      </c>
    </row>
    <row r="26" spans="1:8">
      <c r="A26" s="10">
        <v>17</v>
      </c>
      <c r="B26" s="22" t="s">
        <v>43</v>
      </c>
      <c r="C26" s="23">
        <v>0</v>
      </c>
      <c r="D26" s="23">
        <v>0</v>
      </c>
      <c r="E26" s="22" t="s">
        <v>43</v>
      </c>
      <c r="F26" s="23">
        <v>0</v>
      </c>
      <c r="G26" s="23">
        <v>0</v>
      </c>
    </row>
    <row r="27" spans="1:8">
      <c r="A27" s="10">
        <v>18</v>
      </c>
      <c r="B27" s="24"/>
      <c r="C27" s="12"/>
      <c r="D27" s="12"/>
      <c r="E27" s="24"/>
      <c r="F27" s="12"/>
      <c r="G27" s="12"/>
    </row>
    <row r="28" spans="1:8">
      <c r="A28" s="10">
        <v>19</v>
      </c>
      <c r="B28" s="25" t="s">
        <v>44</v>
      </c>
      <c r="C28" s="25">
        <f>+C29+C30</f>
        <v>0</v>
      </c>
      <c r="D28" s="25">
        <f>+D29+D30+D31</f>
        <v>0</v>
      </c>
      <c r="E28" s="11" t="s">
        <v>45</v>
      </c>
      <c r="F28" s="23">
        <f>+F29+F30</f>
        <v>0</v>
      </c>
      <c r="G28" s="23">
        <f>+G29+G30</f>
        <v>0</v>
      </c>
    </row>
    <row r="29" spans="1:8">
      <c r="A29" s="10">
        <v>20</v>
      </c>
      <c r="B29" s="26" t="s">
        <v>46</v>
      </c>
      <c r="C29" s="15"/>
      <c r="D29" s="15">
        <v>0</v>
      </c>
      <c r="E29" s="27" t="s">
        <v>47</v>
      </c>
      <c r="F29" s="12">
        <v>0</v>
      </c>
      <c r="G29" s="12">
        <v>0</v>
      </c>
    </row>
    <row r="30" spans="1:8">
      <c r="A30" s="10">
        <v>21</v>
      </c>
      <c r="B30" s="27" t="s">
        <v>48</v>
      </c>
      <c r="C30" s="15">
        <v>0</v>
      </c>
      <c r="D30" s="15">
        <v>0</v>
      </c>
      <c r="E30" s="27" t="s">
        <v>49</v>
      </c>
      <c r="F30" s="12">
        <v>0</v>
      </c>
      <c r="G30" s="12"/>
    </row>
    <row r="31" spans="1:8">
      <c r="A31" s="10"/>
      <c r="B31" s="14" t="s">
        <v>50</v>
      </c>
      <c r="C31" s="15"/>
      <c r="D31" s="15">
        <v>0</v>
      </c>
      <c r="E31" s="27"/>
      <c r="F31" s="12"/>
      <c r="G31" s="12"/>
    </row>
    <row r="32" spans="1:8">
      <c r="A32" s="28">
        <v>22</v>
      </c>
      <c r="B32" s="29" t="s">
        <v>51</v>
      </c>
      <c r="C32" s="30">
        <f>SUM(C18+C25+C28+C26)</f>
        <v>0</v>
      </c>
      <c r="D32" s="30">
        <f>SUM(D18+D25+D28)</f>
        <v>0</v>
      </c>
      <c r="E32" s="29" t="s">
        <v>52</v>
      </c>
      <c r="F32" s="30">
        <f>+F28+F26+F25+F18</f>
        <v>0</v>
      </c>
      <c r="G32" s="30">
        <f>+G28+G26+G25+G18</f>
        <v>0</v>
      </c>
      <c r="H32" s="31">
        <f>+G32-D32</f>
        <v>0</v>
      </c>
    </row>
  </sheetData>
  <mergeCells count="12">
    <mergeCell ref="B1:D1"/>
    <mergeCell ref="B3:G3"/>
    <mergeCell ref="B4:G4"/>
    <mergeCell ref="B5:G5"/>
    <mergeCell ref="B6:E6"/>
    <mergeCell ref="F8:F9"/>
    <mergeCell ref="G8:G9"/>
    <mergeCell ref="E8:E9"/>
    <mergeCell ref="A8:A9"/>
    <mergeCell ref="B8:B9"/>
    <mergeCell ref="C8:C9"/>
    <mergeCell ref="D8:D9"/>
  </mergeCells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sqref="A1:D1"/>
    </sheetView>
  </sheetViews>
  <sheetFormatPr defaultRowHeight="15"/>
  <cols>
    <col min="2" max="2" width="26.85546875" customWidth="1"/>
    <col min="6" max="6" width="22.42578125" customWidth="1"/>
  </cols>
  <sheetData>
    <row r="1" spans="1:7">
      <c r="A1" s="289" t="s">
        <v>292</v>
      </c>
      <c r="B1" s="289"/>
      <c r="C1" s="289"/>
      <c r="D1" s="289"/>
      <c r="E1" s="2"/>
      <c r="F1" s="3"/>
      <c r="G1" s="3"/>
    </row>
    <row r="2" spans="1:7">
      <c r="A2" s="1"/>
      <c r="B2" s="32"/>
      <c r="E2" s="2"/>
      <c r="F2" s="3"/>
      <c r="G2" s="3"/>
    </row>
    <row r="3" spans="1:7">
      <c r="A3" s="296" t="s">
        <v>282</v>
      </c>
      <c r="B3" s="296"/>
      <c r="C3" s="296"/>
      <c r="D3" s="296"/>
      <c r="E3" s="296"/>
      <c r="F3" s="296"/>
      <c r="G3" s="3"/>
    </row>
    <row r="4" spans="1:7" ht="15.75" thickBot="1">
      <c r="A4" s="33"/>
      <c r="B4" s="33"/>
      <c r="C4" s="297"/>
      <c r="D4" s="297"/>
      <c r="E4" s="304" t="s">
        <v>1</v>
      </c>
      <c r="F4" s="304"/>
    </row>
    <row r="5" spans="1:7">
      <c r="A5" s="300" t="s">
        <v>8</v>
      </c>
      <c r="B5" s="302" t="s">
        <v>56</v>
      </c>
      <c r="C5" s="302" t="s">
        <v>57</v>
      </c>
      <c r="D5" s="302"/>
      <c r="E5" s="302"/>
      <c r="F5" s="298" t="s">
        <v>58</v>
      </c>
    </row>
    <row r="6" spans="1:7" ht="15.75" thickBot="1">
      <c r="A6" s="301"/>
      <c r="B6" s="303"/>
      <c r="C6" s="52" t="s">
        <v>67</v>
      </c>
      <c r="D6" s="52" t="s">
        <v>68</v>
      </c>
      <c r="E6" s="52" t="s">
        <v>69</v>
      </c>
      <c r="F6" s="299"/>
    </row>
    <row r="7" spans="1:7" ht="15.75" thickBot="1">
      <c r="A7" s="36"/>
      <c r="B7" s="37" t="s">
        <v>2</v>
      </c>
      <c r="C7" s="37" t="s">
        <v>3</v>
      </c>
      <c r="D7" s="37" t="s">
        <v>4</v>
      </c>
      <c r="E7" s="37" t="s">
        <v>5</v>
      </c>
      <c r="F7" s="38" t="s">
        <v>6</v>
      </c>
    </row>
    <row r="8" spans="1:7">
      <c r="A8" s="35" t="s">
        <v>59</v>
      </c>
      <c r="B8" s="43" t="s">
        <v>60</v>
      </c>
      <c r="C8" s="44"/>
      <c r="D8" s="44"/>
      <c r="E8" s="44"/>
      <c r="F8" s="41">
        <v>0</v>
      </c>
    </row>
    <row r="9" spans="1:7">
      <c r="A9" s="34" t="s">
        <v>61</v>
      </c>
      <c r="B9" s="45"/>
      <c r="C9" s="46"/>
      <c r="D9" s="46"/>
      <c r="E9" s="46"/>
      <c r="F9" s="42">
        <v>0</v>
      </c>
    </row>
    <row r="10" spans="1:7">
      <c r="A10" s="34" t="s">
        <v>62</v>
      </c>
      <c r="B10" s="45"/>
      <c r="C10" s="46"/>
      <c r="D10" s="46"/>
      <c r="E10" s="46"/>
      <c r="F10" s="42">
        <v>0</v>
      </c>
    </row>
    <row r="11" spans="1:7">
      <c r="A11" s="34" t="s">
        <v>63</v>
      </c>
      <c r="B11" s="45"/>
      <c r="C11" s="46"/>
      <c r="D11" s="46"/>
      <c r="E11" s="46"/>
      <c r="F11" s="42">
        <v>0</v>
      </c>
    </row>
    <row r="12" spans="1:7" ht="15.75" thickBot="1">
      <c r="A12" s="39" t="s">
        <v>64</v>
      </c>
      <c r="B12" s="47"/>
      <c r="C12" s="48"/>
      <c r="D12" s="48"/>
      <c r="E12" s="48"/>
      <c r="F12" s="42">
        <v>0</v>
      </c>
    </row>
    <row r="13" spans="1:7" ht="15.75" thickBot="1">
      <c r="A13" s="49" t="s">
        <v>65</v>
      </c>
      <c r="B13" s="40" t="s">
        <v>66</v>
      </c>
      <c r="C13" s="50">
        <v>0</v>
      </c>
      <c r="D13" s="50">
        <v>0</v>
      </c>
      <c r="E13" s="50">
        <v>0</v>
      </c>
      <c r="F13" s="51">
        <v>0</v>
      </c>
    </row>
  </sheetData>
  <mergeCells count="8">
    <mergeCell ref="A1:D1"/>
    <mergeCell ref="A3:F3"/>
    <mergeCell ref="C4:D4"/>
    <mergeCell ref="F5:F6"/>
    <mergeCell ref="A5:A6"/>
    <mergeCell ref="B5:B6"/>
    <mergeCell ref="C5:E5"/>
    <mergeCell ref="E4:F4"/>
  </mergeCells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sqref="A1:D1"/>
    </sheetView>
  </sheetViews>
  <sheetFormatPr defaultRowHeight="15"/>
  <cols>
    <col min="1" max="1" width="17.85546875" customWidth="1"/>
    <col min="2" max="2" width="20.28515625" style="56" customWidth="1"/>
    <col min="3" max="3" width="30.85546875" customWidth="1"/>
  </cols>
  <sheetData>
    <row r="1" spans="1:7">
      <c r="A1" s="289" t="s">
        <v>293</v>
      </c>
      <c r="B1" s="289"/>
      <c r="C1" s="289"/>
      <c r="D1" s="289"/>
      <c r="E1" s="2"/>
      <c r="F1" s="3"/>
      <c r="G1" s="3"/>
    </row>
    <row r="2" spans="1:7" ht="64.5" customHeight="1">
      <c r="A2" s="296" t="s">
        <v>283</v>
      </c>
      <c r="B2" s="296"/>
      <c r="C2" s="296"/>
    </row>
    <row r="3" spans="1:7" ht="15.75" thickBot="1">
      <c r="A3" s="33"/>
      <c r="B3" s="58"/>
      <c r="C3" s="99" t="s">
        <v>1</v>
      </c>
    </row>
    <row r="4" spans="1:7" ht="15.75" thickBot="1">
      <c r="A4" s="101" t="s">
        <v>8</v>
      </c>
      <c r="B4" s="102" t="s">
        <v>70</v>
      </c>
      <c r="C4" s="103" t="s">
        <v>79</v>
      </c>
    </row>
    <row r="5" spans="1:7" ht="15.75" thickBot="1">
      <c r="A5" s="104"/>
      <c r="B5" s="57" t="s">
        <v>2</v>
      </c>
      <c r="C5" s="150" t="s">
        <v>3</v>
      </c>
    </row>
    <row r="6" spans="1:7" ht="45.75" customHeight="1">
      <c r="A6" s="105" t="s">
        <v>59</v>
      </c>
      <c r="B6" s="55" t="s">
        <v>71</v>
      </c>
      <c r="C6" s="119">
        <v>42211000</v>
      </c>
    </row>
    <row r="7" spans="1:7" ht="72.75">
      <c r="A7" s="106" t="s">
        <v>61</v>
      </c>
      <c r="B7" s="126" t="s">
        <v>72</v>
      </c>
      <c r="C7" s="120"/>
    </row>
    <row r="8" spans="1:7" ht="24.75">
      <c r="A8" s="106" t="s">
        <v>62</v>
      </c>
      <c r="B8" s="127" t="s">
        <v>73</v>
      </c>
      <c r="C8" s="120"/>
    </row>
    <row r="9" spans="1:7" ht="72.75">
      <c r="A9" s="106" t="s">
        <v>63</v>
      </c>
      <c r="B9" s="127" t="s">
        <v>74</v>
      </c>
      <c r="C9" s="120"/>
    </row>
    <row r="10" spans="1:7" ht="24.75">
      <c r="A10" s="107" t="s">
        <v>64</v>
      </c>
      <c r="B10" s="127" t="s">
        <v>75</v>
      </c>
      <c r="C10" s="121"/>
    </row>
    <row r="11" spans="1:7" ht="37.5" thickBot="1">
      <c r="A11" s="106" t="s">
        <v>65</v>
      </c>
      <c r="B11" s="128" t="s">
        <v>76</v>
      </c>
      <c r="C11" s="120"/>
    </row>
    <row r="12" spans="1:7" ht="15.75" thickBot="1">
      <c r="A12" s="306" t="s">
        <v>77</v>
      </c>
      <c r="B12" s="307"/>
      <c r="C12" s="108">
        <f>SUM(C6:C11)</f>
        <v>42211000</v>
      </c>
    </row>
    <row r="13" spans="1:7" ht="30" customHeight="1">
      <c r="A13" s="305" t="s">
        <v>78</v>
      </c>
      <c r="B13" s="305"/>
      <c r="C13" s="305"/>
    </row>
  </sheetData>
  <mergeCells count="4">
    <mergeCell ref="A13:C13"/>
    <mergeCell ref="A1:D1"/>
    <mergeCell ref="A2:C2"/>
    <mergeCell ref="A12:B1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4"/>
  <sheetViews>
    <sheetView workbookViewId="0"/>
  </sheetViews>
  <sheetFormatPr defaultRowHeight="15"/>
  <cols>
    <col min="1" max="1" width="30.140625" customWidth="1"/>
    <col min="2" max="2" width="12" customWidth="1"/>
    <col min="4" max="4" width="12.42578125" customWidth="1"/>
    <col min="5" max="5" width="11.5703125" customWidth="1"/>
    <col min="6" max="6" width="11.140625" customWidth="1"/>
  </cols>
  <sheetData>
    <row r="1" spans="1:7">
      <c r="A1" s="53" t="s">
        <v>294</v>
      </c>
      <c r="B1" s="53"/>
      <c r="C1" s="53"/>
      <c r="D1" s="53"/>
      <c r="E1" s="53"/>
      <c r="F1" s="53"/>
      <c r="G1" s="3"/>
    </row>
    <row r="2" spans="1:7" ht="15.75">
      <c r="A2" s="308" t="s">
        <v>80</v>
      </c>
      <c r="B2" s="308"/>
      <c r="C2" s="308"/>
      <c r="D2" s="308"/>
      <c r="E2" s="308"/>
      <c r="F2" s="308"/>
    </row>
    <row r="3" spans="1:7" ht="27.75" thickBot="1">
      <c r="A3" s="54"/>
      <c r="B3" s="155"/>
      <c r="C3" s="155"/>
      <c r="D3" s="155"/>
      <c r="E3" s="155"/>
      <c r="F3" s="156" t="s">
        <v>86</v>
      </c>
    </row>
    <row r="4" spans="1:7" ht="60.75" thickBot="1">
      <c r="A4" s="157" t="s">
        <v>81</v>
      </c>
      <c r="B4" s="158" t="s">
        <v>82</v>
      </c>
      <c r="C4" s="158" t="s">
        <v>83</v>
      </c>
      <c r="D4" s="158" t="s">
        <v>87</v>
      </c>
      <c r="E4" s="158" t="s">
        <v>88</v>
      </c>
      <c r="F4" s="159" t="s">
        <v>89</v>
      </c>
    </row>
    <row r="5" spans="1:7" ht="15.75" thickBot="1">
      <c r="A5" s="160" t="s">
        <v>2</v>
      </c>
      <c r="B5" s="161" t="s">
        <v>3</v>
      </c>
      <c r="C5" s="161" t="s">
        <v>4</v>
      </c>
      <c r="D5" s="161" t="s">
        <v>5</v>
      </c>
      <c r="E5" s="161" t="s">
        <v>6</v>
      </c>
      <c r="F5" s="162" t="s">
        <v>84</v>
      </c>
    </row>
    <row r="6" spans="1:7">
      <c r="A6" s="163" t="s">
        <v>270</v>
      </c>
      <c r="B6" s="164">
        <v>635000</v>
      </c>
      <c r="C6" s="165" t="s">
        <v>271</v>
      </c>
      <c r="D6" s="164"/>
      <c r="E6" s="164">
        <v>635000</v>
      </c>
      <c r="F6" s="166">
        <f t="shared" ref="F6:F23" si="0">B6-D6-E6</f>
        <v>0</v>
      </c>
    </row>
    <row r="7" spans="1:7">
      <c r="A7" s="163"/>
      <c r="B7" s="164"/>
      <c r="C7" s="165"/>
      <c r="D7" s="164"/>
      <c r="E7" s="164"/>
      <c r="F7" s="166">
        <f t="shared" si="0"/>
        <v>0</v>
      </c>
    </row>
    <row r="8" spans="1:7">
      <c r="A8" s="163"/>
      <c r="B8" s="164"/>
      <c r="C8" s="165"/>
      <c r="D8" s="164"/>
      <c r="E8" s="164"/>
      <c r="F8" s="166">
        <f t="shared" si="0"/>
        <v>0</v>
      </c>
    </row>
    <row r="9" spans="1:7">
      <c r="A9" s="167"/>
      <c r="B9" s="164"/>
      <c r="C9" s="165"/>
      <c r="D9" s="164"/>
      <c r="E9" s="164"/>
      <c r="F9" s="166">
        <f t="shared" si="0"/>
        <v>0</v>
      </c>
    </row>
    <row r="10" spans="1:7">
      <c r="A10" s="163"/>
      <c r="B10" s="164"/>
      <c r="C10" s="165"/>
      <c r="D10" s="164"/>
      <c r="E10" s="164"/>
      <c r="F10" s="166">
        <f t="shared" si="0"/>
        <v>0</v>
      </c>
    </row>
    <row r="11" spans="1:7">
      <c r="A11" s="167"/>
      <c r="B11" s="164"/>
      <c r="C11" s="165"/>
      <c r="D11" s="164"/>
      <c r="E11" s="164"/>
      <c r="F11" s="166">
        <f t="shared" si="0"/>
        <v>0</v>
      </c>
    </row>
    <row r="12" spans="1:7">
      <c r="A12" s="163"/>
      <c r="B12" s="164"/>
      <c r="C12" s="165"/>
      <c r="D12" s="164"/>
      <c r="E12" s="164"/>
      <c r="F12" s="166">
        <f t="shared" si="0"/>
        <v>0</v>
      </c>
    </row>
    <row r="13" spans="1:7">
      <c r="A13" s="163"/>
      <c r="B13" s="164"/>
      <c r="C13" s="165"/>
      <c r="D13" s="164"/>
      <c r="E13" s="164"/>
      <c r="F13" s="166">
        <f t="shared" si="0"/>
        <v>0</v>
      </c>
    </row>
    <row r="14" spans="1:7">
      <c r="A14" s="163"/>
      <c r="B14" s="164"/>
      <c r="C14" s="165"/>
      <c r="D14" s="164"/>
      <c r="E14" s="164"/>
      <c r="F14" s="166">
        <f t="shared" si="0"/>
        <v>0</v>
      </c>
    </row>
    <row r="15" spans="1:7">
      <c r="A15" s="163"/>
      <c r="B15" s="164"/>
      <c r="C15" s="165"/>
      <c r="D15" s="164"/>
      <c r="E15" s="164"/>
      <c r="F15" s="166">
        <f t="shared" si="0"/>
        <v>0</v>
      </c>
    </row>
    <row r="16" spans="1:7">
      <c r="A16" s="163"/>
      <c r="B16" s="164"/>
      <c r="C16" s="165"/>
      <c r="D16" s="164"/>
      <c r="E16" s="164"/>
      <c r="F16" s="166">
        <f t="shared" si="0"/>
        <v>0</v>
      </c>
    </row>
    <row r="17" spans="1:6">
      <c r="A17" s="163"/>
      <c r="B17" s="164"/>
      <c r="C17" s="165"/>
      <c r="D17" s="164"/>
      <c r="E17" s="164"/>
      <c r="F17" s="166">
        <f t="shared" si="0"/>
        <v>0</v>
      </c>
    </row>
    <row r="18" spans="1:6">
      <c r="A18" s="163"/>
      <c r="B18" s="164"/>
      <c r="C18" s="165"/>
      <c r="D18" s="164"/>
      <c r="E18" s="164"/>
      <c r="F18" s="166">
        <f t="shared" si="0"/>
        <v>0</v>
      </c>
    </row>
    <row r="19" spans="1:6">
      <c r="A19" s="163"/>
      <c r="B19" s="164"/>
      <c r="C19" s="165"/>
      <c r="D19" s="164"/>
      <c r="E19" s="164"/>
      <c r="F19" s="166">
        <f t="shared" si="0"/>
        <v>0</v>
      </c>
    </row>
    <row r="20" spans="1:6">
      <c r="A20" s="163"/>
      <c r="B20" s="164"/>
      <c r="C20" s="165"/>
      <c r="D20" s="164"/>
      <c r="E20" s="164"/>
      <c r="F20" s="166">
        <f t="shared" si="0"/>
        <v>0</v>
      </c>
    </row>
    <row r="21" spans="1:6">
      <c r="A21" s="163"/>
      <c r="B21" s="164"/>
      <c r="C21" s="165"/>
      <c r="D21" s="164"/>
      <c r="E21" s="164"/>
      <c r="F21" s="166">
        <f t="shared" si="0"/>
        <v>0</v>
      </c>
    </row>
    <row r="22" spans="1:6">
      <c r="A22" s="163"/>
      <c r="B22" s="164"/>
      <c r="C22" s="165"/>
      <c r="D22" s="164"/>
      <c r="E22" s="164"/>
      <c r="F22" s="166">
        <f t="shared" si="0"/>
        <v>0</v>
      </c>
    </row>
    <row r="23" spans="1:6" ht="15.75" thickBot="1">
      <c r="A23" s="168"/>
      <c r="B23" s="169"/>
      <c r="C23" s="170"/>
      <c r="D23" s="169"/>
      <c r="E23" s="169"/>
      <c r="F23" s="171">
        <f t="shared" si="0"/>
        <v>0</v>
      </c>
    </row>
    <row r="24" spans="1:6" ht="15.75" thickBot="1">
      <c r="A24" s="172" t="s">
        <v>85</v>
      </c>
      <c r="B24" s="173">
        <f>SUM(B6:B23)</f>
        <v>635000</v>
      </c>
      <c r="C24" s="174"/>
      <c r="D24" s="173">
        <f>SUM(D6:D23)</f>
        <v>0</v>
      </c>
      <c r="E24" s="173">
        <f>SUM(E6:E23)</f>
        <v>635000</v>
      </c>
      <c r="F24" s="175">
        <f>SUM(F6:F23)</f>
        <v>0</v>
      </c>
    </row>
  </sheetData>
  <mergeCells count="1">
    <mergeCell ref="A2:F2"/>
  </mergeCells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J10" sqref="J10"/>
    </sheetView>
  </sheetViews>
  <sheetFormatPr defaultRowHeight="15"/>
  <cols>
    <col min="3" max="3" width="16.85546875" customWidth="1"/>
    <col min="5" max="5" width="15.42578125" customWidth="1"/>
    <col min="6" max="6" width="14.7109375" customWidth="1"/>
  </cols>
  <sheetData>
    <row r="1" spans="1:7">
      <c r="A1" s="53" t="s">
        <v>267</v>
      </c>
      <c r="B1" s="53" t="s">
        <v>295</v>
      </c>
      <c r="C1" s="53"/>
      <c r="D1" s="53"/>
      <c r="E1" s="53"/>
      <c r="F1" s="53"/>
      <c r="G1" s="3"/>
    </row>
    <row r="2" spans="1:7" ht="15.75">
      <c r="A2" s="308" t="s">
        <v>90</v>
      </c>
      <c r="B2" s="308"/>
      <c r="C2" s="308"/>
      <c r="D2" s="308"/>
      <c r="E2" s="308"/>
      <c r="F2" s="308"/>
    </row>
    <row r="3" spans="1:7" ht="15.75" thickBot="1">
      <c r="A3" s="54"/>
      <c r="B3" s="155"/>
      <c r="C3" s="155"/>
      <c r="D3" s="155"/>
      <c r="E3" s="155"/>
      <c r="F3" s="156" t="s">
        <v>86</v>
      </c>
    </row>
    <row r="4" spans="1:7" ht="48.75" thickBot="1">
      <c r="A4" s="157" t="s">
        <v>91</v>
      </c>
      <c r="B4" s="158" t="s">
        <v>82</v>
      </c>
      <c r="C4" s="158" t="s">
        <v>83</v>
      </c>
      <c r="D4" s="158" t="s">
        <v>92</v>
      </c>
      <c r="E4" s="158" t="s">
        <v>88</v>
      </c>
      <c r="F4" s="176" t="s">
        <v>89</v>
      </c>
    </row>
    <row r="5" spans="1:7" ht="15.75" thickBot="1">
      <c r="A5" s="160" t="s">
        <v>2</v>
      </c>
      <c r="B5" s="161" t="s">
        <v>3</v>
      </c>
      <c r="C5" s="161" t="s">
        <v>4</v>
      </c>
      <c r="D5" s="161" t="s">
        <v>5</v>
      </c>
      <c r="E5" s="161" t="s">
        <v>6</v>
      </c>
      <c r="F5" s="177" t="s">
        <v>84</v>
      </c>
    </row>
    <row r="6" spans="1:7">
      <c r="A6" s="163" t="s">
        <v>273</v>
      </c>
      <c r="B6" s="164">
        <v>50380900</v>
      </c>
      <c r="C6" s="165" t="s">
        <v>272</v>
      </c>
      <c r="D6" s="164"/>
      <c r="E6" s="164">
        <f>35569000+9603630</f>
        <v>45172630</v>
      </c>
      <c r="F6" s="178">
        <f t="shared" ref="F6:F24" si="0">B6-D6-E6</f>
        <v>5208270</v>
      </c>
    </row>
    <row r="7" spans="1:7" ht="22.5">
      <c r="A7" s="163" t="s">
        <v>275</v>
      </c>
      <c r="B7" s="164">
        <v>3810000</v>
      </c>
      <c r="C7" s="165" t="s">
        <v>271</v>
      </c>
      <c r="D7" s="164"/>
      <c r="E7" s="164">
        <v>3810000</v>
      </c>
      <c r="F7" s="178">
        <f t="shared" si="0"/>
        <v>0</v>
      </c>
    </row>
    <row r="8" spans="1:7">
      <c r="A8" s="163"/>
      <c r="B8" s="164"/>
      <c r="C8" s="165"/>
      <c r="D8" s="164"/>
      <c r="E8" s="164"/>
      <c r="F8" s="178">
        <f t="shared" si="0"/>
        <v>0</v>
      </c>
    </row>
    <row r="9" spans="1:7">
      <c r="A9" s="179"/>
      <c r="B9" s="180"/>
      <c r="C9" s="181"/>
      <c r="D9" s="180"/>
      <c r="E9" s="180"/>
      <c r="F9" s="178">
        <f t="shared" si="0"/>
        <v>0</v>
      </c>
    </row>
    <row r="10" spans="1:7">
      <c r="A10" s="179"/>
      <c r="B10" s="180"/>
      <c r="C10" s="181"/>
      <c r="D10" s="180"/>
      <c r="E10" s="180"/>
      <c r="F10" s="178">
        <f t="shared" si="0"/>
        <v>0</v>
      </c>
    </row>
    <row r="11" spans="1:7">
      <c r="A11" s="179"/>
      <c r="B11" s="180"/>
      <c r="C11" s="181"/>
      <c r="D11" s="180"/>
      <c r="E11" s="180"/>
      <c r="F11" s="178">
        <f t="shared" si="0"/>
        <v>0</v>
      </c>
    </row>
    <row r="12" spans="1:7">
      <c r="A12" s="179"/>
      <c r="B12" s="180"/>
      <c r="C12" s="181"/>
      <c r="D12" s="180"/>
      <c r="E12" s="180"/>
      <c r="F12" s="178">
        <f t="shared" si="0"/>
        <v>0</v>
      </c>
    </row>
    <row r="13" spans="1:7">
      <c r="A13" s="179"/>
      <c r="B13" s="180"/>
      <c r="C13" s="181"/>
      <c r="D13" s="180"/>
      <c r="E13" s="180"/>
      <c r="F13" s="178">
        <f t="shared" si="0"/>
        <v>0</v>
      </c>
    </row>
    <row r="14" spans="1:7">
      <c r="A14" s="179"/>
      <c r="B14" s="180"/>
      <c r="C14" s="181"/>
      <c r="D14" s="180"/>
      <c r="E14" s="180"/>
      <c r="F14" s="178">
        <f t="shared" si="0"/>
        <v>0</v>
      </c>
    </row>
    <row r="15" spans="1:7">
      <c r="A15" s="179"/>
      <c r="B15" s="180"/>
      <c r="C15" s="181"/>
      <c r="D15" s="180"/>
      <c r="E15" s="180"/>
      <c r="F15" s="178">
        <f t="shared" si="0"/>
        <v>0</v>
      </c>
    </row>
    <row r="16" spans="1:7">
      <c r="A16" s="179"/>
      <c r="B16" s="180"/>
      <c r="C16" s="181"/>
      <c r="D16" s="180"/>
      <c r="E16" s="180"/>
      <c r="F16" s="178">
        <f t="shared" si="0"/>
        <v>0</v>
      </c>
    </row>
    <row r="17" spans="1:6">
      <c r="A17" s="179"/>
      <c r="B17" s="180"/>
      <c r="C17" s="181"/>
      <c r="D17" s="180"/>
      <c r="E17" s="180"/>
      <c r="F17" s="178">
        <f t="shared" si="0"/>
        <v>0</v>
      </c>
    </row>
    <row r="18" spans="1:6">
      <c r="A18" s="179"/>
      <c r="B18" s="180"/>
      <c r="C18" s="181"/>
      <c r="D18" s="180"/>
      <c r="E18" s="180"/>
      <c r="F18" s="178">
        <f t="shared" si="0"/>
        <v>0</v>
      </c>
    </row>
    <row r="19" spans="1:6">
      <c r="A19" s="179"/>
      <c r="B19" s="180"/>
      <c r="C19" s="181"/>
      <c r="D19" s="180"/>
      <c r="E19" s="180"/>
      <c r="F19" s="178">
        <f t="shared" si="0"/>
        <v>0</v>
      </c>
    </row>
    <row r="20" spans="1:6">
      <c r="A20" s="179"/>
      <c r="B20" s="180"/>
      <c r="C20" s="181"/>
      <c r="D20" s="180"/>
      <c r="E20" s="180"/>
      <c r="F20" s="178">
        <f t="shared" si="0"/>
        <v>0</v>
      </c>
    </row>
    <row r="21" spans="1:6">
      <c r="A21" s="179"/>
      <c r="B21" s="180"/>
      <c r="C21" s="181"/>
      <c r="D21" s="180"/>
      <c r="E21" s="180"/>
      <c r="F21" s="178">
        <f t="shared" si="0"/>
        <v>0</v>
      </c>
    </row>
    <row r="22" spans="1:6">
      <c r="A22" s="179"/>
      <c r="B22" s="180"/>
      <c r="C22" s="181"/>
      <c r="D22" s="180"/>
      <c r="E22" s="180"/>
      <c r="F22" s="178">
        <f t="shared" si="0"/>
        <v>0</v>
      </c>
    </row>
    <row r="23" spans="1:6">
      <c r="A23" s="179"/>
      <c r="B23" s="180"/>
      <c r="C23" s="181"/>
      <c r="D23" s="180"/>
      <c r="E23" s="180"/>
      <c r="F23" s="178">
        <f t="shared" si="0"/>
        <v>0</v>
      </c>
    </row>
    <row r="24" spans="1:6" ht="15.75" thickBot="1">
      <c r="A24" s="182"/>
      <c r="B24" s="183"/>
      <c r="C24" s="184"/>
      <c r="D24" s="183"/>
      <c r="E24" s="183"/>
      <c r="F24" s="185">
        <f t="shared" si="0"/>
        <v>0</v>
      </c>
    </row>
    <row r="25" spans="1:6" ht="24.75" thickBot="1">
      <c r="A25" s="172" t="s">
        <v>85</v>
      </c>
      <c r="B25" s="186">
        <f>SUM(B6:B24)</f>
        <v>54190900</v>
      </c>
      <c r="C25" s="187"/>
      <c r="D25" s="186">
        <f>SUM(D6:D24)</f>
        <v>0</v>
      </c>
      <c r="E25" s="186">
        <f>SUM(E6:E24)</f>
        <v>48982630</v>
      </c>
      <c r="F25" s="188">
        <f>SUM(F6:F24)</f>
        <v>5208270</v>
      </c>
    </row>
  </sheetData>
  <mergeCells count="1">
    <mergeCell ref="A2:F2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Konszolidált</vt:lpstr>
      <vt:lpstr>1. Olaszfalu</vt:lpstr>
      <vt:lpstr>2.1 kötelező</vt:lpstr>
      <vt:lpstr>2.2 önként vállalt</vt:lpstr>
      <vt:lpstr>2.3 államigazgatási</vt:lpstr>
      <vt:lpstr>3. adosságot keletkeztető ügyel</vt:lpstr>
      <vt:lpstr>4. saját bevételek bemutatása</vt:lpstr>
      <vt:lpstr>5.beruhási kiadások bemutatása</vt:lpstr>
      <vt:lpstr>6. felújítások bemutatása</vt:lpstr>
      <vt:lpstr>7. EU-s támogatások</vt:lpstr>
      <vt:lpstr>8. óvoda</vt:lpstr>
      <vt:lpstr>9.kitekintő határozat</vt:lpstr>
      <vt:lpstr>10.likviditási terv</vt:lpstr>
      <vt:lpstr>11.adott támogatások bemutatása</vt:lpstr>
      <vt:lpstr>12. tartozásállomány</vt:lpstr>
      <vt:lpstr>13. állami támogatások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Schvégerné Julianna</dc:creator>
  <cp:lastModifiedBy>csenyi.ildiko</cp:lastModifiedBy>
  <cp:lastPrinted>2018-03-08T13:16:12Z</cp:lastPrinted>
  <dcterms:created xsi:type="dcterms:W3CDTF">2018-02-13T13:16:48Z</dcterms:created>
  <dcterms:modified xsi:type="dcterms:W3CDTF">2018-03-13T11:22:38Z</dcterms:modified>
</cp:coreProperties>
</file>