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40" windowWidth="8730" windowHeight="4470" activeTab="0"/>
  </bookViews>
  <sheets>
    <sheet name="Munka1" sheetId="1" r:id="rId1"/>
    <sheet name="Munka2" sheetId="2" r:id="rId2"/>
    <sheet name="számolás" sheetId="3" r:id="rId3"/>
  </sheets>
  <definedNames>
    <definedName name="_xlnm.Print_Area" localSheetId="0">'Munka1'!$A$1:$N$34</definedName>
  </definedNames>
  <calcPr fullCalcOnLoad="1"/>
</workbook>
</file>

<file path=xl/sharedStrings.xml><?xml version="1.0" encoding="utf-8"?>
<sst xmlns="http://schemas.openxmlformats.org/spreadsheetml/2006/main" count="158" uniqueCount="87">
  <si>
    <t>Ágfalva Községi Önkormányzat</t>
  </si>
  <si>
    <t>10.sz.melléklet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</si>
  <si>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</si>
  <si>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</si>
  <si>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</si>
  <si>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</si>
  <si>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</si>
  <si>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</si>
  <si>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</si>
  <si>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</si>
  <si>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</si>
  <si>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</si>
  <si>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</si>
  <si>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</si>
  <si>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</si>
  <si>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</si>
  <si>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</si>
  <si>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 xml:space="preserve"> </t>
  </si>
  <si>
    <t>KIADÁSOK</t>
  </si>
  <si>
    <t xml:space="preserve">  </t>
  </si>
  <si>
    <t>Egyenleg (havi záró pénzállomány)</t>
  </si>
  <si>
    <t xml:space="preserve">       (Bevét és kiadások különbsége)</t>
  </si>
  <si>
    <t>11. Felhalm. célú pénzmaradvány</t>
  </si>
  <si>
    <t>Támogatás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</si>
  <si>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</si>
  <si>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</si>
  <si>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</si>
  <si>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</si>
  <si>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</si>
  <si>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</si>
  <si>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</si>
  <si>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</si>
  <si>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</si>
  <si>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</si>
  <si>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</si>
  <si>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</si>
  <si>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SZJA</t>
  </si>
  <si>
    <t>Átvett pénzeszközök</t>
  </si>
  <si>
    <t>gépjármű</t>
  </si>
  <si>
    <t>helyi adó</t>
  </si>
  <si>
    <t>bírságok</t>
  </si>
  <si>
    <t>TB</t>
  </si>
  <si>
    <t>Transborder</t>
  </si>
  <si>
    <t>Működési kiadások</t>
  </si>
  <si>
    <t>Felújítás vízmű</t>
  </si>
  <si>
    <t>2. Intézményi működési bevételek</t>
  </si>
  <si>
    <t>3. Sajátos működési bevételek</t>
  </si>
  <si>
    <t>4. Támogatások</t>
  </si>
  <si>
    <t>5. Felhalmozási és tőke jellegű bevét</t>
  </si>
  <si>
    <t>1.Hatósági jogkörhöz köt.műk.bev.</t>
  </si>
  <si>
    <t>Leader</t>
  </si>
  <si>
    <t>6.Támogatásértékű bevételek</t>
  </si>
  <si>
    <t>7.Átvett pénzeszközök</t>
  </si>
  <si>
    <t>Bevételek összesen(1+...+8):</t>
  </si>
  <si>
    <t>9. Működési kiadások</t>
  </si>
  <si>
    <t>10. Felújítási kiadások</t>
  </si>
  <si>
    <t>11. Beruházási kiadások</t>
  </si>
  <si>
    <t>12.Felhalm. célú pénzeszköz átadás</t>
  </si>
  <si>
    <t>13.Hiteltörlesztés</t>
  </si>
  <si>
    <t>Kiadások összesen (9+...+13):</t>
  </si>
  <si>
    <t>8. Pénzmaradvány igénybevétele</t>
  </si>
  <si>
    <t>bérlet</t>
  </si>
  <si>
    <t>Multiling</t>
  </si>
  <si>
    <t>KEOP</t>
  </si>
  <si>
    <t>német</t>
  </si>
  <si>
    <t>ravatalozó</t>
  </si>
  <si>
    <t>2015. évi előirányzat-felhasználási ütemterve</t>
  </si>
  <si>
    <t>1.Működési célú támogatások</t>
  </si>
  <si>
    <t>2. Felhalmozási célú támogatások</t>
  </si>
  <si>
    <t>3. Közhatalmi bevételek</t>
  </si>
  <si>
    <t>4. Működési bevételek</t>
  </si>
  <si>
    <t>5. Felhalmozási bevételek</t>
  </si>
  <si>
    <t>6.Működési célú átvett pénzeszközök</t>
  </si>
  <si>
    <t>7.Felhalmozási célú átvett pénzeszközök</t>
  </si>
  <si>
    <t>1.Személyi juttatások</t>
  </si>
  <si>
    <t>2.Munkaadót terhelő járulékok</t>
  </si>
  <si>
    <t>3.Dologi kiadások</t>
  </si>
  <si>
    <t>4.Ellátottak pénzbeli juttatásai</t>
  </si>
  <si>
    <t>5.Egyéb működési célú kiadások</t>
  </si>
  <si>
    <t>6.Beruházások</t>
  </si>
  <si>
    <t>7.Felújítások</t>
  </si>
  <si>
    <t>8.Egyéb felhalmozási célú kiadások</t>
  </si>
  <si>
    <t>9.Hiteltörlesztés</t>
  </si>
  <si>
    <t>10.Államházt.belüli megelőleg.visszaf.</t>
  </si>
  <si>
    <t>Kiadások összesen (1+...+10):</t>
  </si>
  <si>
    <t>Adatok Ft-ban</t>
  </si>
  <si>
    <t>2019. évi előirányzat-felhasználási ütemterve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</si>
</sst>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</numFmts>
  <fonts count="42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MS Sans Serif"/>
      <family val="0"/>
    </font>
    <font>
      <sz val="8"/>
      <name val="Times New Roman CE"/>
      <family val="1"/>
    </font>
    <font>
      <sz val="8"/>
      <name val="MS Sans Serif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4" fillId="0" borderId="13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65" fontId="0" fillId="0" borderId="0" xfId="60" applyNumberFormat="1" applyFont="1" applyAlignment="1">
      <alignment/>
    </xf>
    <xf numFmtId="3" fontId="0" fillId="33" borderId="0" xfId="0" applyNumberFormat="1" applyFill="1" applyAlignment="1">
      <alignment horizontal="center"/>
    </xf>
    <xf numFmtId="3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PageLayoutView="0" workbookViewId="0" topLeftCell="A10">
      <selection activeCell="M27" sqref="M27"/>
    </sheetView>
  </sheetViews>
  <sheetFormatPr defaultColWidth="8.88671875" defaultRowHeight="15.75"/>
  <cols>
    <col min="1" max="1" width="24.6640625" style="1" bestFit="1" customWidth="1"/>
    <col min="2" max="4" width="8.4453125" style="1" bestFit="1" customWidth="1"/>
    <col min="5" max="6" width="8.6640625" style="1" customWidth="1"/>
    <col min="7" max="7" width="8.21484375" style="1" customWidth="1"/>
    <col min="8" max="13" width="8.4453125" style="1" bestFit="1" customWidth="1"/>
    <col min="14" max="14" width="9.88671875" style="3" customWidth="1"/>
    <col min="15" max="16384" width="8.88671875" style="1" customWidth="1"/>
  </cols>
  <sheetData>
    <row r="1" spans="3:14" ht="12.75">
      <c r="C1" s="2"/>
      <c r="F1" s="3" t="s">
        <v>0</v>
      </c>
      <c r="N1" s="13" t="s">
        <v>1</v>
      </c>
    </row>
    <row r="2" spans="2:5" ht="12.75">
      <c r="B2" s="2"/>
      <c r="E2" s="3" t="s">
        <v>86</v>
      </c>
    </row>
    <row r="3" spans="2:5" ht="12.75">
      <c r="B3" s="2"/>
      <c r="E3" s="3"/>
    </row>
    <row r="4" spans="2:25" ht="12.75">
      <c r="B4" s="2"/>
      <c r="E4" s="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4:25" ht="12.75">
      <c r="N5" s="38" t="s">
        <v>85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11" t="s">
        <v>2</v>
      </c>
      <c r="B6" s="4" t="s">
        <v>3</v>
      </c>
      <c r="C6" s="9" t="s">
        <v>4</v>
      </c>
      <c r="D6" s="4" t="s">
        <v>5</v>
      </c>
      <c r="E6" s="9" t="s">
        <v>6</v>
      </c>
      <c r="F6" s="4" t="s">
        <v>7</v>
      </c>
      <c r="G6" s="9" t="s">
        <v>8</v>
      </c>
      <c r="H6" s="4" t="s">
        <v>9</v>
      </c>
      <c r="I6" s="9" t="s">
        <v>10</v>
      </c>
      <c r="J6" s="4" t="s">
        <v>11</v>
      </c>
      <c r="K6" s="9" t="s">
        <v>12</v>
      </c>
      <c r="L6" s="4" t="s">
        <v>13</v>
      </c>
      <c r="M6" s="9" t="s">
        <v>14</v>
      </c>
      <c r="N6" s="5" t="s">
        <v>15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6" customFormat="1" ht="12.75">
      <c r="A7" s="10" t="s">
        <v>16</v>
      </c>
      <c r="B7" s="7"/>
      <c r="C7" s="10"/>
      <c r="D7" s="7"/>
      <c r="E7" s="10"/>
      <c r="F7" s="7"/>
      <c r="G7" s="10"/>
      <c r="H7" s="7"/>
      <c r="I7" s="10"/>
      <c r="J7" s="7"/>
      <c r="K7" s="10"/>
      <c r="L7" s="7"/>
      <c r="M7" s="10"/>
      <c r="N7" s="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22" customFormat="1" ht="12.75">
      <c r="A8" s="20" t="s">
        <v>67</v>
      </c>
      <c r="B8" s="20">
        <v>11201483</v>
      </c>
      <c r="C8" s="20">
        <v>11201483</v>
      </c>
      <c r="D8" s="20">
        <v>11201483</v>
      </c>
      <c r="E8" s="20">
        <v>11201483</v>
      </c>
      <c r="F8" s="20">
        <v>11201483</v>
      </c>
      <c r="G8" s="20">
        <v>11201483</v>
      </c>
      <c r="H8" s="20">
        <v>11201483</v>
      </c>
      <c r="I8" s="20">
        <v>11201483</v>
      </c>
      <c r="J8" s="20">
        <v>11201483</v>
      </c>
      <c r="K8" s="20">
        <v>11201483</v>
      </c>
      <c r="L8" s="20">
        <v>11201483</v>
      </c>
      <c r="M8" s="20">
        <v>11201483</v>
      </c>
      <c r="N8" s="31">
        <f aca="true" t="shared" si="0" ref="N8:N14">M8+L8+K8+J8+I8+H8+G8+F8+E8+D8+C8+B8</f>
        <v>134417796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2.75">
      <c r="A9" s="14" t="s">
        <v>68</v>
      </c>
      <c r="B9" s="14">
        <v>0</v>
      </c>
      <c r="C9" s="14">
        <v>0</v>
      </c>
      <c r="D9" s="14">
        <v>9999988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31">
        <f t="shared" si="0"/>
        <v>9999988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14" t="s">
        <v>69</v>
      </c>
      <c r="B10" s="14">
        <v>3459000</v>
      </c>
      <c r="C10" s="14">
        <v>3000000</v>
      </c>
      <c r="D10" s="14">
        <v>2200000</v>
      </c>
      <c r="E10" s="14">
        <v>4700000</v>
      </c>
      <c r="F10" s="14">
        <v>5028000</v>
      </c>
      <c r="G10" s="14">
        <v>2500000</v>
      </c>
      <c r="H10" s="14">
        <v>2400000</v>
      </c>
      <c r="I10" s="14">
        <v>3125000</v>
      </c>
      <c r="J10" s="14">
        <v>9300000</v>
      </c>
      <c r="K10" s="14">
        <v>3547000</v>
      </c>
      <c r="L10" s="14">
        <v>3540000</v>
      </c>
      <c r="M10" s="14">
        <v>8901000</v>
      </c>
      <c r="N10" s="15">
        <f t="shared" si="0"/>
        <v>51700000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4" t="s">
        <v>70</v>
      </c>
      <c r="B11" s="14">
        <v>2324631</v>
      </c>
      <c r="C11" s="14">
        <v>2324629</v>
      </c>
      <c r="D11" s="14">
        <v>2324629</v>
      </c>
      <c r="E11" s="14">
        <v>2324629</v>
      </c>
      <c r="F11" s="14">
        <v>2324629</v>
      </c>
      <c r="G11" s="14">
        <v>2324629</v>
      </c>
      <c r="H11" s="14">
        <v>2324629</v>
      </c>
      <c r="I11" s="14">
        <v>2324629</v>
      </c>
      <c r="J11" s="14">
        <v>2324629</v>
      </c>
      <c r="K11" s="14">
        <v>2324629</v>
      </c>
      <c r="L11" s="14">
        <v>2324629</v>
      </c>
      <c r="M11" s="14">
        <v>2324629</v>
      </c>
      <c r="N11" s="15">
        <f t="shared" si="0"/>
        <v>27895550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>
      <c r="A12" s="14" t="s">
        <v>71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6800000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>
        <f t="shared" si="0"/>
        <v>6800000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14" t="s">
        <v>72</v>
      </c>
      <c r="B13" s="14">
        <v>54070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5">
        <f t="shared" si="0"/>
        <v>54070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>
      <c r="A14" s="14" t="s">
        <v>73</v>
      </c>
      <c r="B14" s="23">
        <v>0</v>
      </c>
      <c r="C14" s="14">
        <v>0</v>
      </c>
      <c r="D14" s="23">
        <v>0</v>
      </c>
      <c r="E14" s="14">
        <v>0</v>
      </c>
      <c r="F14" s="23">
        <v>0</v>
      </c>
      <c r="G14" s="14">
        <v>0</v>
      </c>
      <c r="H14" s="23">
        <v>0</v>
      </c>
      <c r="I14" s="14">
        <v>0</v>
      </c>
      <c r="J14" s="23">
        <v>0</v>
      </c>
      <c r="K14" s="14">
        <v>0</v>
      </c>
      <c r="L14" s="23">
        <v>0</v>
      </c>
      <c r="M14" s="14">
        <v>0</v>
      </c>
      <c r="N14" s="15">
        <f t="shared" si="0"/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>
      <c r="A15" s="14" t="s">
        <v>60</v>
      </c>
      <c r="B15" s="23">
        <v>0</v>
      </c>
      <c r="C15" s="14">
        <v>0</v>
      </c>
      <c r="D15" s="23">
        <v>82575596</v>
      </c>
      <c r="E15" s="14">
        <v>0</v>
      </c>
      <c r="F15" s="23"/>
      <c r="G15" s="14">
        <v>0</v>
      </c>
      <c r="H15" s="23">
        <v>0</v>
      </c>
      <c r="I15" s="14">
        <v>0</v>
      </c>
      <c r="J15" s="23">
        <v>0</v>
      </c>
      <c r="K15" s="14">
        <v>0</v>
      </c>
      <c r="L15" s="23">
        <v>0</v>
      </c>
      <c r="M15" s="14">
        <v>0</v>
      </c>
      <c r="N15" s="15">
        <f>M15+L15+K15+J15+I15+H15+G15+F15+E15+D15+C15+B15</f>
        <v>82575596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6" customFormat="1" ht="12.75">
      <c r="A16" s="24" t="s">
        <v>53</v>
      </c>
      <c r="B16" s="24">
        <f>B13+B12+B11+B10+B9+B8+B14+B15</f>
        <v>17039184</v>
      </c>
      <c r="C16" s="24">
        <f aca="true" t="shared" si="1" ref="C16:M16">C13+C12+C11+C10+C9+C8+C14+C15</f>
        <v>16526112</v>
      </c>
      <c r="D16" s="24">
        <f t="shared" si="1"/>
        <v>108301696</v>
      </c>
      <c r="E16" s="24">
        <f t="shared" si="1"/>
        <v>18226112</v>
      </c>
      <c r="F16" s="24">
        <f t="shared" si="1"/>
        <v>18554112</v>
      </c>
      <c r="G16" s="24">
        <f t="shared" si="1"/>
        <v>22826112</v>
      </c>
      <c r="H16" s="24">
        <f t="shared" si="1"/>
        <v>15926112</v>
      </c>
      <c r="I16" s="24">
        <f t="shared" si="1"/>
        <v>16651112</v>
      </c>
      <c r="J16" s="24">
        <f t="shared" si="1"/>
        <v>22826112</v>
      </c>
      <c r="K16" s="24">
        <f t="shared" si="1"/>
        <v>17073112</v>
      </c>
      <c r="L16" s="24">
        <f t="shared" si="1"/>
        <v>17066112</v>
      </c>
      <c r="M16" s="24">
        <f t="shared" si="1"/>
        <v>22427112</v>
      </c>
      <c r="N16" s="25">
        <f>N9+N10+N11+N12+N13+N15+N8+N14</f>
        <v>313443000</v>
      </c>
      <c r="O16" s="1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>
      <c r="A17" s="1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>
      <c r="A18" s="27" t="s">
        <v>18</v>
      </c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30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>
      <c r="A19" s="14" t="s">
        <v>74</v>
      </c>
      <c r="B19" s="14">
        <v>7314600</v>
      </c>
      <c r="C19" s="14">
        <v>7314590</v>
      </c>
      <c r="D19" s="14">
        <v>7314590</v>
      </c>
      <c r="E19" s="14">
        <v>7314590</v>
      </c>
      <c r="F19" s="14">
        <v>7314590</v>
      </c>
      <c r="G19" s="14">
        <v>7314590</v>
      </c>
      <c r="H19" s="14">
        <v>7314590</v>
      </c>
      <c r="I19" s="14">
        <v>7314590</v>
      </c>
      <c r="J19" s="14">
        <v>7314590</v>
      </c>
      <c r="K19" s="14">
        <v>7314590</v>
      </c>
      <c r="L19" s="14">
        <v>7314590</v>
      </c>
      <c r="M19" s="14">
        <v>7314590</v>
      </c>
      <c r="N19" s="31">
        <f>SUM(B19:M19)</f>
        <v>87775090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hidden="1">
      <c r="A20" s="14" t="s">
        <v>17</v>
      </c>
      <c r="B20" s="14"/>
      <c r="C20" s="23"/>
      <c r="D20" s="14"/>
      <c r="E20" s="23"/>
      <c r="F20" s="14"/>
      <c r="G20" s="23"/>
      <c r="H20" s="14"/>
      <c r="I20" s="23"/>
      <c r="J20" s="14"/>
      <c r="K20" s="23"/>
      <c r="L20" s="14"/>
      <c r="M20" s="23"/>
      <c r="N20" s="31" t="s">
        <v>17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>
      <c r="A21" s="14" t="s">
        <v>75</v>
      </c>
      <c r="B21" s="14">
        <v>1491372</v>
      </c>
      <c r="C21" s="14">
        <v>1491374</v>
      </c>
      <c r="D21" s="14">
        <v>1491374</v>
      </c>
      <c r="E21" s="14">
        <v>1491374</v>
      </c>
      <c r="F21" s="14">
        <v>1491374</v>
      </c>
      <c r="G21" s="14">
        <v>1491374</v>
      </c>
      <c r="H21" s="14">
        <v>1491374</v>
      </c>
      <c r="I21" s="14">
        <v>1491374</v>
      </c>
      <c r="J21" s="14">
        <v>1491374</v>
      </c>
      <c r="K21" s="14">
        <v>1491374</v>
      </c>
      <c r="L21" s="14">
        <v>1491374</v>
      </c>
      <c r="M21" s="14">
        <v>1491374</v>
      </c>
      <c r="N21" s="31">
        <f>SUM(B21:M21)</f>
        <v>17896486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>
      <c r="A22" s="14" t="s">
        <v>76</v>
      </c>
      <c r="B22" s="14">
        <v>2500000</v>
      </c>
      <c r="C22" s="23">
        <v>4688783</v>
      </c>
      <c r="D22" s="14">
        <v>4688783</v>
      </c>
      <c r="E22" s="23">
        <v>4688783</v>
      </c>
      <c r="F22" s="14">
        <v>4688783</v>
      </c>
      <c r="G22" s="23">
        <v>4688783</v>
      </c>
      <c r="H22" s="14">
        <v>4688783</v>
      </c>
      <c r="I22" s="23">
        <v>4688783</v>
      </c>
      <c r="J22" s="14">
        <v>4688783</v>
      </c>
      <c r="K22" s="23">
        <v>4688783</v>
      </c>
      <c r="L22" s="14">
        <v>4688783</v>
      </c>
      <c r="M22" s="23">
        <v>6877576</v>
      </c>
      <c r="N22" s="31">
        <f>SUM(B22:M22)</f>
        <v>56265406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" customHeight="1">
      <c r="A23" s="14" t="s">
        <v>77</v>
      </c>
      <c r="B23" s="14">
        <v>208000</v>
      </c>
      <c r="C23" s="23">
        <v>0</v>
      </c>
      <c r="D23" s="14">
        <v>500000</v>
      </c>
      <c r="E23" s="23">
        <v>0</v>
      </c>
      <c r="F23" s="14">
        <v>500000</v>
      </c>
      <c r="G23" s="23">
        <v>0</v>
      </c>
      <c r="H23" s="14">
        <v>0</v>
      </c>
      <c r="I23" s="23">
        <v>0</v>
      </c>
      <c r="J23" s="14">
        <v>500000</v>
      </c>
      <c r="K23" s="23">
        <v>500000</v>
      </c>
      <c r="L23" s="14">
        <v>200000</v>
      </c>
      <c r="M23" s="23">
        <v>2849213</v>
      </c>
      <c r="N23" s="31">
        <f>SUM(B23:M23)</f>
        <v>5257213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hidden="1">
      <c r="A24" s="14" t="s">
        <v>22</v>
      </c>
      <c r="B24" s="14"/>
      <c r="C24" s="23"/>
      <c r="D24" s="14"/>
      <c r="E24" s="23"/>
      <c r="F24" s="14"/>
      <c r="G24" s="23"/>
      <c r="H24" s="14"/>
      <c r="I24" s="23"/>
      <c r="J24" s="14"/>
      <c r="K24" s="23"/>
      <c r="L24" s="14"/>
      <c r="M24" s="23"/>
      <c r="N24" s="31" t="s">
        <v>17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>
      <c r="A25" s="14" t="s">
        <v>78</v>
      </c>
      <c r="B25" s="14">
        <v>0</v>
      </c>
      <c r="C25" s="23">
        <v>1200000</v>
      </c>
      <c r="D25" s="14">
        <v>300000</v>
      </c>
      <c r="E25" s="23">
        <v>1550000</v>
      </c>
      <c r="F25" s="14">
        <v>5600000</v>
      </c>
      <c r="G25" s="23">
        <v>250000</v>
      </c>
      <c r="H25" s="14">
        <v>350000</v>
      </c>
      <c r="I25" s="23">
        <v>100000</v>
      </c>
      <c r="J25" s="14">
        <v>500000</v>
      </c>
      <c r="K25" s="23">
        <v>350000</v>
      </c>
      <c r="L25" s="14">
        <v>6119052</v>
      </c>
      <c r="M25" s="23">
        <v>350000</v>
      </c>
      <c r="N25" s="31">
        <f aca="true" t="shared" si="2" ref="N25:N30">SUM(B25:M25)</f>
        <v>16669052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.75">
      <c r="A26" s="14" t="s">
        <v>79</v>
      </c>
      <c r="B26" s="14">
        <v>0</v>
      </c>
      <c r="C26" s="23">
        <v>0</v>
      </c>
      <c r="D26" s="14">
        <v>0</v>
      </c>
      <c r="E26" s="23">
        <v>20000000</v>
      </c>
      <c r="F26" s="14">
        <v>7000000</v>
      </c>
      <c r="G26" s="23">
        <v>0</v>
      </c>
      <c r="H26" s="14">
        <v>0</v>
      </c>
      <c r="I26" s="23">
        <v>500000</v>
      </c>
      <c r="J26" s="14">
        <v>11950145</v>
      </c>
      <c r="K26" s="23">
        <v>500000</v>
      </c>
      <c r="L26" s="14">
        <v>2000000</v>
      </c>
      <c r="M26" s="23">
        <v>10000000</v>
      </c>
      <c r="N26" s="31">
        <f t="shared" si="2"/>
        <v>51950145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>
      <c r="A27" s="14" t="s">
        <v>80</v>
      </c>
      <c r="B27" s="14">
        <v>0</v>
      </c>
      <c r="C27" s="23">
        <v>0</v>
      </c>
      <c r="D27" s="14">
        <v>67842364</v>
      </c>
      <c r="E27" s="23">
        <v>0</v>
      </c>
      <c r="F27" s="14"/>
      <c r="G27" s="23">
        <v>0</v>
      </c>
      <c r="H27" s="14">
        <v>0</v>
      </c>
      <c r="I27" s="23">
        <v>0</v>
      </c>
      <c r="J27" s="14">
        <v>0</v>
      </c>
      <c r="K27" s="23">
        <v>0</v>
      </c>
      <c r="L27" s="14">
        <v>0</v>
      </c>
      <c r="M27" s="23">
        <v>0</v>
      </c>
      <c r="N27" s="31">
        <f t="shared" si="2"/>
        <v>67842364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.75">
      <c r="A28" s="14" t="s">
        <v>81</v>
      </c>
      <c r="B28" s="14">
        <v>0</v>
      </c>
      <c r="C28" s="23">
        <v>0</v>
      </c>
      <c r="D28" s="14">
        <v>0</v>
      </c>
      <c r="E28" s="23">
        <v>0</v>
      </c>
      <c r="F28" s="14">
        <v>0</v>
      </c>
      <c r="G28" s="23">
        <v>0</v>
      </c>
      <c r="H28" s="14">
        <v>0</v>
      </c>
      <c r="I28" s="23">
        <v>4741892</v>
      </c>
      <c r="J28" s="14">
        <v>0</v>
      </c>
      <c r="K28" s="23">
        <v>0</v>
      </c>
      <c r="L28" s="14">
        <v>0</v>
      </c>
      <c r="M28" s="23">
        <v>0</v>
      </c>
      <c r="N28" s="31">
        <f t="shared" si="2"/>
        <v>4741892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>
      <c r="A29" s="14" t="s">
        <v>82</v>
      </c>
      <c r="B29" s="14">
        <v>0</v>
      </c>
      <c r="C29" s="23">
        <v>0</v>
      </c>
      <c r="D29" s="14">
        <v>0</v>
      </c>
      <c r="E29" s="23">
        <v>0</v>
      </c>
      <c r="F29" s="14">
        <v>0</v>
      </c>
      <c r="G29" s="23">
        <v>0</v>
      </c>
      <c r="H29" s="14">
        <v>0</v>
      </c>
      <c r="I29" s="23">
        <v>0</v>
      </c>
      <c r="J29" s="14">
        <v>0</v>
      </c>
      <c r="K29" s="23">
        <v>0</v>
      </c>
      <c r="L29" s="14">
        <v>0</v>
      </c>
      <c r="M29" s="23">
        <v>0</v>
      </c>
      <c r="N29" s="31">
        <f t="shared" si="2"/>
        <v>0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.75">
      <c r="A30" s="14" t="s">
        <v>83</v>
      </c>
      <c r="B30" s="14">
        <v>5045352</v>
      </c>
      <c r="C30" s="23">
        <v>0</v>
      </c>
      <c r="D30" s="14">
        <v>0</v>
      </c>
      <c r="E30" s="23">
        <v>0</v>
      </c>
      <c r="F30" s="14">
        <v>0</v>
      </c>
      <c r="G30" s="23">
        <v>0</v>
      </c>
      <c r="H30" s="14">
        <v>0</v>
      </c>
      <c r="I30" s="23">
        <v>0</v>
      </c>
      <c r="J30" s="14">
        <v>0</v>
      </c>
      <c r="K30" s="23">
        <v>0</v>
      </c>
      <c r="L30" s="14">
        <v>0</v>
      </c>
      <c r="M30" s="23">
        <v>0</v>
      </c>
      <c r="N30" s="31">
        <f t="shared" si="2"/>
        <v>5045352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6" customFormat="1" ht="12.75">
      <c r="A31" s="24" t="s">
        <v>84</v>
      </c>
      <c r="B31" s="24">
        <f aca="true" t="shared" si="3" ref="B31:N31">SUM(B19:B30)</f>
        <v>16559324</v>
      </c>
      <c r="C31" s="24">
        <f t="shared" si="3"/>
        <v>14694747</v>
      </c>
      <c r="D31" s="24">
        <f t="shared" si="3"/>
        <v>82137111</v>
      </c>
      <c r="E31" s="24">
        <f t="shared" si="3"/>
        <v>35044747</v>
      </c>
      <c r="F31" s="24">
        <f t="shared" si="3"/>
        <v>26594747</v>
      </c>
      <c r="G31" s="24">
        <f t="shared" si="3"/>
        <v>13744747</v>
      </c>
      <c r="H31" s="24">
        <f t="shared" si="3"/>
        <v>13844747</v>
      </c>
      <c r="I31" s="24">
        <f t="shared" si="3"/>
        <v>18836639</v>
      </c>
      <c r="J31" s="24">
        <f t="shared" si="3"/>
        <v>26444892</v>
      </c>
      <c r="K31" s="24">
        <f t="shared" si="3"/>
        <v>14844747</v>
      </c>
      <c r="L31" s="24">
        <f t="shared" si="3"/>
        <v>21813799</v>
      </c>
      <c r="M31" s="24">
        <f t="shared" si="3"/>
        <v>28882753</v>
      </c>
      <c r="N31" s="24">
        <f t="shared" si="3"/>
        <v>313443000</v>
      </c>
      <c r="O31" s="1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>
      <c r="A32" s="14"/>
      <c r="B32" s="26"/>
      <c r="C32" s="23"/>
      <c r="D32" s="26"/>
      <c r="E32" s="23"/>
      <c r="F32" s="26"/>
      <c r="G32" s="23"/>
      <c r="H32" s="26"/>
      <c r="I32" s="23"/>
      <c r="J32" s="26"/>
      <c r="K32" s="23"/>
      <c r="L32" s="26"/>
      <c r="M32" s="23"/>
      <c r="N32" s="26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6" customFormat="1" ht="12.75">
      <c r="A33" s="27" t="s">
        <v>20</v>
      </c>
      <c r="B33" s="33">
        <f>B16-B31</f>
        <v>479860</v>
      </c>
      <c r="C33" s="27">
        <f>B33+C16-C31</f>
        <v>2311225</v>
      </c>
      <c r="D33" s="27">
        <f aca="true" t="shared" si="4" ref="D33:K33">C33+D16-D31</f>
        <v>28475810</v>
      </c>
      <c r="E33" s="27">
        <f t="shared" si="4"/>
        <v>11657175</v>
      </c>
      <c r="F33" s="27">
        <f t="shared" si="4"/>
        <v>3616540</v>
      </c>
      <c r="G33" s="27">
        <f t="shared" si="4"/>
        <v>12697905</v>
      </c>
      <c r="H33" s="27">
        <f t="shared" si="4"/>
        <v>14779270</v>
      </c>
      <c r="I33" s="27">
        <f t="shared" si="4"/>
        <v>12593743</v>
      </c>
      <c r="J33" s="27">
        <f t="shared" si="4"/>
        <v>8974963</v>
      </c>
      <c r="K33" s="27">
        <f t="shared" si="4"/>
        <v>11203328</v>
      </c>
      <c r="L33" s="27">
        <f>K33+L16-L31</f>
        <v>6455641</v>
      </c>
      <c r="M33" s="27">
        <f>L33+M16-M31</f>
        <v>0</v>
      </c>
      <c r="N33" s="27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26" t="s">
        <v>21</v>
      </c>
      <c r="B34" s="35" t="s">
        <v>17</v>
      </c>
      <c r="C34" s="26" t="s">
        <v>19</v>
      </c>
      <c r="D34" s="35" t="s">
        <v>17</v>
      </c>
      <c r="E34" s="26" t="s">
        <v>17</v>
      </c>
      <c r="F34" s="35" t="s">
        <v>17</v>
      </c>
      <c r="G34" s="26" t="s">
        <v>17</v>
      </c>
      <c r="H34" s="35" t="s">
        <v>17</v>
      </c>
      <c r="I34" s="26" t="s">
        <v>17</v>
      </c>
      <c r="J34" s="35" t="s">
        <v>17</v>
      </c>
      <c r="K34" s="26" t="s">
        <v>17</v>
      </c>
      <c r="L34" s="35" t="s">
        <v>17</v>
      </c>
      <c r="M34" s="26" t="s">
        <v>17</v>
      </c>
      <c r="N34" s="36" t="s">
        <v>17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5:25" ht="12.75"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5:25" ht="12.75"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>
      <c r="A37" s="1" t="s">
        <v>17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5:25" ht="12.75"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>
      <c r="A39" s="1" t="s">
        <v>17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5:25" ht="12.75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5:25" ht="12.75"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5:25" ht="12.75"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5:25" ht="12.75"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5:25" ht="12.75"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5:25" ht="12.75"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5:25" ht="12.75"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</sheetData>
  <sheetProtection/>
  <printOptions/>
  <pageMargins left="0.85" right="0.58" top="1" bottom="1" header="0.5" footer="0.5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1">
      <selection activeCell="A51" sqref="A51"/>
    </sheetView>
  </sheetViews>
  <sheetFormatPr defaultColWidth="8.88671875" defaultRowHeight="15.75"/>
  <cols>
    <col min="1" max="1" width="22.21484375" style="1" customWidth="1"/>
    <col min="2" max="2" width="6.21484375" style="1" customWidth="1"/>
    <col min="3" max="4" width="5.88671875" style="1" customWidth="1"/>
    <col min="5" max="6" width="5.77734375" style="1" customWidth="1"/>
    <col min="7" max="7" width="5.6640625" style="1" customWidth="1"/>
    <col min="8" max="8" width="5.4453125" style="1" customWidth="1"/>
    <col min="9" max="9" width="5.5546875" style="1" customWidth="1"/>
    <col min="10" max="10" width="5.99609375" style="1" customWidth="1"/>
    <col min="11" max="11" width="6.21484375" style="1" customWidth="1"/>
    <col min="12" max="12" width="5.6640625" style="1" customWidth="1"/>
    <col min="13" max="13" width="6.3359375" style="1" customWidth="1"/>
    <col min="14" max="14" width="9.88671875" style="3" customWidth="1"/>
    <col min="15" max="16384" width="8.88671875" style="1" customWidth="1"/>
  </cols>
  <sheetData>
    <row r="1" spans="3:14" ht="12.75">
      <c r="C1" s="2"/>
      <c r="F1" s="3" t="s">
        <v>0</v>
      </c>
      <c r="N1" s="13" t="s">
        <v>1</v>
      </c>
    </row>
    <row r="2" spans="2:5" ht="12.75">
      <c r="B2" s="2"/>
      <c r="E2" s="3" t="s">
        <v>66</v>
      </c>
    </row>
    <row r="3" spans="2:5" ht="12.75">
      <c r="B3" s="2"/>
      <c r="E3" s="3"/>
    </row>
    <row r="4" spans="2:25" ht="12.75">
      <c r="B4" s="2"/>
      <c r="E4" s="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5:25" ht="12.75"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11" t="s">
        <v>2</v>
      </c>
      <c r="B6" s="4" t="s">
        <v>3</v>
      </c>
      <c r="C6" s="9" t="s">
        <v>4</v>
      </c>
      <c r="D6" s="4" t="s">
        <v>5</v>
      </c>
      <c r="E6" s="9" t="s">
        <v>6</v>
      </c>
      <c r="F6" s="4" t="s">
        <v>7</v>
      </c>
      <c r="G6" s="9" t="s">
        <v>8</v>
      </c>
      <c r="H6" s="4" t="s">
        <v>9</v>
      </c>
      <c r="I6" s="9" t="s">
        <v>10</v>
      </c>
      <c r="J6" s="4" t="s">
        <v>11</v>
      </c>
      <c r="K6" s="9" t="s">
        <v>12</v>
      </c>
      <c r="L6" s="4" t="s">
        <v>13</v>
      </c>
      <c r="M6" s="9" t="s">
        <v>14</v>
      </c>
      <c r="N6" s="5" t="s">
        <v>15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6" customFormat="1" ht="12.75">
      <c r="A7" s="10" t="s">
        <v>16</v>
      </c>
      <c r="B7" s="7"/>
      <c r="C7" s="10"/>
      <c r="D7" s="7"/>
      <c r="E7" s="10"/>
      <c r="F7" s="7"/>
      <c r="G7" s="10"/>
      <c r="H7" s="7"/>
      <c r="I7" s="10"/>
      <c r="J7" s="7"/>
      <c r="K7" s="10"/>
      <c r="L7" s="7"/>
      <c r="M7" s="10"/>
      <c r="N7" s="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22" customFormat="1" ht="12.75">
      <c r="A8" s="20" t="s">
        <v>49</v>
      </c>
      <c r="B8" s="20">
        <v>0</v>
      </c>
      <c r="C8" s="20">
        <v>3</v>
      </c>
      <c r="D8" s="20">
        <v>3</v>
      </c>
      <c r="E8" s="20">
        <v>3</v>
      </c>
      <c r="F8" s="20">
        <v>3</v>
      </c>
      <c r="G8" s="20">
        <v>3</v>
      </c>
      <c r="H8" s="20">
        <v>3</v>
      </c>
      <c r="I8" s="20">
        <v>3</v>
      </c>
      <c r="J8" s="20">
        <v>3</v>
      </c>
      <c r="K8" s="20">
        <v>3</v>
      </c>
      <c r="L8" s="20">
        <v>3</v>
      </c>
      <c r="M8" s="20">
        <v>0</v>
      </c>
      <c r="N8" s="31">
        <f aca="true" t="shared" si="0" ref="N8:N14">M8+L8+K8+J8+I8+H8+G8+F8+E8+D8+C8+B8</f>
        <v>30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2.75">
      <c r="A9" s="14" t="s">
        <v>45</v>
      </c>
      <c r="B9" s="14">
        <v>1640</v>
      </c>
      <c r="C9" s="14">
        <v>1640</v>
      </c>
      <c r="D9" s="14">
        <v>1640</v>
      </c>
      <c r="E9" s="14">
        <v>1640</v>
      </c>
      <c r="F9" s="14">
        <v>1640</v>
      </c>
      <c r="G9" s="14">
        <v>1640</v>
      </c>
      <c r="H9" s="14">
        <v>1640</v>
      </c>
      <c r="I9" s="14">
        <v>1640</v>
      </c>
      <c r="J9" s="14">
        <v>1640</v>
      </c>
      <c r="K9" s="14">
        <v>1640</v>
      </c>
      <c r="L9" s="14">
        <v>1640</v>
      </c>
      <c r="M9" s="14">
        <v>1640</v>
      </c>
      <c r="N9" s="31">
        <f t="shared" si="0"/>
        <v>19680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14" t="s">
        <v>46</v>
      </c>
      <c r="B10" s="14">
        <v>820</v>
      </c>
      <c r="C10" s="14">
        <v>1020</v>
      </c>
      <c r="D10" s="14">
        <v>8690</v>
      </c>
      <c r="E10" s="14">
        <v>6290</v>
      </c>
      <c r="F10" s="14">
        <v>1170</v>
      </c>
      <c r="G10" s="14">
        <v>1120</v>
      </c>
      <c r="H10" s="14">
        <v>1020</v>
      </c>
      <c r="I10" s="14">
        <v>820</v>
      </c>
      <c r="J10" s="14">
        <v>8690</v>
      </c>
      <c r="K10" s="14">
        <v>4078</v>
      </c>
      <c r="L10" s="14">
        <v>820</v>
      </c>
      <c r="M10" s="14">
        <v>869</v>
      </c>
      <c r="N10" s="15">
        <f t="shared" si="0"/>
        <v>35407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4" t="s">
        <v>47</v>
      </c>
      <c r="B11" s="14">
        <v>6051.9</v>
      </c>
      <c r="C11" s="14">
        <v>16945.32</v>
      </c>
      <c r="D11" s="14">
        <v>8472.66</v>
      </c>
      <c r="E11" s="14">
        <v>9683.04</v>
      </c>
      <c r="F11" s="14">
        <v>9683.04</v>
      </c>
      <c r="G11" s="14">
        <v>9683.04</v>
      </c>
      <c r="H11" s="14">
        <v>9683.04</v>
      </c>
      <c r="I11" s="14">
        <v>9683.04</v>
      </c>
      <c r="J11" s="14">
        <v>9683.04</v>
      </c>
      <c r="K11" s="14">
        <v>9683.04</v>
      </c>
      <c r="L11" s="14">
        <v>9683.04</v>
      </c>
      <c r="M11" s="14">
        <v>12103.8</v>
      </c>
      <c r="N11" s="15">
        <f t="shared" si="0"/>
        <v>121038.00000000003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>
      <c r="A12" s="14" t="s">
        <v>48</v>
      </c>
      <c r="B12" s="14">
        <v>1442</v>
      </c>
      <c r="C12" s="14">
        <v>1442</v>
      </c>
      <c r="D12" s="14">
        <v>1442</v>
      </c>
      <c r="E12" s="14">
        <v>1442</v>
      </c>
      <c r="F12" s="14">
        <v>1442</v>
      </c>
      <c r="G12" s="14">
        <v>1442</v>
      </c>
      <c r="H12" s="14">
        <v>1442</v>
      </c>
      <c r="I12" s="14">
        <v>1442</v>
      </c>
      <c r="J12" s="14">
        <v>1442</v>
      </c>
      <c r="K12" s="14">
        <v>1442</v>
      </c>
      <c r="L12" s="14">
        <v>1442</v>
      </c>
      <c r="M12" s="14">
        <v>1442</v>
      </c>
      <c r="N12" s="15">
        <f t="shared" si="0"/>
        <v>17304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14" t="s">
        <v>51</v>
      </c>
      <c r="B13" s="14">
        <v>348</v>
      </c>
      <c r="C13" s="14">
        <v>348</v>
      </c>
      <c r="D13" s="14">
        <v>348</v>
      </c>
      <c r="E13" s="14">
        <v>7348</v>
      </c>
      <c r="F13" s="14">
        <v>9348</v>
      </c>
      <c r="G13" s="14">
        <v>13341</v>
      </c>
      <c r="H13" s="14">
        <v>10348</v>
      </c>
      <c r="I13" s="14">
        <v>9830</v>
      </c>
      <c r="J13" s="14">
        <v>347</v>
      </c>
      <c r="K13" s="14">
        <v>10578</v>
      </c>
      <c r="L13" s="14">
        <v>847</v>
      </c>
      <c r="M13" s="14">
        <v>347</v>
      </c>
      <c r="N13" s="15">
        <f t="shared" si="0"/>
        <v>63378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>
      <c r="A14" s="14" t="s">
        <v>52</v>
      </c>
      <c r="B14" s="23"/>
      <c r="C14" s="14"/>
      <c r="D14" s="23"/>
      <c r="E14" s="14"/>
      <c r="F14" s="23"/>
      <c r="G14" s="14"/>
      <c r="H14" s="23"/>
      <c r="I14" s="14"/>
      <c r="J14" s="23"/>
      <c r="K14" s="14"/>
      <c r="L14" s="23">
        <v>275</v>
      </c>
      <c r="M14" s="14">
        <v>275</v>
      </c>
      <c r="N14" s="15">
        <f t="shared" si="0"/>
        <v>550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>
      <c r="A15" s="14" t="s">
        <v>60</v>
      </c>
      <c r="B15" s="23">
        <v>12451</v>
      </c>
      <c r="C15" s="14">
        <v>3227</v>
      </c>
      <c r="D15" s="23">
        <v>3227</v>
      </c>
      <c r="E15" s="14">
        <v>3227</v>
      </c>
      <c r="F15" s="23">
        <v>3227</v>
      </c>
      <c r="G15" s="14">
        <v>3227</v>
      </c>
      <c r="H15" s="23">
        <v>3226</v>
      </c>
      <c r="I15" s="14">
        <v>3226</v>
      </c>
      <c r="J15" s="23">
        <v>3226</v>
      </c>
      <c r="K15" s="14">
        <v>3226</v>
      </c>
      <c r="L15" s="23">
        <v>3226</v>
      </c>
      <c r="M15" s="14">
        <v>3226</v>
      </c>
      <c r="N15" s="15">
        <f>M15+L15+K15+J15+I15+H15+G15+F15+E15+D15+C15+B15</f>
        <v>47942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6" customFormat="1" ht="12.75">
      <c r="A16" s="24" t="s">
        <v>53</v>
      </c>
      <c r="B16" s="24">
        <f aca="true" t="shared" si="1" ref="B16:M16">B13+B12+B11+B10+B9+B8+B14+B15</f>
        <v>22752.9</v>
      </c>
      <c r="C16" s="24">
        <f t="shared" si="1"/>
        <v>24625.32</v>
      </c>
      <c r="D16" s="24">
        <f t="shared" si="1"/>
        <v>23822.66</v>
      </c>
      <c r="E16" s="24">
        <f t="shared" si="1"/>
        <v>29633.04</v>
      </c>
      <c r="F16" s="24">
        <f t="shared" si="1"/>
        <v>26513.04</v>
      </c>
      <c r="G16" s="24">
        <f t="shared" si="1"/>
        <v>30456.04</v>
      </c>
      <c r="H16" s="24">
        <f t="shared" si="1"/>
        <v>27362.04</v>
      </c>
      <c r="I16" s="24">
        <f t="shared" si="1"/>
        <v>26644.04</v>
      </c>
      <c r="J16" s="24">
        <f t="shared" si="1"/>
        <v>25031.04</v>
      </c>
      <c r="K16" s="24">
        <f t="shared" si="1"/>
        <v>30650.04</v>
      </c>
      <c r="L16" s="24">
        <f t="shared" si="1"/>
        <v>17936.04</v>
      </c>
      <c r="M16" s="24">
        <f t="shared" si="1"/>
        <v>19902.8</v>
      </c>
      <c r="N16" s="25">
        <f>N9+N10+N11+N12+N13+N15+N8+N14</f>
        <v>305329</v>
      </c>
      <c r="O16" s="1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>
      <c r="A17" s="1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>
      <c r="A18" s="27" t="s">
        <v>18</v>
      </c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30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>
      <c r="A19" s="14" t="s">
        <v>54</v>
      </c>
      <c r="B19" s="14">
        <v>16186</v>
      </c>
      <c r="C19" s="14">
        <v>16186</v>
      </c>
      <c r="D19" s="14">
        <v>16186</v>
      </c>
      <c r="E19" s="14">
        <v>16186</v>
      </c>
      <c r="F19" s="14">
        <v>16186</v>
      </c>
      <c r="G19" s="14">
        <v>16186</v>
      </c>
      <c r="H19" s="14">
        <v>16186</v>
      </c>
      <c r="I19" s="14">
        <v>16186</v>
      </c>
      <c r="J19" s="14">
        <v>16186</v>
      </c>
      <c r="K19" s="14">
        <v>16186</v>
      </c>
      <c r="L19" s="14">
        <v>16187</v>
      </c>
      <c r="M19" s="14">
        <v>16186</v>
      </c>
      <c r="N19" s="31">
        <f>SUM(B19:M19)</f>
        <v>194233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hidden="1">
      <c r="A20" s="14" t="s">
        <v>17</v>
      </c>
      <c r="B20" s="14"/>
      <c r="C20" s="23"/>
      <c r="D20" s="14"/>
      <c r="E20" s="23"/>
      <c r="F20" s="14"/>
      <c r="G20" s="23"/>
      <c r="H20" s="14"/>
      <c r="I20" s="23"/>
      <c r="J20" s="14"/>
      <c r="K20" s="23"/>
      <c r="L20" s="14"/>
      <c r="M20" s="23"/>
      <c r="N20" s="31" t="s">
        <v>17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>
      <c r="A21" s="14" t="s">
        <v>55</v>
      </c>
      <c r="B21" s="14">
        <v>6493</v>
      </c>
      <c r="C21" s="14">
        <v>4993</v>
      </c>
      <c r="D21" s="14">
        <v>4993</v>
      </c>
      <c r="E21" s="14">
        <v>10493</v>
      </c>
      <c r="F21" s="14">
        <v>16443</v>
      </c>
      <c r="G21" s="14">
        <v>16444</v>
      </c>
      <c r="H21" s="14">
        <v>10943</v>
      </c>
      <c r="I21" s="14">
        <v>10944</v>
      </c>
      <c r="J21" s="14">
        <v>4993</v>
      </c>
      <c r="K21" s="14">
        <v>4992</v>
      </c>
      <c r="L21" s="14">
        <v>4992</v>
      </c>
      <c r="M21" s="14">
        <v>4992</v>
      </c>
      <c r="N21" s="31">
        <f>SUM(B21:M21)</f>
        <v>101715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>
      <c r="A22" s="14" t="s">
        <v>56</v>
      </c>
      <c r="B22" s="14">
        <v>0</v>
      </c>
      <c r="C22" s="23">
        <v>0</v>
      </c>
      <c r="D22" s="14">
        <v>0</v>
      </c>
      <c r="E22" s="23">
        <v>0</v>
      </c>
      <c r="F22" s="14">
        <v>381</v>
      </c>
      <c r="G22" s="23">
        <v>0</v>
      </c>
      <c r="H22" s="14">
        <v>0</v>
      </c>
      <c r="I22" s="23">
        <v>0</v>
      </c>
      <c r="J22" s="14">
        <v>0</v>
      </c>
      <c r="K22" s="23">
        <v>0</v>
      </c>
      <c r="L22" s="14">
        <v>0</v>
      </c>
      <c r="M22" s="23">
        <v>0</v>
      </c>
      <c r="N22" s="31">
        <f>SUM(B22:M22)</f>
        <v>381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" customHeight="1">
      <c r="A23" s="14" t="s">
        <v>57</v>
      </c>
      <c r="B23" s="14">
        <v>0</v>
      </c>
      <c r="C23" s="23">
        <v>0</v>
      </c>
      <c r="D23" s="14">
        <v>0</v>
      </c>
      <c r="E23" s="23">
        <v>0</v>
      </c>
      <c r="F23" s="14">
        <v>0</v>
      </c>
      <c r="G23" s="23">
        <v>0</v>
      </c>
      <c r="H23" s="14">
        <v>0</v>
      </c>
      <c r="I23" s="23">
        <v>0</v>
      </c>
      <c r="J23" s="14">
        <v>0</v>
      </c>
      <c r="K23" s="23">
        <v>0</v>
      </c>
      <c r="L23" s="14">
        <v>0</v>
      </c>
      <c r="M23" s="23">
        <v>0</v>
      </c>
      <c r="N23" s="31">
        <f>SUM(B23:M23)</f>
        <v>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hidden="1">
      <c r="A24" s="14" t="s">
        <v>22</v>
      </c>
      <c r="B24" s="14" t="s">
        <v>17</v>
      </c>
      <c r="C24" s="23"/>
      <c r="D24" s="14"/>
      <c r="E24" s="23"/>
      <c r="F24" s="14"/>
      <c r="G24" s="23"/>
      <c r="H24" s="14"/>
      <c r="I24" s="23"/>
      <c r="J24" s="14"/>
      <c r="K24" s="23"/>
      <c r="L24" s="14"/>
      <c r="M24" s="23"/>
      <c r="N24" s="31" t="s">
        <v>17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>
      <c r="A25" s="14" t="s">
        <v>58</v>
      </c>
      <c r="B25" s="14">
        <v>0</v>
      </c>
      <c r="C25" s="23">
        <v>0</v>
      </c>
      <c r="D25" s="14">
        <v>0</v>
      </c>
      <c r="E25" s="23">
        <v>0</v>
      </c>
      <c r="F25" s="14">
        <v>9000</v>
      </c>
      <c r="G25" s="23">
        <v>0</v>
      </c>
      <c r="H25" s="14">
        <v>0</v>
      </c>
      <c r="I25" s="23">
        <v>0</v>
      </c>
      <c r="J25" s="14">
        <v>0</v>
      </c>
      <c r="K25" s="23">
        <v>0</v>
      </c>
      <c r="L25" s="14">
        <v>0</v>
      </c>
      <c r="M25" s="23">
        <v>0</v>
      </c>
      <c r="N25" s="31">
        <f>SUM(B25:M25)</f>
        <v>9000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s="6" customFormat="1" ht="12.75">
      <c r="A26" s="24" t="s">
        <v>59</v>
      </c>
      <c r="B26" s="24">
        <f>B19+B21+B22+B23+B25</f>
        <v>22679</v>
      </c>
      <c r="C26" s="32">
        <f aca="true" t="shared" si="2" ref="C26:M26">C19+C21+C22+C23+C25</f>
        <v>21179</v>
      </c>
      <c r="D26" s="24">
        <f t="shared" si="2"/>
        <v>21179</v>
      </c>
      <c r="E26" s="32">
        <f t="shared" si="2"/>
        <v>26679</v>
      </c>
      <c r="F26" s="24">
        <f t="shared" si="2"/>
        <v>42010</v>
      </c>
      <c r="G26" s="32">
        <f t="shared" si="2"/>
        <v>32630</v>
      </c>
      <c r="H26" s="24">
        <f t="shared" si="2"/>
        <v>27129</v>
      </c>
      <c r="I26" s="32">
        <f t="shared" si="2"/>
        <v>27130</v>
      </c>
      <c r="J26" s="24">
        <f t="shared" si="2"/>
        <v>21179</v>
      </c>
      <c r="K26" s="32">
        <f t="shared" si="2"/>
        <v>21178</v>
      </c>
      <c r="L26" s="24">
        <f t="shared" si="2"/>
        <v>21179</v>
      </c>
      <c r="M26" s="32">
        <f t="shared" si="2"/>
        <v>21178</v>
      </c>
      <c r="N26" s="24">
        <f>SUM(B26:M26)</f>
        <v>305329</v>
      </c>
      <c r="O26" s="1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>
      <c r="A27" s="14"/>
      <c r="B27" s="26"/>
      <c r="C27" s="23"/>
      <c r="D27" s="26"/>
      <c r="E27" s="23"/>
      <c r="F27" s="26"/>
      <c r="G27" s="23"/>
      <c r="H27" s="26"/>
      <c r="I27" s="23"/>
      <c r="J27" s="26"/>
      <c r="K27" s="23"/>
      <c r="L27" s="26"/>
      <c r="M27" s="23"/>
      <c r="N27" s="26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s="6" customFormat="1" ht="12.75">
      <c r="A28" s="27" t="s">
        <v>20</v>
      </c>
      <c r="B28" s="33">
        <f>B16-B26</f>
        <v>73.90000000000146</v>
      </c>
      <c r="C28" s="27">
        <f>B28+C16-C26</f>
        <v>3520.220000000001</v>
      </c>
      <c r="D28" s="27">
        <f aca="true" t="shared" si="3" ref="D28:K28">C28+D16-D26</f>
        <v>6163.880000000001</v>
      </c>
      <c r="E28" s="27">
        <f t="shared" si="3"/>
        <v>9117.919999999998</v>
      </c>
      <c r="F28" s="27">
        <f t="shared" si="3"/>
        <v>-6379.040000000001</v>
      </c>
      <c r="G28" s="27">
        <f t="shared" si="3"/>
        <v>-8553</v>
      </c>
      <c r="H28" s="27">
        <f t="shared" si="3"/>
        <v>-8319.96</v>
      </c>
      <c r="I28" s="27">
        <f t="shared" si="3"/>
        <v>-8805.919999999998</v>
      </c>
      <c r="J28" s="27">
        <f t="shared" si="3"/>
        <v>-4953.879999999997</v>
      </c>
      <c r="K28" s="27">
        <f t="shared" si="3"/>
        <v>4518.1600000000035</v>
      </c>
      <c r="L28" s="27">
        <f>K28+L16-L26</f>
        <v>1275.2000000000044</v>
      </c>
      <c r="M28" s="27">
        <f>L28+M16-M26</f>
        <v>0</v>
      </c>
      <c r="N28" s="3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>
      <c r="A29" s="26" t="s">
        <v>21</v>
      </c>
      <c r="B29" s="35" t="s">
        <v>17</v>
      </c>
      <c r="C29" s="26" t="s">
        <v>19</v>
      </c>
      <c r="D29" s="35" t="s">
        <v>17</v>
      </c>
      <c r="E29" s="26" t="s">
        <v>17</v>
      </c>
      <c r="F29" s="35" t="s">
        <v>17</v>
      </c>
      <c r="G29" s="26" t="s">
        <v>17</v>
      </c>
      <c r="H29" s="35" t="s">
        <v>17</v>
      </c>
      <c r="I29" s="26" t="s">
        <v>17</v>
      </c>
      <c r="J29" s="35" t="s">
        <v>17</v>
      </c>
      <c r="K29" s="26" t="s">
        <v>17</v>
      </c>
      <c r="L29" s="35" t="s">
        <v>17</v>
      </c>
      <c r="M29" s="26" t="s">
        <v>17</v>
      </c>
      <c r="N29" s="36" t="s">
        <v>17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5:25" ht="12.75"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5:25" ht="12.75"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>
      <c r="A32" s="1" t="s">
        <v>17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5:25" ht="12.75"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1" t="s">
        <v>17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5:25" ht="12.75"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5:25" ht="12.75"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5:25" ht="12.75"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5:25" ht="12.75"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5:25" ht="12.75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5:25" ht="12.75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5:25" ht="12.75"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1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Q51"/>
  <sheetViews>
    <sheetView zoomScalePageLayoutView="0" workbookViewId="0" topLeftCell="B1">
      <selection activeCell="D18" sqref="D18"/>
    </sheetView>
  </sheetViews>
  <sheetFormatPr defaultColWidth="8.88671875" defaultRowHeight="15.75"/>
  <cols>
    <col min="1" max="1" width="8.88671875" style="16" customWidth="1"/>
    <col min="2" max="2" width="20.10546875" style="16" customWidth="1"/>
    <col min="3" max="16384" width="8.88671875" style="16" customWidth="1"/>
  </cols>
  <sheetData>
    <row r="3" spans="3:4" ht="15.75">
      <c r="C3" s="16">
        <v>47942</v>
      </c>
      <c r="D3" s="37">
        <f>C3/12</f>
        <v>3995.1666666666665</v>
      </c>
    </row>
    <row r="6" spans="2:3" ht="15.75">
      <c r="B6" s="16" t="s">
        <v>23</v>
      </c>
      <c r="C6" s="16">
        <v>121038</v>
      </c>
    </row>
    <row r="8" spans="3:14" ht="15.75">
      <c r="C8" s="19" t="s">
        <v>24</v>
      </c>
      <c r="D8" s="19" t="s">
        <v>25</v>
      </c>
      <c r="E8" s="19" t="s">
        <v>26</v>
      </c>
      <c r="F8" s="19" t="s">
        <v>27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34</v>
      </c>
      <c r="N8" s="19" t="s">
        <v>35</v>
      </c>
    </row>
    <row r="9" spans="3:14" s="17" customFormat="1" ht="15.75">
      <c r="C9" s="18">
        <v>0.05</v>
      </c>
      <c r="D9" s="18">
        <v>0.14</v>
      </c>
      <c r="E9" s="18">
        <v>0.07</v>
      </c>
      <c r="F9" s="18">
        <v>0.08</v>
      </c>
      <c r="G9" s="18">
        <v>0.08</v>
      </c>
      <c r="H9" s="18">
        <v>0.08</v>
      </c>
      <c r="I9" s="18">
        <v>0.08</v>
      </c>
      <c r="J9" s="18">
        <v>0.08</v>
      </c>
      <c r="K9" s="18">
        <v>0.08</v>
      </c>
      <c r="L9" s="18">
        <v>0.08</v>
      </c>
      <c r="M9" s="18">
        <v>0.08</v>
      </c>
      <c r="N9" s="18">
        <v>0.1</v>
      </c>
    </row>
    <row r="10" spans="3:15" ht="15.75">
      <c r="C10" s="16">
        <f>$C$6*C9</f>
        <v>6051.900000000001</v>
      </c>
      <c r="D10" s="16">
        <f aca="true" t="shared" si="0" ref="D10:N10">$C$6*D9</f>
        <v>16945.320000000003</v>
      </c>
      <c r="E10" s="16">
        <f t="shared" si="0"/>
        <v>8472.660000000002</v>
      </c>
      <c r="F10" s="16">
        <f t="shared" si="0"/>
        <v>9683.04</v>
      </c>
      <c r="G10" s="16">
        <f t="shared" si="0"/>
        <v>9683.04</v>
      </c>
      <c r="H10" s="16">
        <f t="shared" si="0"/>
        <v>9683.04</v>
      </c>
      <c r="I10" s="16">
        <f t="shared" si="0"/>
        <v>9683.04</v>
      </c>
      <c r="J10" s="16">
        <f t="shared" si="0"/>
        <v>9683.04</v>
      </c>
      <c r="K10" s="16">
        <f t="shared" si="0"/>
        <v>9683.04</v>
      </c>
      <c r="L10" s="16">
        <f t="shared" si="0"/>
        <v>9683.04</v>
      </c>
      <c r="M10" s="16">
        <f t="shared" si="0"/>
        <v>9683.04</v>
      </c>
      <c r="N10" s="16">
        <f t="shared" si="0"/>
        <v>12103.800000000001</v>
      </c>
      <c r="O10" s="16">
        <f>SUM(C10:N10)</f>
        <v>121038.00000000004</v>
      </c>
    </row>
    <row r="14" spans="2:3" ht="15.75">
      <c r="B14" s="16" t="s">
        <v>36</v>
      </c>
      <c r="C14" s="16">
        <v>67733</v>
      </c>
    </row>
    <row r="15" spans="2:15" ht="15.75">
      <c r="B15" s="16" t="s">
        <v>61</v>
      </c>
      <c r="C15" s="16">
        <v>70</v>
      </c>
      <c r="D15" s="16">
        <v>70</v>
      </c>
      <c r="E15" s="16">
        <v>70</v>
      </c>
      <c r="F15" s="16">
        <v>70</v>
      </c>
      <c r="G15" s="16">
        <v>70</v>
      </c>
      <c r="H15" s="16">
        <v>70</v>
      </c>
      <c r="I15" s="16">
        <v>70</v>
      </c>
      <c r="J15" s="16">
        <v>70</v>
      </c>
      <c r="K15" s="16">
        <v>70</v>
      </c>
      <c r="L15" s="16">
        <v>70</v>
      </c>
      <c r="M15" s="16">
        <v>70</v>
      </c>
      <c r="N15" s="16">
        <v>70</v>
      </c>
      <c r="O15" s="16">
        <f>SUM(C15:N15)</f>
        <v>840</v>
      </c>
    </row>
    <row r="16" spans="2:15" ht="15.75">
      <c r="B16" s="16" t="s">
        <v>38</v>
      </c>
      <c r="C16" s="16">
        <v>100</v>
      </c>
      <c r="D16" s="16">
        <v>100</v>
      </c>
      <c r="E16" s="16">
        <v>1400</v>
      </c>
      <c r="F16" s="16">
        <v>1000</v>
      </c>
      <c r="G16" s="16">
        <v>100</v>
      </c>
      <c r="H16" s="16">
        <v>100</v>
      </c>
      <c r="I16" s="16">
        <v>100</v>
      </c>
      <c r="J16" s="16">
        <v>100</v>
      </c>
      <c r="K16" s="16">
        <v>1400</v>
      </c>
      <c r="L16" s="16">
        <v>1000</v>
      </c>
      <c r="M16" s="16">
        <v>100</v>
      </c>
      <c r="N16" s="16">
        <v>100</v>
      </c>
      <c r="O16" s="16">
        <f>SUM(C16:N16)</f>
        <v>5600</v>
      </c>
    </row>
    <row r="17" spans="2:17" ht="15.75">
      <c r="B17" s="16" t="s">
        <v>39</v>
      </c>
      <c r="C17" s="16">
        <v>630</v>
      </c>
      <c r="D17" s="16">
        <v>830</v>
      </c>
      <c r="E17" s="16">
        <v>7200</v>
      </c>
      <c r="F17" s="16">
        <v>5200</v>
      </c>
      <c r="G17" s="16">
        <v>930</v>
      </c>
      <c r="H17" s="16">
        <v>930</v>
      </c>
      <c r="I17" s="16">
        <v>830</v>
      </c>
      <c r="J17" s="16">
        <v>630</v>
      </c>
      <c r="K17" s="16">
        <v>7200</v>
      </c>
      <c r="L17" s="16">
        <v>2998</v>
      </c>
      <c r="M17" s="16">
        <v>640</v>
      </c>
      <c r="N17" s="16">
        <v>699</v>
      </c>
      <c r="O17" s="16">
        <f>SUM(C17:N17)</f>
        <v>28717</v>
      </c>
      <c r="Q17" s="16">
        <v>30919</v>
      </c>
    </row>
    <row r="18" spans="2:15" ht="15.75">
      <c r="B18" s="16" t="s">
        <v>40</v>
      </c>
      <c r="C18" s="16">
        <v>20</v>
      </c>
      <c r="D18" s="16">
        <v>20</v>
      </c>
      <c r="E18" s="16">
        <v>20</v>
      </c>
      <c r="F18" s="16">
        <v>20</v>
      </c>
      <c r="G18" s="16">
        <v>20</v>
      </c>
      <c r="H18" s="16">
        <v>20</v>
      </c>
      <c r="I18" s="16">
        <v>20</v>
      </c>
      <c r="J18" s="16">
        <v>20</v>
      </c>
      <c r="K18" s="16">
        <v>20</v>
      </c>
      <c r="L18" s="16">
        <v>10</v>
      </c>
      <c r="M18" s="16">
        <v>10</v>
      </c>
      <c r="O18" s="16">
        <f>SUM(C18:N18)</f>
        <v>200</v>
      </c>
    </row>
    <row r="19" ht="15.75">
      <c r="G19" s="16">
        <v>50</v>
      </c>
    </row>
    <row r="20" spans="3:15" ht="15.75">
      <c r="C20" s="16">
        <f>SUM(C15:C18)</f>
        <v>820</v>
      </c>
      <c r="D20" s="16">
        <f aca="true" t="shared" si="1" ref="D20:N20">SUM(D15:D18)</f>
        <v>1020</v>
      </c>
      <c r="E20" s="16">
        <f t="shared" si="1"/>
        <v>8690</v>
      </c>
      <c r="F20" s="16">
        <f t="shared" si="1"/>
        <v>6290</v>
      </c>
      <c r="G20" s="16">
        <f>SUM(G15:G19)</f>
        <v>1170</v>
      </c>
      <c r="H20" s="16">
        <f t="shared" si="1"/>
        <v>1120</v>
      </c>
      <c r="I20" s="16">
        <f t="shared" si="1"/>
        <v>1020</v>
      </c>
      <c r="J20" s="16">
        <f t="shared" si="1"/>
        <v>820</v>
      </c>
      <c r="K20" s="16">
        <f t="shared" si="1"/>
        <v>8690</v>
      </c>
      <c r="L20" s="16">
        <f t="shared" si="1"/>
        <v>4078</v>
      </c>
      <c r="M20" s="16">
        <f t="shared" si="1"/>
        <v>820</v>
      </c>
      <c r="N20" s="16">
        <f t="shared" si="1"/>
        <v>869</v>
      </c>
      <c r="O20" s="16">
        <f>SUM(C20:N20)</f>
        <v>35407</v>
      </c>
    </row>
    <row r="23" ht="15.75">
      <c r="L23" s="16">
        <f>L17-2202</f>
        <v>796</v>
      </c>
    </row>
    <row r="26" ht="15.75">
      <c r="B26" s="16" t="s">
        <v>37</v>
      </c>
    </row>
    <row r="27" spans="2:15" ht="15.75">
      <c r="B27" s="16" t="s">
        <v>62</v>
      </c>
      <c r="F27" s="16">
        <v>7000</v>
      </c>
      <c r="O27" s="16">
        <f aca="true" t="shared" si="2" ref="O27:O34">SUM(C27:N27)</f>
        <v>7000</v>
      </c>
    </row>
    <row r="28" spans="2:17" ht="15.75">
      <c r="B28" s="16" t="s">
        <v>41</v>
      </c>
      <c r="C28" s="16">
        <v>348</v>
      </c>
      <c r="D28" s="16">
        <v>348</v>
      </c>
      <c r="E28" s="16">
        <v>348</v>
      </c>
      <c r="F28" s="16">
        <v>348</v>
      </c>
      <c r="G28" s="16">
        <v>348</v>
      </c>
      <c r="H28" s="16">
        <v>348</v>
      </c>
      <c r="I28" s="16">
        <v>348</v>
      </c>
      <c r="J28" s="16">
        <v>348</v>
      </c>
      <c r="K28" s="16">
        <v>347</v>
      </c>
      <c r="L28" s="16">
        <v>347</v>
      </c>
      <c r="M28" s="16">
        <v>347</v>
      </c>
      <c r="N28" s="16">
        <v>347</v>
      </c>
      <c r="O28" s="16">
        <f t="shared" si="2"/>
        <v>4172</v>
      </c>
      <c r="Q28" s="16">
        <v>4172</v>
      </c>
    </row>
    <row r="29" spans="13:17" ht="15.75">
      <c r="M29" s="16">
        <v>500</v>
      </c>
      <c r="O29" s="16">
        <f t="shared" si="2"/>
        <v>500</v>
      </c>
      <c r="Q29" s="16">
        <f>Q28/12</f>
        <v>347.6666666666667</v>
      </c>
    </row>
    <row r="30" spans="2:15" ht="15.75">
      <c r="B30" s="16" t="s">
        <v>50</v>
      </c>
      <c r="H30" s="16">
        <v>12993</v>
      </c>
      <c r="O30" s="16">
        <f t="shared" si="2"/>
        <v>12993</v>
      </c>
    </row>
    <row r="31" spans="2:15" ht="15.75">
      <c r="B31" s="16" t="s">
        <v>42</v>
      </c>
      <c r="G31" s="16">
        <v>9000</v>
      </c>
      <c r="O31" s="16">
        <f t="shared" si="2"/>
        <v>9000</v>
      </c>
    </row>
    <row r="32" spans="2:15" ht="15.75">
      <c r="B32" s="16" t="s">
        <v>63</v>
      </c>
      <c r="I32" s="16">
        <v>10000</v>
      </c>
      <c r="L32" s="16">
        <v>10231</v>
      </c>
      <c r="O32" s="16">
        <f t="shared" si="2"/>
        <v>20231</v>
      </c>
    </row>
    <row r="33" spans="2:15" ht="15.75">
      <c r="B33" s="16" t="s">
        <v>64</v>
      </c>
      <c r="J33" s="16">
        <v>9482</v>
      </c>
      <c r="O33" s="16">
        <f t="shared" si="2"/>
        <v>9482</v>
      </c>
    </row>
    <row r="34" spans="3:15" ht="15.75">
      <c r="C34" s="16">
        <f>SUM(C27:C33)</f>
        <v>348</v>
      </c>
      <c r="D34" s="16">
        <f aca="true" t="shared" si="3" ref="D34:N34">SUM(D27:D33)</f>
        <v>348</v>
      </c>
      <c r="E34" s="16">
        <f t="shared" si="3"/>
        <v>348</v>
      </c>
      <c r="F34" s="16">
        <f t="shared" si="3"/>
        <v>7348</v>
      </c>
      <c r="G34" s="16">
        <f t="shared" si="3"/>
        <v>9348</v>
      </c>
      <c r="H34" s="16">
        <f t="shared" si="3"/>
        <v>13341</v>
      </c>
      <c r="I34" s="16">
        <f t="shared" si="3"/>
        <v>10348</v>
      </c>
      <c r="J34" s="16">
        <f t="shared" si="3"/>
        <v>9830</v>
      </c>
      <c r="K34" s="16">
        <f t="shared" si="3"/>
        <v>347</v>
      </c>
      <c r="L34" s="16">
        <f t="shared" si="3"/>
        <v>10578</v>
      </c>
      <c r="M34" s="16">
        <f t="shared" si="3"/>
        <v>847</v>
      </c>
      <c r="N34" s="16">
        <f t="shared" si="3"/>
        <v>347</v>
      </c>
      <c r="O34" s="16">
        <f t="shared" si="2"/>
        <v>63378</v>
      </c>
    </row>
    <row r="36" ht="15.75">
      <c r="C36" s="16">
        <v>9224</v>
      </c>
    </row>
    <row r="37" spans="2:15" ht="15.75">
      <c r="B37" s="16">
        <v>38718</v>
      </c>
      <c r="C37" s="16">
        <v>3227</v>
      </c>
      <c r="D37" s="16">
        <v>3227</v>
      </c>
      <c r="E37" s="16">
        <v>3227</v>
      </c>
      <c r="F37" s="16">
        <v>3227</v>
      </c>
      <c r="G37" s="16">
        <v>3227</v>
      </c>
      <c r="H37" s="16">
        <v>3227</v>
      </c>
      <c r="I37" s="16">
        <v>3226</v>
      </c>
      <c r="J37" s="16">
        <v>3226</v>
      </c>
      <c r="K37" s="16">
        <v>3226</v>
      </c>
      <c r="L37" s="16">
        <v>3226</v>
      </c>
      <c r="M37" s="16">
        <v>3226</v>
      </c>
      <c r="N37" s="16">
        <v>3226</v>
      </c>
      <c r="O37" s="16">
        <f>SUM(C37:N37)</f>
        <v>38718</v>
      </c>
    </row>
    <row r="38" spans="2:14" ht="15.75">
      <c r="B38" s="16">
        <f>B37/12</f>
        <v>3226.5</v>
      </c>
      <c r="C38" s="16">
        <f>SUM(C36:C37)</f>
        <v>12451</v>
      </c>
      <c r="D38" s="16">
        <f aca="true" t="shared" si="4" ref="D38:N38">SUM(D36:D37)</f>
        <v>3227</v>
      </c>
      <c r="E38" s="16">
        <f t="shared" si="4"/>
        <v>3227</v>
      </c>
      <c r="F38" s="16">
        <f t="shared" si="4"/>
        <v>3227</v>
      </c>
      <c r="G38" s="16">
        <f t="shared" si="4"/>
        <v>3227</v>
      </c>
      <c r="H38" s="16">
        <f t="shared" si="4"/>
        <v>3227</v>
      </c>
      <c r="I38" s="16">
        <f t="shared" si="4"/>
        <v>3226</v>
      </c>
      <c r="J38" s="16">
        <f t="shared" si="4"/>
        <v>3226</v>
      </c>
      <c r="K38" s="16">
        <f t="shared" si="4"/>
        <v>3226</v>
      </c>
      <c r="L38" s="16">
        <f t="shared" si="4"/>
        <v>3226</v>
      </c>
      <c r="M38" s="16">
        <f t="shared" si="4"/>
        <v>3226</v>
      </c>
      <c r="N38" s="16">
        <f t="shared" si="4"/>
        <v>3226</v>
      </c>
    </row>
    <row r="41" spans="3:14" ht="15.75">
      <c r="C41" s="19" t="s">
        <v>24</v>
      </c>
      <c r="D41" s="19" t="s">
        <v>25</v>
      </c>
      <c r="E41" s="19" t="s">
        <v>26</v>
      </c>
      <c r="F41" s="19" t="s">
        <v>27</v>
      </c>
      <c r="G41" s="19" t="s">
        <v>28</v>
      </c>
      <c r="H41" s="19" t="s">
        <v>29</v>
      </c>
      <c r="I41" s="19" t="s">
        <v>30</v>
      </c>
      <c r="J41" s="19" t="s">
        <v>31</v>
      </c>
      <c r="K41" s="19" t="s">
        <v>32</v>
      </c>
      <c r="L41" s="19" t="s">
        <v>33</v>
      </c>
      <c r="M41" s="19" t="s">
        <v>34</v>
      </c>
      <c r="N41" s="19" t="s">
        <v>35</v>
      </c>
    </row>
    <row r="43" spans="2:17" ht="15.75">
      <c r="B43" s="16" t="s">
        <v>43</v>
      </c>
      <c r="C43" s="16">
        <v>16186</v>
      </c>
      <c r="D43" s="16">
        <v>16186</v>
      </c>
      <c r="E43" s="16">
        <v>16186</v>
      </c>
      <c r="F43" s="16">
        <v>16186</v>
      </c>
      <c r="G43" s="16">
        <v>16186</v>
      </c>
      <c r="H43" s="16">
        <v>16186</v>
      </c>
      <c r="I43" s="16">
        <v>16186</v>
      </c>
      <c r="J43" s="16">
        <v>16186</v>
      </c>
      <c r="K43" s="16">
        <v>16186</v>
      </c>
      <c r="L43" s="16">
        <v>16186</v>
      </c>
      <c r="M43" s="16">
        <v>16187</v>
      </c>
      <c r="N43" s="16">
        <v>16186</v>
      </c>
      <c r="O43" s="16">
        <f>SUM(C43:N43)</f>
        <v>194233</v>
      </c>
      <c r="Q43" s="16">
        <v>194233</v>
      </c>
    </row>
    <row r="44" ht="15.75">
      <c r="Q44" s="16">
        <f>Q43/12</f>
        <v>16186.083333333334</v>
      </c>
    </row>
    <row r="46" spans="2:15" ht="15.75">
      <c r="B46" s="16" t="s">
        <v>44</v>
      </c>
      <c r="C46" s="16">
        <v>4993</v>
      </c>
      <c r="D46" s="16">
        <v>4993</v>
      </c>
      <c r="E46" s="16">
        <v>4993</v>
      </c>
      <c r="F46" s="16">
        <v>4993</v>
      </c>
      <c r="G46" s="16">
        <v>4993</v>
      </c>
      <c r="H46" s="16">
        <v>4993</v>
      </c>
      <c r="I46" s="16">
        <v>4993</v>
      </c>
      <c r="J46" s="16">
        <v>4993</v>
      </c>
      <c r="K46" s="16">
        <v>4993</v>
      </c>
      <c r="L46" s="16">
        <v>4992</v>
      </c>
      <c r="M46" s="16">
        <v>4992</v>
      </c>
      <c r="N46" s="16">
        <v>4992</v>
      </c>
      <c r="O46" s="16">
        <f aca="true" t="shared" si="5" ref="O46:O51">SUM(C46:N46)</f>
        <v>59913</v>
      </c>
    </row>
    <row r="47" spans="3:17" ht="15.75">
      <c r="C47" s="16">
        <v>1500</v>
      </c>
      <c r="O47" s="16">
        <f t="shared" si="5"/>
        <v>1500</v>
      </c>
      <c r="Q47" s="16">
        <v>59913</v>
      </c>
    </row>
    <row r="48" spans="2:17" ht="15.75">
      <c r="B48" s="16" t="s">
        <v>63</v>
      </c>
      <c r="G48" s="16">
        <v>5950</v>
      </c>
      <c r="H48" s="16">
        <v>5950</v>
      </c>
      <c r="I48" s="16">
        <v>5950</v>
      </c>
      <c r="J48" s="16">
        <v>5951</v>
      </c>
      <c r="O48" s="16">
        <f t="shared" si="5"/>
        <v>23801</v>
      </c>
      <c r="Q48" s="16">
        <f>Q47/12</f>
        <v>4992.75</v>
      </c>
    </row>
    <row r="49" spans="2:15" ht="15.75">
      <c r="B49" s="16" t="s">
        <v>65</v>
      </c>
      <c r="F49" s="16">
        <v>5500</v>
      </c>
      <c r="G49" s="16">
        <v>5500</v>
      </c>
      <c r="H49" s="16">
        <v>5501</v>
      </c>
      <c r="O49" s="16">
        <f t="shared" si="5"/>
        <v>16501</v>
      </c>
    </row>
    <row r="50" ht="15.75">
      <c r="O50" s="16">
        <f t="shared" si="5"/>
        <v>0</v>
      </c>
    </row>
    <row r="51" spans="3:15" ht="15.75">
      <c r="C51" s="16">
        <f>SUM(C46:C50)</f>
        <v>6493</v>
      </c>
      <c r="D51" s="16">
        <f aca="true" t="shared" si="6" ref="D51:N51">SUM(D46:D50)</f>
        <v>4993</v>
      </c>
      <c r="E51" s="16">
        <f t="shared" si="6"/>
        <v>4993</v>
      </c>
      <c r="F51" s="16">
        <f t="shared" si="6"/>
        <v>10493</v>
      </c>
      <c r="G51" s="16">
        <f t="shared" si="6"/>
        <v>16443</v>
      </c>
      <c r="H51" s="16">
        <f t="shared" si="6"/>
        <v>16444</v>
      </c>
      <c r="I51" s="16">
        <f t="shared" si="6"/>
        <v>10943</v>
      </c>
      <c r="J51" s="16">
        <f t="shared" si="6"/>
        <v>10944</v>
      </c>
      <c r="K51" s="16">
        <f t="shared" si="6"/>
        <v>4993</v>
      </c>
      <c r="L51" s="16">
        <f t="shared" si="6"/>
        <v>4992</v>
      </c>
      <c r="M51" s="16">
        <f t="shared" si="6"/>
        <v>4992</v>
      </c>
      <c r="N51" s="16">
        <f t="shared" si="6"/>
        <v>4992</v>
      </c>
      <c r="O51" s="16">
        <f t="shared" si="5"/>
        <v>101715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2018-01-12T09:23:35Z</cp:lastPrinted>
  <dcterms:created xsi:type="dcterms:W3CDTF">2002-01-25T09:32:33Z</dcterms:created>
  <dcterms:modified xsi:type="dcterms:W3CDTF">2019-01-31T10:56:53Z</dcterms:modified>
  <cp:category/>
  <cp:version/>
  <cp:contentType/>
  <cp:contentStatus/>
</cp:coreProperties>
</file>